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sheetId="1" r:id="rId4"/>
    <sheet state="visible" name="New Format - Trainer" sheetId="2" r:id="rId5"/>
    <sheet state="visible" name="New Format - Surgeons" sheetId="3" r:id="rId6"/>
    <sheet state="visible" name="Batch 4-17" sheetId="4" r:id="rId7"/>
    <sheet state="visible" name="Batch 4-16" sheetId="5" r:id="rId8"/>
    <sheet state="visible" name="Batch 4-14" sheetId="6" r:id="rId9"/>
    <sheet state="visible" name="Batch 4-4" sheetId="7" r:id="rId10"/>
    <sheet state="visible" name="Batch 3-30" sheetId="8" r:id="rId11"/>
    <sheet state="visible" name="Batch 3-21" sheetId="9" r:id="rId12"/>
    <sheet state="visible" name="Batch 3-15" sheetId="10" r:id="rId13"/>
    <sheet state="visible" name="Template" sheetId="11"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14">
      <text>
        <t xml:space="preserve">Responder updated this value.</t>
      </text>
    </comment>
    <comment authorId="0" ref="AV214">
      <text>
        <t xml:space="preserve">Responder updated this value.</t>
      </text>
    </comment>
    <comment authorId="0" ref="Y219">
      <text>
        <t xml:space="preserve">Responder updated this value.</t>
      </text>
    </comment>
    <comment authorId="0" ref="AZ219">
      <text>
        <t xml:space="preserve">Responder updated this value.</t>
      </text>
    </comment>
  </commentList>
</comments>
</file>

<file path=xl/sharedStrings.xml><?xml version="1.0" encoding="utf-8"?>
<sst xmlns="http://schemas.openxmlformats.org/spreadsheetml/2006/main" count="6312" uniqueCount="2832">
  <si>
    <t>Timestamp</t>
  </si>
  <si>
    <t>Complete?</t>
  </si>
  <si>
    <t>First and last name, and credentials (e.g., John Doe, MD; Jane Smith, MS, CCC-SLP)</t>
  </si>
  <si>
    <t>Pronouns</t>
  </si>
  <si>
    <t>Pronouns Parenth</t>
  </si>
  <si>
    <t>Are you adding a new entry to the map, or updating/deleting an existing entry?</t>
  </si>
  <si>
    <t>Has your name changed from the existing listing?</t>
  </si>
  <si>
    <t>If yes, provide the name used in the existing listing:</t>
  </si>
  <si>
    <t>Would you like to delete your listing?</t>
  </si>
  <si>
    <t>Are you a gender affirming voice and communication (GAVC) trainer (e.g., SLP, vocal coach) or a surgeon?</t>
  </si>
  <si>
    <t>Professional area of practice:</t>
  </si>
  <si>
    <t>Prof Area Condensed</t>
  </si>
  <si>
    <t>What languages do you offer services in?</t>
  </si>
  <si>
    <t>Do you offer individual training?</t>
  </si>
  <si>
    <t>CSV Indiv</t>
  </si>
  <si>
    <t>Indiv Training Condensed</t>
  </si>
  <si>
    <t>Do you offer group training?</t>
  </si>
  <si>
    <t>CSV Group</t>
  </si>
  <si>
    <t>Group Training Condensed</t>
  </si>
  <si>
    <t>If virtual services are offered, please share which states using postal abbreviations separated by commas (e.g., OH, TX).</t>
  </si>
  <si>
    <t>Virtual Locations - Edited</t>
  </si>
  <si>
    <t>Select all that you feel qualified to work with.</t>
  </si>
  <si>
    <t>Goals condensed new</t>
  </si>
  <si>
    <t>Goals Condensed (not fully inclusive</t>
  </si>
  <si>
    <t>Please briefly describe your education/training as it pertains to GAVC training.</t>
  </si>
  <si>
    <t>Training Extended</t>
  </si>
  <si>
    <t>Please indicate any areas of specialty or specific training you have.</t>
  </si>
  <si>
    <t>Specialty Extended</t>
  </si>
  <si>
    <t xml:space="preserve">Please share any relevant financial information, such as accepted insurances, scholarship funds, sliding scale payment options, etc. </t>
  </si>
  <si>
    <t>Please briefly describe your education/training as it pertains to phonosurgery.</t>
  </si>
  <si>
    <t>Fellowship Trained / Job Title</t>
  </si>
  <si>
    <t xml:space="preserve">Which gender affirming procedures do you offer? </t>
  </si>
  <si>
    <t xml:space="preserve">If you have SLPs or vocal coaches affiliated with your practice, please provide their names. </t>
  </si>
  <si>
    <t>Do you perform research on gender affirming phonosurgery outcomes?</t>
  </si>
  <si>
    <t>Gender identity</t>
  </si>
  <si>
    <t>Country</t>
  </si>
  <si>
    <t>State</t>
  </si>
  <si>
    <t>City</t>
  </si>
  <si>
    <t>Office Address</t>
  </si>
  <si>
    <t>Location for Map</t>
  </si>
  <si>
    <t>Place of Employment</t>
  </si>
  <si>
    <t>Relevant professional societies and affiliations</t>
  </si>
  <si>
    <t xml:space="preserve">Phone Number </t>
  </si>
  <si>
    <t>Email Address</t>
  </si>
  <si>
    <t>Website</t>
  </si>
  <si>
    <t>What formal training have you received in cultural humility as it pertains to the trans and gender diverse community?</t>
  </si>
  <si>
    <t>Cult. Humil Extended</t>
  </si>
  <si>
    <r>
      <rPr>
        <rFont val="Arial"/>
        <b val="0"/>
        <i val="0"/>
        <color theme="1"/>
      </rPr>
      <t>What year did you start providing services for trans voice clients?</t>
    </r>
    <r>
      <rPr>
        <rFont val="Arial"/>
        <color theme="1"/>
      </rPr>
      <t xml:space="preserve"> </t>
    </r>
  </si>
  <si>
    <r>
      <rPr>
        <rFont val="Arial"/>
        <b val="0"/>
        <i val="0"/>
        <color theme="1"/>
      </rPr>
      <t>What year did you start providing services for general voice clients?</t>
    </r>
    <r>
      <rPr>
        <rFont val="Arial"/>
        <color theme="1"/>
      </rPr>
      <t xml:space="preserve"> </t>
    </r>
  </si>
  <si>
    <t>Please indicate any additional aspects of your identity that you feel are important to share.</t>
  </si>
  <si>
    <t>Add. Aspects Expanded</t>
  </si>
  <si>
    <t>Any other information you wish to share?</t>
  </si>
  <si>
    <t>Additional Extended</t>
  </si>
  <si>
    <r>
      <t xml:space="preserve">If we require clarification about your responses, what is the best email to reach you directly? </t>
    </r>
    <r>
      <rPr>
        <rFont val="Arial"/>
        <b/>
        <i/>
        <color theme="1"/>
      </rPr>
      <t>This will not be shared publicly.</t>
    </r>
  </si>
  <si>
    <t>Would you like to join the Vocal Congruence Project mailing list?</t>
  </si>
  <si>
    <t>Updated</t>
  </si>
  <si>
    <t>Leah B Helou, PhD, CCC-SLP</t>
  </si>
  <si>
    <t>she/her</t>
  </si>
  <si>
    <t>Updating or Deleting Existing Entry</t>
  </si>
  <si>
    <t>No</t>
  </si>
  <si>
    <t>No - I would like to remain on the map with updated information.</t>
  </si>
  <si>
    <t>GAVC Trainer</t>
  </si>
  <si>
    <t>Speech-Language Pathology (inc. international equivalents, offering GAVC in addition to clinical services)</t>
  </si>
  <si>
    <t>English</t>
  </si>
  <si>
    <t>Yes - In Person, Yes - Virtual</t>
  </si>
  <si>
    <t>PA</t>
  </si>
  <si>
    <t>Feminine-leaning voice goals (raising pitch, brighter resonance, etc), Masculine-leaning voice goals (lowering pitch, darker resonance, etc), Androgynous voice goals</t>
  </si>
  <si>
    <t>Cisgender Woman</t>
  </si>
  <si>
    <t>USA</t>
  </si>
  <si>
    <t>Pittsburgh</t>
  </si>
  <si>
    <t>1400 Locust Street</t>
  </si>
  <si>
    <t>UPMC Voice Center &amp; University of Pittsburgh</t>
  </si>
  <si>
    <t>American Speech-Language-Hearing Association (ASHA)</t>
  </si>
  <si>
    <t>lbh7@pitt.edu</t>
  </si>
  <si>
    <t>https://www.upmc.com/services/ear-nose-throat/services/voice-speech-and-swallowing/voice-center</t>
  </si>
  <si>
    <t>Orit Greenberg MS, CCC-SLP</t>
  </si>
  <si>
    <t>PA, NY</t>
  </si>
  <si>
    <t>Insurance/self-pay accepted, contact UPMC Voice Center</t>
  </si>
  <si>
    <t>UPMC Voice Center</t>
  </si>
  <si>
    <t>greenbergo@upmc.edu</t>
  </si>
  <si>
    <t>Ali Lewandowski, MA, CCC-SLP</t>
  </si>
  <si>
    <t>Adding New Entry</t>
  </si>
  <si>
    <t xml:space="preserve">UPMC insurance </t>
  </si>
  <si>
    <t>United States</t>
  </si>
  <si>
    <t>ael89@pitt.edu</t>
  </si>
  <si>
    <t>Brittani Farrell MM, BME, MS CCC-SLP</t>
  </si>
  <si>
    <t>Vocal Pedagogy/Singing Instruction (offering GAVC training in addition to singing services)</t>
  </si>
  <si>
    <t>NY</t>
  </si>
  <si>
    <t>Feminine-leaning voice goals (raising pitch, brighter resonance, etc), Masculine-leaning voice goals (lowering pitch, darker resonance, etc), Androgynous voice goals, Gender-related singing voice goals</t>
  </si>
  <si>
    <t xml:space="preserve">Voice specialized fellowship with over 70% gender affirming caseload, GAVT with Sandy Hirsch and private observation/mentoring with Sandy Hirsch. </t>
  </si>
  <si>
    <t>Manual therapy, vocology</t>
  </si>
  <si>
    <t>No insurance, no current sliding scale, $120/45 minutes</t>
  </si>
  <si>
    <t>515 W 175th St</t>
  </si>
  <si>
    <t>Lotus Voice Studio</t>
  </si>
  <si>
    <t>American Speech-Language-Hearing Association (ASHA), National Association of Teachers of Singing (NATS)</t>
  </si>
  <si>
    <t>contact@lotusvoicestudio.com</t>
  </si>
  <si>
    <t>www.lotusvoicestudio.com</t>
  </si>
  <si>
    <t>GAVT with Sandy Hirsch and a session at Fall Voice, as well as a training offered through Mt Sinai Hospital</t>
  </si>
  <si>
    <t xml:space="preserve">Autistic </t>
  </si>
  <si>
    <t>Jody Vaynshtok, MS, CCC-SLP</t>
  </si>
  <si>
    <t>CA, WA</t>
  </si>
  <si>
    <t>Extensive training in voice at University of Washington and through continued education.</t>
  </si>
  <si>
    <t xml:space="preserve">Accepts Blue Shield and CIGNA insurance and provides superbills for self reimbursement for all other private insurnaces. </t>
  </si>
  <si>
    <t>US</t>
  </si>
  <si>
    <t>CA</t>
  </si>
  <si>
    <t>San Francisco</t>
  </si>
  <si>
    <t>251 Rhode Island St Ste 101</t>
  </si>
  <si>
    <t>Sound Speech and Hearing Clinic</t>
  </si>
  <si>
    <t>jody@soundshc.com</t>
  </si>
  <si>
    <t>www.soundshc.com</t>
  </si>
  <si>
    <t>Taylor Strande, MClSc, S-LP (C), Reg. CASLPO</t>
  </si>
  <si>
    <t>she/they</t>
  </si>
  <si>
    <t>ON</t>
  </si>
  <si>
    <t xml:space="preserve">Sandi Hirsch, Leah Helou course in Toronto, multiple webinars, AC Goldberg training courses, countless equity-related trainings and conferences </t>
  </si>
  <si>
    <t>Vocal pedagogy training/experience, opera singer, PAVA-RV, choral conductor, countless SLP voice trainings and workshops - voice is all I do</t>
  </si>
  <si>
    <t xml:space="preserve">Sliding scale available </t>
  </si>
  <si>
    <t>Genderqueer</t>
  </si>
  <si>
    <t>Canada</t>
  </si>
  <si>
    <t xml:space="preserve">Ontario </t>
  </si>
  <si>
    <t xml:space="preserve">Toronto </t>
  </si>
  <si>
    <t>30 Bond St</t>
  </si>
  <si>
    <t xml:space="preserve">St. Michael's Hospital </t>
  </si>
  <si>
    <t>SAC-OAC, CASLPO</t>
  </si>
  <si>
    <t>taylor.strande@unityhealth.to</t>
  </si>
  <si>
    <t>Too many to list, but Rania El Mugammar workshops, AC's offerings, Council for Anti-Racism, Equity and Social Accountability. I have also been a panelist and presenter for Pride month talks and local conferences on this topic.</t>
  </si>
  <si>
    <t>Genderqueer, queer, white</t>
  </si>
  <si>
    <t>Taylorstrande@gmail.com</t>
  </si>
  <si>
    <t>Anne Shaknis Quirk, MA, MS, CCC-SLP</t>
  </si>
  <si>
    <t>Yes - In Person</t>
  </si>
  <si>
    <t>RI</t>
  </si>
  <si>
    <t xml:space="preserve">I trained with Talulah Breslin through Mantra Voice </t>
  </si>
  <si>
    <t>I have worked with both adults and teens</t>
  </si>
  <si>
    <t>In network with BCBS, Medicare, Neighborhood of RI, I offer a free in person group for current clients</t>
  </si>
  <si>
    <t>Providence</t>
  </si>
  <si>
    <t>777 North Main Street</t>
  </si>
  <si>
    <t>True Self Speech Therapy</t>
  </si>
  <si>
    <t>info@trueselfspeech.com</t>
  </si>
  <si>
    <t>www.trueselfspeech.com</t>
  </si>
  <si>
    <t>There was a section of my course with Mantra Voice on cultural competence</t>
  </si>
  <si>
    <t>Patricia Larkin, M.S., CCC-SLP/L</t>
  </si>
  <si>
    <t>IL</t>
  </si>
  <si>
    <t>2-day training from Hirsch, Block, Helou; Provider roundtable; Continuing Education specific to GAVC; Doctoral researcher on topic</t>
  </si>
  <si>
    <t xml:space="preserve">Research specific to intersection of expansive gender and disability </t>
  </si>
  <si>
    <t>Accept various insurances; utilizes them partner grant for rural healthcare access</t>
  </si>
  <si>
    <t xml:space="preserve">United States </t>
  </si>
  <si>
    <t>Normal</t>
  </si>
  <si>
    <t>508 Dry Grove St.</t>
  </si>
  <si>
    <t xml:space="preserve">IL State University </t>
  </si>
  <si>
    <t>World Professional Association for Transgender Health; American Speech-Language-Hearing Association (ASHA)</t>
  </si>
  <si>
    <t>pllarki1@ilstu.edu</t>
  </si>
  <si>
    <t>speechhearingclinic@illinoisstate.edu</t>
  </si>
  <si>
    <t xml:space="preserve">Ongoing continuing education to maintain listing in regional hospital transgender provider directory </t>
  </si>
  <si>
    <t>Carrie McBreen, MS CCC-SLP</t>
  </si>
  <si>
    <t>Yes - Virtual</t>
  </si>
  <si>
    <t>IL, FL</t>
  </si>
  <si>
    <t xml:space="preserve">I am a voice therapist, have take several GAVC courses and work on a gender care team serving Veterans part time. </t>
  </si>
  <si>
    <t>Accept BCBS PPO, Blue Choice PPO, Medicare Part B and private pay.</t>
  </si>
  <si>
    <t>Chicago</t>
  </si>
  <si>
    <t>Lake City Speech &amp; Voice Therapy. PLLC &amp; Jesse Brown VA Medical Center</t>
  </si>
  <si>
    <t>American Speech-Language-Hearing Association (ASHA) certified</t>
  </si>
  <si>
    <t>info@lakecityspeech.com</t>
  </si>
  <si>
    <t>www.lakecityspeech.com</t>
  </si>
  <si>
    <t>I have completed many continuing education courses and serve as a member of a gender care team where we discuss cultural humility</t>
  </si>
  <si>
    <t>Taylor Weston, MS, CCC-SLP</t>
  </si>
  <si>
    <t>he/him</t>
  </si>
  <si>
    <t>English, Spanish</t>
  </si>
  <si>
    <t>AR, MO, KS, OK, TX</t>
  </si>
  <si>
    <t>Consistent continuing education involving GAVC; 5 years experience working with GAVC</t>
  </si>
  <si>
    <t>Private pay</t>
  </si>
  <si>
    <t>Cisgender Man</t>
  </si>
  <si>
    <t>AR</t>
  </si>
  <si>
    <t>Bella Vista</t>
  </si>
  <si>
    <t>Ozark Voice</t>
  </si>
  <si>
    <t>American Speech-Language-Hearing Association</t>
  </si>
  <si>
    <t>tweston@ozarkvoice.com</t>
  </si>
  <si>
    <t>www.ozarkvoice.com</t>
  </si>
  <si>
    <t>Extensive training though ASHA, TransVoice Initiative</t>
  </si>
  <si>
    <t>Sherri K Zelazny, MA RSLP CCC-SLP</t>
  </si>
  <si>
    <t>BC</t>
  </si>
  <si>
    <t>SLP with advanced clinical experience in voice. Private practice in voice and laryngeal area specialty. Changing Keys instructor for 8+ years - provincial gender affirming voice training program for voice feminization.</t>
  </si>
  <si>
    <t>British Columbia</t>
  </si>
  <si>
    <t>Surrey</t>
  </si>
  <si>
    <t>8644 120 Street</t>
  </si>
  <si>
    <t>Surrey Voice Clinic</t>
  </si>
  <si>
    <t>American Speech-Language-Hearing Association (ASHA), SAC</t>
  </si>
  <si>
    <t>sherri@surreyvoiceclinic.com</t>
  </si>
  <si>
    <t>www.surreyvoiceclinic.com</t>
  </si>
  <si>
    <t>Training through Trans Care BC and other conference presentations</t>
  </si>
  <si>
    <t>Judith Wodzak, MA, CCC-SLP</t>
  </si>
  <si>
    <t xml:space="preserve">English </t>
  </si>
  <si>
    <t>WI</t>
  </si>
  <si>
    <t xml:space="preserve">Gender affirming voice workshop with Helou/Block/Hirsch, gender affirming voice course with the Credit Institute </t>
  </si>
  <si>
    <t xml:space="preserve">WI </t>
  </si>
  <si>
    <t xml:space="preserve">La Crosse </t>
  </si>
  <si>
    <t>Voices Ablaze</t>
  </si>
  <si>
    <t>judith@voicesablaze.com</t>
  </si>
  <si>
    <t>www.voicesablaze.com</t>
  </si>
  <si>
    <t xml:space="preserve">Gender affirming voice course through the Credit Institute; lots of trans friends </t>
  </si>
  <si>
    <t>Alice Mostlova, M.Sc.A., S-LP(C)</t>
  </si>
  <si>
    <t>English, French</t>
  </si>
  <si>
    <t>QC</t>
  </si>
  <si>
    <t xml:space="preserve">I have expertise in voice therapy and see clients with various voice issues in my private practice. I have done continuing education in gender affirmative voice therapy through the American Speech and Hearing Association, Northern Speech Services, and independent readings. I have been seeing clients for gender affirmative voice therapy in my office for the last 2 years. </t>
  </si>
  <si>
    <t>Quebec</t>
  </si>
  <si>
    <t>Montreal</t>
  </si>
  <si>
    <t xml:space="preserve">
Queen Elizabeth Health Complex, Suites 544 &amp; 546</t>
  </si>
  <si>
    <t>Queen Elizabeth Health Complex, Montreal, Quebec</t>
  </si>
  <si>
    <t>Nouvelle Voix Speech Therapy</t>
  </si>
  <si>
    <t>American Speech and Hearing Association, Speech-Language &amp; Audiology Canada, Ordres des orthophonistes et audiologistes du Québec</t>
  </si>
  <si>
    <t>manouvellevoix@yahoo.com</t>
  </si>
  <si>
    <t>www.manouvellevoix.ca</t>
  </si>
  <si>
    <t>Continuing education on Gender Affirmative Voice Therapy via ASHA and Northern Speech Services</t>
  </si>
  <si>
    <t xml:space="preserve">Ashley Laudick M.A. CCC-SLP </t>
  </si>
  <si>
    <t>IA</t>
  </si>
  <si>
    <t>Multiple and going CEUs for laryngeal physiology and voice, manual therapies for voice, and GAV and independent research.</t>
  </si>
  <si>
    <t>I currently accept Medicare and Private Pay with Superbill upon request</t>
  </si>
  <si>
    <t>Iowa</t>
  </si>
  <si>
    <t>Des Moines</t>
  </si>
  <si>
    <t>Midwest Speech &amp; Swallowing</t>
  </si>
  <si>
    <t xml:space="preserve">American Speech-Language-Hearing Association (ASHA), ISHA, </t>
  </si>
  <si>
    <t>ashley@midwestspeechandswallowing.com</t>
  </si>
  <si>
    <t>www.midwestspeechandswallowing.com</t>
  </si>
  <si>
    <t>Recent CEU on ethical issues related to gender affirming voice</t>
  </si>
  <si>
    <t xml:space="preserve">Community supporter for Iowa Rainbow Businesses </t>
  </si>
  <si>
    <t>Natalia Evans, MSc(A), SLP, Reg. CASLPO</t>
  </si>
  <si>
    <t xml:space="preserve">Gender Affirming Voice Training: A Course for Voice Clinicians; yearly continuing ed. (e.g., Hirsch’s Medbridge webinars) related to GAVC </t>
  </si>
  <si>
    <t>Extended health benefits for speech therapy cover fees.</t>
  </si>
  <si>
    <t>Ontario</t>
  </si>
  <si>
    <t>St. Catharines</t>
  </si>
  <si>
    <t>82 Lake St.</t>
  </si>
  <si>
    <t>The Voice Box Office</t>
  </si>
  <si>
    <t>Speech-Language and Audiology Canada</t>
  </si>
  <si>
    <t>natalia@voiceboxoffice.com</t>
  </si>
  <si>
    <t>www.voiceboxoffice.com</t>
  </si>
  <si>
    <t>Brittney Martin, MA, CCC-SLP</t>
  </si>
  <si>
    <t>KY</t>
  </si>
  <si>
    <t xml:space="preserve">Previous and ongoing cultural humility training and gender affirming voice training by those with lived TGNCNB experience, as well as continuous clinical practice in GAVC with the adult population. </t>
  </si>
  <si>
    <t>Lexington</t>
  </si>
  <si>
    <t>Lexington VA Medical Center</t>
  </si>
  <si>
    <t>brittney.martin2@va.gov</t>
  </si>
  <si>
    <t xml:space="preserve">Multiple offerings by AC Goldberg of Transplaining, multiple other GAVC CE courses with cultural humility components presented by TGNCNB individuals. </t>
  </si>
  <si>
    <t>LGBTQ+</t>
  </si>
  <si>
    <t>brittkay67@gmail.com</t>
  </si>
  <si>
    <t>Kristina Doyle, MS, CCC-SLP</t>
  </si>
  <si>
    <t>MN, PA</t>
  </si>
  <si>
    <t>I completed my master’s at NYU and received extra training in voice and voice disorders. I completed a master’s thesis in GAVC that will be submitted for publishing in the next few weeks. I also attended Melanie Tapson’s “Masterclass for Voice Professionals” program for two semesters.</t>
  </si>
  <si>
    <t>I am primarily private pay, but offer a super bill as well as a sliding fee payment scale.</t>
  </si>
  <si>
    <t>MN</t>
  </si>
  <si>
    <t>Minneapolis</t>
  </si>
  <si>
    <t>Colores Speech</t>
  </si>
  <si>
    <t>kristina@coloresspeech.com</t>
  </si>
  <si>
    <t>www.coloresspeech.com</t>
  </si>
  <si>
    <t>I have attended Melanie Tapson’s “Masterclass for Voice Professionals” program and also identify as a BIPOC professional. My CF mentor was also a cis gay man. I feel that working and learning from BIPOC and queer professionals has allowed me to connect further with the trans and gender diverse communities.</t>
  </si>
  <si>
    <t>Afrolatina.</t>
  </si>
  <si>
    <t>Bobbie Albertson MS, CCC-SLP</t>
  </si>
  <si>
    <t>IN</t>
  </si>
  <si>
    <t xml:space="preserve">Several continuing education courses, approximately 20 hours </t>
  </si>
  <si>
    <t xml:space="preserve">Most insurances accepted </t>
  </si>
  <si>
    <t>Indiana</t>
  </si>
  <si>
    <t>Noblesville</t>
  </si>
  <si>
    <t>9669 E 146th St</t>
  </si>
  <si>
    <t>Community Health Network PT &amp; Rehab</t>
  </si>
  <si>
    <t>American Speech-Hearing Association</t>
  </si>
  <si>
    <t>balbertson@ecommunity.com</t>
  </si>
  <si>
    <t>Hospital required education, continuing education</t>
  </si>
  <si>
    <t>Betsy Stickels, MS, CCC-SLP</t>
  </si>
  <si>
    <t>CA, MD</t>
  </si>
  <si>
    <t>Ceu training, clinical training and mentorship</t>
  </si>
  <si>
    <t xml:space="preserve">USA </t>
  </si>
  <si>
    <t>California</t>
  </si>
  <si>
    <t>Emeryville</t>
  </si>
  <si>
    <t>5800 Hollis St</t>
  </si>
  <si>
    <t xml:space="preserve">Stanford Heathcare- Otolaryngology </t>
  </si>
  <si>
    <t>American Speech-Language-Hearing Association (ASHA), World Professional Association for Transgender Health (WPATH)</t>
  </si>
  <si>
    <t>estickels@stanfordhealthcare.org</t>
  </si>
  <si>
    <t>Part of the queer community</t>
  </si>
  <si>
    <t>elstickels@gmail.com</t>
  </si>
  <si>
    <t>Melanie Tapson</t>
  </si>
  <si>
    <t>ON, PEI</t>
  </si>
  <si>
    <t xml:space="preserve">Cultural competence: ongoing training from local resources as well as virtual courses - selected previous training and education includes courses or presentations from Transplaining, Gender Affirming Voice Training (Hirsch, Helou, Block) - 3 times; The Power of Voice (gender &amp; voice track 2021, 2022, 2023), Medbridge, speechtherapypd.com, co-moderator of Gender Spectrum Voice &amp; Communication FB group, among others, as well as ongoing peer mentorship 
Clinical/voice competence: BFA in jazz performance - voice, BEd in vocal music &amp; drama, MSc SLP, 30+ years as a professional singer and voice teacher, 10+ years experience in clinical voice therapy, working on Estill certification, mentor aspiring SLPs and voice teachers </t>
  </si>
  <si>
    <t>singing voice - all ages, Estill, mentorship</t>
  </si>
  <si>
    <t>occasionally able to offer funding to help offset costs (Jane App sponsorship)</t>
  </si>
  <si>
    <t>Toronto</t>
  </si>
  <si>
    <t>107 Hamilton St</t>
  </si>
  <si>
    <t>Melanie Tapson Voice Care</t>
  </si>
  <si>
    <t>American Speech-Language-Hearing Association (ASHA), Pan American Vocology Association (PAVA) (Recognized Vocologist designation), PAMA, SAC, CASLPO, National Association of Teachers of Singing (NATS), VASTA, The 519</t>
  </si>
  <si>
    <t>info@melanietapson.com</t>
  </si>
  <si>
    <t>melanietapson.com</t>
  </si>
  <si>
    <t>see previous</t>
  </si>
  <si>
    <t>LGBTQ2S+ community member</t>
  </si>
  <si>
    <t>Kristina Hassan, MS. CCC-SLP</t>
  </si>
  <si>
    <t>MD, VA, DC</t>
  </si>
  <si>
    <t xml:space="preserve">I have a degree in Speech Pathology, and I am a board-certified therapist who works with voice clients. I also have taken gender affirming voice trainings and obtained CEUs in this area to stay current in the field.    </t>
  </si>
  <si>
    <t>transfeminine voice</t>
  </si>
  <si>
    <t>A sliding scale is available.</t>
  </si>
  <si>
    <t>Maryland</t>
  </si>
  <si>
    <t>Baltimore</t>
  </si>
  <si>
    <t xml:space="preserve">Authentic Speech </t>
  </si>
  <si>
    <t>kristinah@authenticspeechllc.com</t>
  </si>
  <si>
    <t>https://www.authenticspeechllc.com/</t>
  </si>
  <si>
    <t>I have completed several CEU courses.</t>
  </si>
  <si>
    <t>kristinak9987@gmail.com</t>
  </si>
  <si>
    <t>Kari Meissner, MA, CCC-SLP</t>
  </si>
  <si>
    <t>CA, TX</t>
  </si>
  <si>
    <t>Private practice since 2020 in gender affirming voice after training from different backgrounds in voice, including University of Pittsburgh voice course 2020, Estill, voice acting approaches, singing courses, ASHA voice courses</t>
  </si>
  <si>
    <t>Estill Voice Training, pediatric gender affirming voice, neurodiversity affirming and strengths-based approaches, support group facilitator, trainer and advocate for tgnc youth in schools</t>
  </si>
  <si>
    <t xml:space="preserve">Private pay with sliding scale option, free group option </t>
  </si>
  <si>
    <t>San Diego</t>
  </si>
  <si>
    <t>Vivid Voices Speech Therapy Services</t>
  </si>
  <si>
    <t>kari@vvslp.com</t>
  </si>
  <si>
    <t>vividvoicesslp.com</t>
  </si>
  <si>
    <t>Formal training through 16 hours per year for medical providers through the TransYouth Care Symposium along with CHLA and TFSS in CA x3 years, through the youth advocacy department at San Diego Unified as an educator and as a GSA advisor, also through Out for Safe Schools and Welcoming Schools, through participation in Gender Spectrum and Transfamily Support Services trainings as a support group facilitator prior to facilitating groups for parents, training by AC Goldberg through Transplaining, attended Gender Odyssey x1 and Trans Wellness conference x4, sessions at 2 Equity in Education conferences in San Diego 2024</t>
  </si>
  <si>
    <t>Member of the LGBTQ+ community, parent, and advocate for trans youth in schools in San Diego County</t>
  </si>
  <si>
    <t xml:space="preserve">Thank you for all your work and efforts to map and make this valuable resource! </t>
  </si>
  <si>
    <t>Carol Krusemark, SLPD, CCC-SLP</t>
  </si>
  <si>
    <t>NY, MA</t>
  </si>
  <si>
    <t>Two trainings with Helou, Block, and Hirsch, and self study</t>
  </si>
  <si>
    <t>Estill voice training</t>
  </si>
  <si>
    <t>MA</t>
  </si>
  <si>
    <t>Boston</t>
  </si>
  <si>
    <t>1 Bowdoin Square, 11th Floor</t>
  </si>
  <si>
    <t>MGH Voice Center</t>
  </si>
  <si>
    <t>American Speech-Language-Hearing Association (ASHA), Pan American Vocology Association (PAVA), National Association of Teachers of Singing (NATS)</t>
  </si>
  <si>
    <t>ckrusemark@mgb.org</t>
  </si>
  <si>
    <t>Marie Jetté, PhD, CCC-SLP</t>
  </si>
  <si>
    <t xml:space="preserve">CO </t>
  </si>
  <si>
    <t>17 years as a voice-trained SLP, 7 years experience working in GAV, have hosted and attended workshops by TGNC SLPs</t>
  </si>
  <si>
    <t>Accept (almost) all insurances</t>
  </si>
  <si>
    <t>Colorado</t>
  </si>
  <si>
    <t>Denver</t>
  </si>
  <si>
    <t>University of Colorado Anschutz Medical Campus/UCHealth</t>
  </si>
  <si>
    <t>American Speech-Language-Hearing Association (ASHA), Pan American Vocology Association (PAVA)</t>
  </si>
  <si>
    <t>marie.jette@cuanschutz.edu</t>
  </si>
  <si>
    <t>https://medschool.cuanschutz.edu/gdp/meet-our-team</t>
  </si>
  <si>
    <t xml:space="preserve">GAV workshops with TVI, ASHA presentations, DEI certification from CU </t>
  </si>
  <si>
    <t>Peter Fullerton, MA</t>
  </si>
  <si>
    <t xml:space="preserve">Globally — I co-teach a Singing on Testosterone info session on Zoom with hundreds of participants who have attended from over a dozen different countries. </t>
  </si>
  <si>
    <t>Globally</t>
  </si>
  <si>
    <t>I am a transmasculine singer who has personally been taking testosterone for over 15 years, and I am a voice teacher who has taught transgender and nonbinary students (singers and speakers) for over 10 years. In that time, I have given singing lessons and/or gender aligning speech training services to over 80 transgender and nonbinary individuals. Additionally, I have extensively researched transgender voice change through testosterone therapy, including working one-on-one with over 55 individual singers who use (or used) testosterone therapy. I co-teach an online info session called Singing on Testosterone which has served over 400 participants from all over the world. I also consult with many cisgender voice educators to help them understand transgender voice pedagogy and the needs of trans and gender expansive singers.</t>
  </si>
  <si>
    <t>Transmasculine singing voice, transfeminine singing voice, nonbinary singing voice, transgender voice change through testosterone therapy, gender aligning speech training, transition consulting for vocalists</t>
  </si>
  <si>
    <t>Sliding scale payment options available, including “pay what you can” rates as needed</t>
  </si>
  <si>
    <t>Transgender Man</t>
  </si>
  <si>
    <t>Oregon</t>
  </si>
  <si>
    <t>Portland</t>
  </si>
  <si>
    <t xml:space="preserve">Peter Fullerton Voice Studio </t>
  </si>
  <si>
    <t>National Association of Teachers of Singing</t>
  </si>
  <si>
    <t>voice@peterfullerton.com</t>
  </si>
  <si>
    <t>peterfullerton.com</t>
  </si>
  <si>
    <t xml:space="preserve">Lived experience as a transgender person in community with trans and nonbinary friends and chosen family; as a voice teacher, I have lived experience working with over 80 individuals who are trans and/or nonbinary </t>
  </si>
  <si>
    <t>I am queer, trans, and somewhat genderqueer as well! I am in a gay marriage.</t>
  </si>
  <si>
    <t>I keep a list of resources for trans and gender expansive singers and the voice educators who work with them at peterfullerton.com/trans-resources
I have created several free resources for singers on testosterone, which are available on this same website!</t>
  </si>
  <si>
    <t>Carissa Maira, MS, CCC-SLP</t>
  </si>
  <si>
    <t>GA</t>
  </si>
  <si>
    <t xml:space="preserve">SLP voice specialist for 20 years. Specializing in GAVC since 2018. Continuous work on cultural humility and completed a 3-day intensive course. </t>
  </si>
  <si>
    <t>In-network Medicare. Superbill provided.</t>
  </si>
  <si>
    <t>Roswell</t>
  </si>
  <si>
    <t>True Speech Services</t>
  </si>
  <si>
    <t>carissa@truespeechservices.com</t>
  </si>
  <si>
    <t>www.truespeechservices.com</t>
  </si>
  <si>
    <t>1:1 with Leah Helou, 3-Day course (Block, Hirsch, Helou), Institution-specific training</t>
  </si>
  <si>
    <t>Annie Ramos-Pizarro, PhD CCC-SLP</t>
  </si>
  <si>
    <t>VA, DC</t>
  </si>
  <si>
    <t>Feminine-leaning voice goals (raising pitch, brighter resonance, etc), Masculine-leaning voice goals (lowering pitch, darker resonance, etc)</t>
  </si>
  <si>
    <t>Attended conferences, sel-taught</t>
  </si>
  <si>
    <t xml:space="preserve">Young adult transfeminine </t>
  </si>
  <si>
    <t>Pro-Bono Clinic</t>
  </si>
  <si>
    <t>DC</t>
  </si>
  <si>
    <t>Washington</t>
  </si>
  <si>
    <t>4250 Connecticut Ave. NW</t>
  </si>
  <si>
    <t>University of the District of Columbia Speech Clinic</t>
  </si>
  <si>
    <t>wdemessie@udc.edu</t>
  </si>
  <si>
    <t>Conferences, self-taught, offered trainings with Dr. AC Goldberg</t>
  </si>
  <si>
    <t>Latinx</t>
  </si>
  <si>
    <t>carmen.ramospizarro@udc.edu</t>
  </si>
  <si>
    <t xml:space="preserve">Taylor Kae Hahn, M.A., SLP </t>
  </si>
  <si>
    <t>OH, MI</t>
  </si>
  <si>
    <t>Feminine-leaning voice goals (raising pitch, brighter resonance, etc), Androgynous voice goals, Gender-related singing voice goals</t>
  </si>
  <si>
    <t>Services are available for those with feminine, androgynous, and singing voice goals.</t>
  </si>
  <si>
    <t xml:space="preserve">I have been studying and practicing GAVC since July 2022. I am a singer and voice specializing clinician who has experience with videostroboscopy. </t>
  </si>
  <si>
    <t xml:space="preserve">Sliding scale payment options available, willing to work with insurances </t>
  </si>
  <si>
    <t>Ohio</t>
  </si>
  <si>
    <t>445 Earlwood Avenue Suite 108</t>
  </si>
  <si>
    <t xml:space="preserve">Maumee Bay Mobile Speech Services, LLC. </t>
  </si>
  <si>
    <t xml:space="preserve">Ohio speech-language hearing association (OSLHA) </t>
  </si>
  <si>
    <t>info@maumeebaytherapy.com</t>
  </si>
  <si>
    <t>Maumeebaytherapy.com</t>
  </si>
  <si>
    <t>In the process of taking AC Goldberg courses</t>
  </si>
  <si>
    <t xml:space="preserve">LGBTQ+ Community member </t>
  </si>
  <si>
    <t>thahn93@gmail.com</t>
  </si>
  <si>
    <t>Simone Huls, Ph.D., CCC-SLP</t>
  </si>
  <si>
    <t>English, German</t>
  </si>
  <si>
    <t>I have completed trainings whenever possible, including Hirsch Acoustic Assumptions (MedBridge) and Gender Affirming Voice Training</t>
  </si>
  <si>
    <t>Private pay, Medicare, sliding scale payment options</t>
  </si>
  <si>
    <t>Atascadero</t>
  </si>
  <si>
    <t>5855 Capistrano Ave, Unit B</t>
  </si>
  <si>
    <t>Speech With Simone</t>
  </si>
  <si>
    <t>American Speech-Language-Hearing Association (ASHA), California Speech-Language-Hearing Association</t>
  </si>
  <si>
    <t>speechwithsimone@gmail.com</t>
  </si>
  <si>
    <t>https://www.speechwithsimone.com</t>
  </si>
  <si>
    <t>Various courses through ASHA, speechpathology.com, Medbridge</t>
  </si>
  <si>
    <t>member of the LGBTQ+ community.</t>
  </si>
  <si>
    <t>My wife (and business partner) provides counseling services and specializes in serving members of the LGBTQ+ population</t>
  </si>
  <si>
    <t>Evan Kennedy, MS, CCC-SLP</t>
  </si>
  <si>
    <t>NY, NJ, CT, FL</t>
  </si>
  <si>
    <t xml:space="preserve">Masters degree in SLP, voice and upper airway disorder clinical fellowship, singing background, experience with professional performers, multiple trainings with gender-affirming providers. </t>
  </si>
  <si>
    <t>Accepted insurances: https://doctors.columbia.edu/us/ny/new-york/evan-kennedy-slp-180-fort-washington-avenue</t>
  </si>
  <si>
    <t>New York City</t>
  </si>
  <si>
    <t>880 3rd Ave</t>
  </si>
  <si>
    <t>Columbia University Irving Medical Center</t>
  </si>
  <si>
    <t>American Speech Language Hearing Association</t>
  </si>
  <si>
    <t>elk2149@cumc.columbia.edu</t>
  </si>
  <si>
    <t>https://www.evankennedyvoice.com/</t>
  </si>
  <si>
    <t xml:space="preserve">Gender Diversity Voice and Communication Training - at CU Denver; </t>
  </si>
  <si>
    <t>Cis-gender Gay Male</t>
  </si>
  <si>
    <t>Brenna Price, M.S., CCC-SLP</t>
  </si>
  <si>
    <t>Feminine-leaning voice goals (raising pitch, brighter resonance, etc), Masculine-leaning voice goals (lowering pitch, darker resonance, etc), Gender-related singing voice goals</t>
  </si>
  <si>
    <t>Services are available for those with feminine, masculine, and singing voice goals.</t>
  </si>
  <si>
    <t xml:space="preserve">Continuing education all things GAVC. </t>
  </si>
  <si>
    <t xml:space="preserve">Singing voice specialist, follow the Lovetri Method of singing for CCM and classically trained as well. </t>
  </si>
  <si>
    <t xml:space="preserve">Accept Medicare, Medicaid, BCBS, Presbyterian, Tricare, Humana, and Cigna insurances and offer private pay options as well. </t>
  </si>
  <si>
    <t>NM</t>
  </si>
  <si>
    <t>Farmington</t>
  </si>
  <si>
    <t>Silver Tongue Speech &amp; Voice, LLC</t>
  </si>
  <si>
    <t>American Speech-Language Hearing Association</t>
  </si>
  <si>
    <t>brenna@mysilvertongue.com</t>
  </si>
  <si>
    <t>www.mysilvertongue.com</t>
  </si>
  <si>
    <t>Ashley Davis MS, CCC-SLP</t>
  </si>
  <si>
    <t>Member of WPATH, Member of Johns Hopkins Center for Transgender and Gender Expansive Health- helped to establish the pathway for providing gender related care both for voice therapy and a protocol for pre and post surgical voice care with our interdisciplinary laryngology/speech-language pathology team see link for further information regarding training . https://www.hopkinsmedicine.org/profiles/details/ashley-davis
 Providing gender related voice services since 2017. Advocacy include testimony before the Maryland State Senate on behalf of Maryland Health Equity Resource Act and several other community involved resource talks. Grant funded research in support of identifying voice intervention that aids non-binary and transmale voicing, publication regarding barriers to access to care and loss of follow up for individuals seeking gender affirming voice.</t>
  </si>
  <si>
    <t xml:space="preserve">Pre and post surgical gender affirming voice communication intervention, adolescent intervention, </t>
  </si>
  <si>
    <t>Accepts most insurance</t>
  </si>
  <si>
    <t>Prefer Not to Say</t>
  </si>
  <si>
    <t>United States of America</t>
  </si>
  <si>
    <t>601 N. Caroline Street 6th floor</t>
  </si>
  <si>
    <t>Johns Hopkins Department of Otolaryngology Head and Neck Cancer</t>
  </si>
  <si>
    <t>American Speech-Language-Hearing Association (ASHA), World Professional Association for Transgender Health (WPATH), CTGH Hopkins</t>
  </si>
  <si>
    <t>adavi126@jhmi.edu</t>
  </si>
  <si>
    <t>https://www.hopkinsmedicine.org/profiles/details/ashley-davis</t>
  </si>
  <si>
    <t>Additional continuing education training in implicit bias, trauma informed care, counseling, adolescent counseling, courses in DEI that included cultural humility training</t>
  </si>
  <si>
    <t>I am a passionate ally for the community and believe the relationship between provider and client is paramount for success when providing vocal intervention. I will advocate for the appropriate "fit" for provider for any individual seeking intervention from our team.  Knowledgeable intervention and access to multidisciplinary care for the pre and post surgical patient is important and can greatly impact patient success and satisfaction.</t>
  </si>
  <si>
    <t>Abby Hollander Levitt, MS CCC-SLP</t>
  </si>
  <si>
    <t>I completed a voice-focused internship at the Columbia University Voice and Swallowing Center, and I continue to pursue professional development in the area of gender affirming voice care, including courses by Wynde Vastine and Leah Helou, and Sandy Hirsch's courses on her acoustic assumptions.</t>
  </si>
  <si>
    <t>private pay</t>
  </si>
  <si>
    <t>New Palt</t>
  </si>
  <si>
    <t>Hudson Valley Voice &amp; Speech</t>
  </si>
  <si>
    <t>abby@hvvoiceandspeech.com</t>
  </si>
  <si>
    <t>www.hvvoiceandspeech.com</t>
  </si>
  <si>
    <t>Wynde Vastine &amp; Leah Helou's course on Cultural Humility with Transgender and Nonbinary People on MedBridge</t>
  </si>
  <si>
    <t>Diane Robinson, MFA</t>
  </si>
  <si>
    <t>Theater/Acting Coach (offering GAVC training in addition to general services)</t>
  </si>
  <si>
    <t xml:space="preserve">Hirsch/Helou/Block training, WPATH general education training, Northwestern Center for Audiology Speech Language and Lerning training </t>
  </si>
  <si>
    <t>certified Fitzmaurice Voicework teacher</t>
  </si>
  <si>
    <t>Illinois</t>
  </si>
  <si>
    <t>St. Charles</t>
  </si>
  <si>
    <t>Chicago Voice Center</t>
  </si>
  <si>
    <t>World Professional Association for Transgender Health (WPATH), Actors Equity, Voice and Speech Trainers Association</t>
  </si>
  <si>
    <t>diane@chicagovoicecenter.com</t>
  </si>
  <si>
    <t>chicagovoicecenter.com</t>
  </si>
  <si>
    <t>WPATH general education</t>
  </si>
  <si>
    <t>ally</t>
  </si>
  <si>
    <t>Rachel Coleman, MS, CCC-SLP</t>
  </si>
  <si>
    <t>Rachel Coleman</t>
  </si>
  <si>
    <t>NY, CT, MA</t>
  </si>
  <si>
    <t>Speech Language Pathologist Specializing in Voice/Vocal Coach with GAVC training</t>
  </si>
  <si>
    <t xml:space="preserve">New York </t>
  </si>
  <si>
    <t>240 East 59 Street</t>
  </si>
  <si>
    <t>Sean Parker Institute for the Voice, Weill Cornell</t>
  </si>
  <si>
    <t>American Speech Language-Hearing Association (ASHA), Voice And Speech Trainers Association</t>
  </si>
  <si>
    <t>rac2034@med.cornell.edu</t>
  </si>
  <si>
    <t>ASHA CEUs</t>
  </si>
  <si>
    <t>rachelcole.now@gmail.com</t>
  </si>
  <si>
    <t>Janine Fitzpatrick, MSc, S-LP (C), Reg. CASLPO</t>
  </si>
  <si>
    <t xml:space="preserve">I completed the Gender Affirming Voice Training: A Course for Clinicians virtually in April 2022, and shadowed a round of Changing Keys virtual feminization training in British Columbia prior to starting my own work. I worked privately with transfemme, transmasc and nonbinary individuals for ~2 years with mentorship from an SLP with the Changing Keys program. I have also done some self-directed reading (e.g. Gills and Stoneham book and various research articles on gender perception and acoustics), as well as cultural sensitivity courses for working with gender diverse clients through Rainbow Health Ontario and Medbridge. </t>
  </si>
  <si>
    <t xml:space="preserve">Sliding scale payment option available for individual and group training offered, services often covered with medical insurance under Speech-Language Pathology. </t>
  </si>
  <si>
    <t>30 Bond Street</t>
  </si>
  <si>
    <t>St. Michael's Hospital</t>
  </si>
  <si>
    <t>Speech-Language &amp; Audiology Canada, College of Audiologists and Speech-Language Pathologists of Ontario (CASLPO)</t>
  </si>
  <si>
    <t>janine.fitzpatrick@unityhealth.to</t>
  </si>
  <si>
    <t xml:space="preserve">I've completed the 2SLGBTQ Foundations Course with Rainbow Health Ontario, and Cultural Humility with Transgender and Nonbinary People course on Medbridge. I've attended an inservice from a local gender diverse educator on equity in a healthcare setting, and have met with a transgender patient partner within our hospital to identify and try to address barriers within our own clinic setting (e.g. nametags with spaces to indicate name in use and pronouns). </t>
  </si>
  <si>
    <t>member of the queer community.</t>
  </si>
  <si>
    <t>Shari Salzhauer Berkowitz, PhD, CCC-SLP</t>
  </si>
  <si>
    <t>I have been using speech science and voice science for GAVC for many years.  I started the GAVC group at Mercy University in Dobbs Ferry, NY.</t>
  </si>
  <si>
    <t>At Mercy University, we use a sliding scale.</t>
  </si>
  <si>
    <t>Dobbs Ferry</t>
  </si>
  <si>
    <t>555 Broadway, Main Hall, G15</t>
  </si>
  <si>
    <t>Mercy University</t>
  </si>
  <si>
    <t>American Speech-Language-Hearing Association (ASHA), NYSSLHA, Acoustical Society</t>
  </si>
  <si>
    <t>sberkowitz@mercy.edu</t>
  </si>
  <si>
    <t>https://www.mercy.edu/academics/school-health-natural-sciences/speech-hearing-clinic</t>
  </si>
  <si>
    <t>Attend sessions at ASHA and NYSSLHA</t>
  </si>
  <si>
    <t>shariellen@gmail.com</t>
  </si>
  <si>
    <t>Clarion Mendes, MA CCC-SLP/L</t>
  </si>
  <si>
    <t>English, but bilingual services in some languages available on an in-person basis.</t>
  </si>
  <si>
    <t xml:space="preserve">I have been seeing gender diverse clients since 2016 for voice and communication services. I have pursued continuing education via Sandy Hirsch, Leah Helou, and Christie Block. I have attended and presented at WPATH and routinely attend education on gender diverse healthcare. I have had some training with AC Goldberg and I attend Gender Voice Mastermind when my schedule allows. </t>
  </si>
  <si>
    <t xml:space="preserve">OutCare Health Certified, LSVT Certified. Experienced with gender affirming voice with those under 18. </t>
  </si>
  <si>
    <t xml:space="preserve">IL Medicaid, Medicare, Health Alliance. Please inquire directly about others. </t>
  </si>
  <si>
    <t>Champaign</t>
  </si>
  <si>
    <t xml:space="preserve">2001 S. Oak St. Suite B. </t>
  </si>
  <si>
    <t>University of Illinois, Urbana-Champaign</t>
  </si>
  <si>
    <t xml:space="preserve">World Professional Association for Transgender Health (WPATH), American Speech-Language Hearing Association, OutCare Health. </t>
  </si>
  <si>
    <t>cmendes2@illinois.edu</t>
  </si>
  <si>
    <t>https://ahs.illinois.edu/speech-&amp;-hearing-science</t>
  </si>
  <si>
    <t xml:space="preserve">Numerous WPATH and OutCare Health trainings, among others. </t>
  </si>
  <si>
    <t xml:space="preserve">Thanks for taking the time to craft this monolithic document! You are amazing. </t>
  </si>
  <si>
    <t>Julie Mondz-Kleinman, MS, CCC-SLP</t>
  </si>
  <si>
    <t>OR</t>
  </si>
  <si>
    <t xml:space="preserve">32 years as a SLP, including general voice evaluation and treatment throughout my career (as well as large SLP scope) in medical outpatient setting. 5 years providing GAVT services. I have attended many workshops, studied texts and research articles, participated in the GAVC Facebook group, and facilitate a SLP GAVC discussion group within Oregon. </t>
  </si>
  <si>
    <t xml:space="preserve">Accept most insurance, including Medicaid, at our hospital outpatient clinic. </t>
  </si>
  <si>
    <t xml:space="preserve">Medford </t>
  </si>
  <si>
    <t>1111 Crater Lake Ave</t>
  </si>
  <si>
    <t xml:space="preserve">Providence Medford Medical Center </t>
  </si>
  <si>
    <t>julie.mondz-kleinman@providence.org</t>
  </si>
  <si>
    <t xml:space="preserve">In- person and online courses, including those taught by trans and gender diverse SLP’s </t>
  </si>
  <si>
    <t>jmondz@me.com</t>
  </si>
  <si>
    <t>Kiattipoom Nantanukul, MA, MS, CCC-SLP</t>
  </si>
  <si>
    <t>Thai, English</t>
  </si>
  <si>
    <t>Thailand (Nationally)</t>
  </si>
  <si>
    <t>Nationally (Thailand)</t>
  </si>
  <si>
    <t>I am a US-certified Speech-Language Pathologist (CCC-SLP) with a Master of Science in SLP from the MGH Institute of Health Professions, Boston, MA, and a Thai licensed SLP. My practical experience includes an externship at the Boston Medical Center's Voice and Swallowing department and a Clinical Fellowship at Children's National Hospital in Washington DC, where I specialized in speech-language therapy and participated in the voice clinic. Further enhancing my expertise, I received specialized training in Gender Affirming Voice and Communication (GAVC) from Christie Block, MA, MS, CCC-SLP, Leah B. Helou, PhD, CCC-SLP, and Sandy Hirsch, MS, CCC-SLP. Additionally, I have contributed to the field by presenting a paper on a Thai-translated Trans Woman Voice Questionnaire, showcasing my commitment to supporting diverse populations in voice and communication therapy. Now, I am based in Bangkok, Thailand, where I continue to apply my extensive expertise and dedication to the field of speech-language pathology and gender affirming voice and communication training.</t>
  </si>
  <si>
    <t>pediatric gender affirming voice, Estill Voice Training</t>
  </si>
  <si>
    <t>Thailand</t>
  </si>
  <si>
    <t>Bangkok</t>
  </si>
  <si>
    <t>Chulalongkorn University</t>
  </si>
  <si>
    <t>World Professional Association for Transgender Health (WPATH), American Speech-Language-Hearing Association (ASHA), The Voice Foundation</t>
  </si>
  <si>
    <t>boomarts@gmail.com</t>
  </si>
  <si>
    <t>Eugenia (Genie) Gokhman MSc-SLP(C)</t>
  </si>
  <si>
    <t>English, Russian</t>
  </si>
  <si>
    <t>Multiple courses through trans and SLP providers: Stephen Davidson (London Trans Choir), Anna Lantry (TruVoice), Dusty (Fluid Voice Studio), Harmonic Speech</t>
  </si>
  <si>
    <t>Insurance through benefits, Blue Cross</t>
  </si>
  <si>
    <t>Ottawa</t>
  </si>
  <si>
    <t>128B Centerpointe Dr.</t>
  </si>
  <si>
    <t>GenieUs Communication</t>
  </si>
  <si>
    <t>genie.guc.slp@gmail.com</t>
  </si>
  <si>
    <t>genieuscommunication.com</t>
  </si>
  <si>
    <t>Part of course by Stephen Davidson and Mantra Speech</t>
  </si>
  <si>
    <t>Queer, ally</t>
  </si>
  <si>
    <t>geniegokhman@gmail.com</t>
  </si>
  <si>
    <t>Julia Rademacher, MM, MA, CCC-SLP</t>
  </si>
  <si>
    <t>The first two choices (SLP and Singing instructor) best describe my practice.</t>
  </si>
  <si>
    <t>Speech-Language Pathologist and Singing Instructor</t>
  </si>
  <si>
    <t>graduate school clinical training, years and years of CE training including with Christie Block, Leah Helou, Sandy Hirsch, and AC Goldberg (online GAVT course), course with Lurie Children's Hospital gender clinic, Chicago IL.</t>
  </si>
  <si>
    <t>Pediatric (currently on hold due to state legislative block) and adult GA voice, RV therapy, Estill voice training level 1</t>
  </si>
  <si>
    <t>Our clinic encourages any client to apply for the sliding fee scale based on information from their most recent tax documents, when insurance does not cover SLP services.</t>
  </si>
  <si>
    <t>Bloomington</t>
  </si>
  <si>
    <t>2631 East Discovery Parkway</t>
  </si>
  <si>
    <t>Indiana University</t>
  </si>
  <si>
    <t>julwood@iu.edu</t>
  </si>
  <si>
    <t>https://sphs.indiana.edu/index.html</t>
  </si>
  <si>
    <t>online webinars through ASHA, Indiana University and other reputable institutions</t>
  </si>
  <si>
    <t>Cara Bryan, MA, CCC/SLP</t>
  </si>
  <si>
    <t>FL</t>
  </si>
  <si>
    <t xml:space="preserve">Masters from UIowa where I had my first GAVCs. I've specialized in voice and GAVC over my 21 years of experience. I have taken Helou, Block and Hirsch's course in Chicago. I have trained clinical fellows in providing GAVC. I continue to provide GAV lectures at support groups. I remain active with a local group, TransNetwork (education, support, and outreach). </t>
  </si>
  <si>
    <t>transfeminine, transmasc, and pediatric gender affirming voice</t>
  </si>
  <si>
    <t>All private pay, however sliding scale and student options</t>
  </si>
  <si>
    <t>Tampa</t>
  </si>
  <si>
    <t>4707 W Gandy Blvd Ste 3</t>
  </si>
  <si>
    <t>South Tampa Voice Therapy</t>
  </si>
  <si>
    <t>cara@southtampavoicetherapy.com</t>
  </si>
  <si>
    <t>www.southtampavoicetherapy.com</t>
  </si>
  <si>
    <t>Formal: in graduate school. Informal: remaining involved with community and university gender-affirming organizations; ongoing allyship</t>
  </si>
  <si>
    <t xml:space="preserve">my private practice employees 3 therapists, myself and two clinicians whom I have trained to provide GAVC. </t>
  </si>
  <si>
    <t>Leslie Wegner M.S., CCC-SLP</t>
  </si>
  <si>
    <t>TX</t>
  </si>
  <si>
    <t>15+ hours in continuing ed specific to this area in voice and cultural competency, 4 years experience treating speaking and singing voice</t>
  </si>
  <si>
    <t xml:space="preserve">13 and up speaking voice transmasculine and transfeminine, 25 years teaching singing voice,voice-specialized SLP  </t>
  </si>
  <si>
    <t>Medicare, Medicaid, BCBS, Texas Workforce Commission, federal spot contracting, state spot contracting, university health clinics spot contracting, Dept of Defense</t>
  </si>
  <si>
    <t>Tx</t>
  </si>
  <si>
    <t>Allen</t>
  </si>
  <si>
    <t>North Texas Voice and Speech</t>
  </si>
  <si>
    <t>Texas Speech Language Hearing Association, American Speech-Language-Hearing Association (ASHA), Pan American Vocology Association (PAVA), American Congress of Rehabilitative Medicine</t>
  </si>
  <si>
    <t>leslie@ntxvoice.com</t>
  </si>
  <si>
    <t>www.ntxvoice.com</t>
  </si>
  <si>
    <t>CEU</t>
  </si>
  <si>
    <t>Army Musician /  Veteran</t>
  </si>
  <si>
    <t>Elizabeth Treatman, M.A., CCC-SLP</t>
  </si>
  <si>
    <t>IL, PA</t>
  </si>
  <si>
    <t xml:space="preserve">Gender Affirming Voice Training course with Sandy Hirsch, Trans Voice Elective with AC Goldberg, individual mentorship with AC Goldberg, </t>
  </si>
  <si>
    <t>Accepts BCBS IL PPO, sliding scale payment options</t>
  </si>
  <si>
    <t>Private Practice</t>
  </si>
  <si>
    <t>treatmanslp@gmail.com</t>
  </si>
  <si>
    <t>https://treatmanslp.clientsecure.me</t>
  </si>
  <si>
    <t>Trescha Kay, MA, CCC-SLP</t>
  </si>
  <si>
    <t>I complete between 0.3-1.5 CEUs annually specific to GAVC.</t>
  </si>
  <si>
    <t>We offer a sliding scale payment option</t>
  </si>
  <si>
    <t>Stevens Point</t>
  </si>
  <si>
    <t>1901 Fourth ave</t>
  </si>
  <si>
    <t>University of Wisconsin - Stevens Point</t>
  </si>
  <si>
    <t>tkay@uwsp.edu</t>
  </si>
  <si>
    <t>https://www.uwsp.edu/health/school-of-health-sciences-and-wellness/speech-language-and-hearing-clinic/</t>
  </si>
  <si>
    <t xml:space="preserve">I try to complete a cultural humility course every time I see one come up (so I can stay fresh on changing language and concerns in the gender diverse community).  I also help teach the LGBTQ+ cultural humility course for my campus community. </t>
  </si>
  <si>
    <t>LGBTQ+ community member; queer</t>
  </si>
  <si>
    <t>Ruchi Kapila, MS, CCC-SLP</t>
  </si>
  <si>
    <t>they/she</t>
  </si>
  <si>
    <t xml:space="preserve">I have attended and presented for numerous GAVC conferences and talks, in addition to co-authoring publications in this area and I am a member of the community. I also have extensive classical singing training in addition to emerging CCM/contemporary singing training. </t>
  </si>
  <si>
    <t>Manual therapy, resonant voice, transmasculine singing voice, gender affirming voice exploration, somatic voicework level 1, Alexander technique, Summer Vocology Institute, classical singing voice background</t>
  </si>
  <si>
    <t xml:space="preserve">Sliding scale payments options </t>
  </si>
  <si>
    <t>Nonbinary</t>
  </si>
  <si>
    <t>Hayward</t>
  </si>
  <si>
    <t xml:space="preserve">Kapila Voice and Speech Services </t>
  </si>
  <si>
    <t>American Speech-Language-Hearing Association (ASHA), California Speech-Language-Hearing Association, Pan American Vocology Association (PAVA)</t>
  </si>
  <si>
    <t>ruchikapilaslp@gmail.com</t>
  </si>
  <si>
    <t>https://kapilavoiceandspeech.clientsecure.me/</t>
  </si>
  <si>
    <t>I’m a neurodivergent, trans nonbinary person of color so I am experienced in navigating community spaces, but I also educate on cultural humility and frequently attend professional development in this area.</t>
  </si>
  <si>
    <t xml:space="preserve">South Asian-American, Punjabi-American, trans nonbinary, queer, neurodivergent </t>
  </si>
  <si>
    <t>Emily Halder, MA, CCC-SLP</t>
  </si>
  <si>
    <t>NC, GA, VA, NY</t>
  </si>
  <si>
    <t xml:space="preserve">My education began in grad school with an internship in GAV in 2011 at UNC Greensboro. I started a private practice in 2019 and primarily see GAV clients, working full time. I do CEUs and local outreach to add to my training and understanding of the community. I have experience with feminization, masculinization, and androgynous voices. </t>
  </si>
  <si>
    <t>pediatric gender-affirming voice</t>
  </si>
  <si>
    <t>I accept insurance, am an in-network provider with multiple companies, and have sliding scale payment options as well.</t>
  </si>
  <si>
    <t>North Carolina</t>
  </si>
  <si>
    <t>Asheville</t>
  </si>
  <si>
    <t>Blue Ridge Speech and Voice</t>
  </si>
  <si>
    <t>World Professional Association for Transgender Health (WPATH), American Speech-Language-Hearing Association (ASHA)</t>
  </si>
  <si>
    <t>emily@blueridgespeechandvoice.com</t>
  </si>
  <si>
    <t>www.blueridgespeechandvoice.com</t>
  </si>
  <si>
    <t xml:space="preserve">Online courses completed annually, in addition to training on the subject in graduate school </t>
  </si>
  <si>
    <t>LGBTQ community member (bisexual/pansexual)</t>
  </si>
  <si>
    <t>I offer free consultations (phone or Zoom) to anyone wanting to learn more, or get to know me and determine if I'm the right clinician for their needs.</t>
  </si>
  <si>
    <t>Irene Forsey, MSc. SLP R.SLP</t>
  </si>
  <si>
    <t>AB</t>
  </si>
  <si>
    <t>Multi-day training sessions, self-study of textbooks, constant continuing education as it becomes available.</t>
  </si>
  <si>
    <t>Services covered by Alberta Health Care</t>
  </si>
  <si>
    <t>Alberta</t>
  </si>
  <si>
    <t>Lethbridge</t>
  </si>
  <si>
    <t>960 19 Street South</t>
  </si>
  <si>
    <t>Chinook Regional Hospital</t>
  </si>
  <si>
    <t>Alberta College of Speech Language Pathologists and Audiologists</t>
  </si>
  <si>
    <t>irene.foryse@ahs.ca</t>
  </si>
  <si>
    <t>I have taken courses in trauma informed SLP services for diverse populations, including trans, gender diverse, LGBTQ+, Indigenous, and other identified minority groups.</t>
  </si>
  <si>
    <t>Irene.Forsey@ahs.ca</t>
  </si>
  <si>
    <t>Zoe Weinstein, MA, CCC-SLP, TSSLD</t>
  </si>
  <si>
    <t>they/them</t>
  </si>
  <si>
    <t>NY, TX</t>
  </si>
  <si>
    <t>Masters degree in speech and hearing sciences, licensed SLP in Texas and New York, and multiple continuing education courses in GAVC training and DEI training</t>
  </si>
  <si>
    <t>Specializing in voice feminization, masculinization, and voice training beyond the binary</t>
  </si>
  <si>
    <t>My practice is in network with BCBS, Oscar, and Medicare, and can help with setting up single provider agreements with other insurance agencies</t>
  </si>
  <si>
    <t>Rochester</t>
  </si>
  <si>
    <t>Harmonic Speech Therapy</t>
  </si>
  <si>
    <t>zoe@harmonicspeech.com</t>
  </si>
  <si>
    <t>www.harmonicspeech.com</t>
  </si>
  <si>
    <t>Continuing education courses in diversity, equity, and inclusion, cultural humility courses in graduate school</t>
  </si>
  <si>
    <t>Member of the LGBTQIA community, neurodiversity affirming practice</t>
  </si>
  <si>
    <t>Micha Espinosa, Professor</t>
  </si>
  <si>
    <t>English, Spanglish</t>
  </si>
  <si>
    <t xml:space="preserve"> Im a vocal expert that has assisted clients in GAVC training for over 20 years. Many of my students are now leaders in this area pf practice.</t>
  </si>
  <si>
    <t>I am a Fitzmaurice Voice Teacher with education in multiple speech and voice modalities.</t>
  </si>
  <si>
    <t>Sliding scale payment options.</t>
  </si>
  <si>
    <t>Arizona</t>
  </si>
  <si>
    <t>Phoenix</t>
  </si>
  <si>
    <t>Arizona State University</t>
  </si>
  <si>
    <t>Voice and Speech Trainer's Association</t>
  </si>
  <si>
    <t>micha.espinosa@asu.edu</t>
  </si>
  <si>
    <t>michaespinosa.com</t>
  </si>
  <si>
    <t xml:space="preserve"> Through numerous VASTA conferences and with Fitzmaurice trainers.</t>
  </si>
  <si>
    <t>Chicana</t>
  </si>
  <si>
    <t>Eryn Gitelis, MA, CCC-SLP</t>
  </si>
  <si>
    <t xml:space="preserve">Specializing in GAVC for 10 years. </t>
  </si>
  <si>
    <t>LMRVT, CSCFT, Pediatric GAVC, Adult GAVC</t>
  </si>
  <si>
    <t>30 and 50 minute sessions offered</t>
  </si>
  <si>
    <t>Marina del Rey</t>
  </si>
  <si>
    <t>PRYDE Voice and Speech Therapy, Cross Country</t>
  </si>
  <si>
    <t>prydevoiceandspeechtherapy@gmail.com</t>
  </si>
  <si>
    <t>www.prydevoiceandspeechtherapy.com</t>
  </si>
  <si>
    <t>egitelis@gmail.com</t>
  </si>
  <si>
    <t>Michael Starr, M.A., CCC-SLP</t>
  </si>
  <si>
    <t>Yes - Virtual, No</t>
  </si>
  <si>
    <t>5 years of voice specialization including GAVC training. Completed Gender Affirming Voice Training: A Course for Clinicians (Self-Study) summer of 2023</t>
  </si>
  <si>
    <t>most insurances accepted; payment plans available</t>
  </si>
  <si>
    <t>Amherst</t>
  </si>
  <si>
    <t>358 N. Pleasant Street</t>
  </si>
  <si>
    <t>University of Massachusetts Amherst - Center for Language, Speech , and Hearing</t>
  </si>
  <si>
    <t>michaelstarr@umass.edu</t>
  </si>
  <si>
    <t>www.umass.edu/public-health-sciences/organizations/center-language-speech-and-hearing</t>
  </si>
  <si>
    <t>University sponsored diversity training each year</t>
  </si>
  <si>
    <t>LGBTQ+ (gay)</t>
  </si>
  <si>
    <t>Lori Holmes, M.Sc. Reg CASLPO, SL-P (C)</t>
  </si>
  <si>
    <t>I am an SLP and theatre voice coach</t>
  </si>
  <si>
    <t>Speech-Language Pathologist and Theatre Voice Coach</t>
  </si>
  <si>
    <t>Voice focused SLP over 35 years, theatre voice coach 24 years, most of my training was through mentoring and reading as there were no training courses when I started working in GAVC</t>
  </si>
  <si>
    <t>BradCliff Breathing Practitioner</t>
  </si>
  <si>
    <t>Sliding scale/funding always for one client on current caseload</t>
  </si>
  <si>
    <t>London</t>
  </si>
  <si>
    <t>291 Riverside Drive</t>
  </si>
  <si>
    <t>Well Spoken</t>
  </si>
  <si>
    <t>SAC (Canada), American Speech-Language-Hearing Association (ASHA) International Affiliate (SIG-3), National Voice Association (anv-nva.ca)</t>
  </si>
  <si>
    <t>+15196715674</t>
  </si>
  <si>
    <t>holmes.wellspoken@gmail.com</t>
  </si>
  <si>
    <t>holmeswellspoken.com</t>
  </si>
  <si>
    <t>Workshops offered through Stratford Festival of Canada, Western University, London Cross-Cultural Learning Centre</t>
  </si>
  <si>
    <t>Gender diverse family members</t>
  </si>
  <si>
    <t>Chiaying (Licco) Lee, MA, CC -SLP</t>
  </si>
  <si>
    <t>English, Mandarin</t>
  </si>
  <si>
    <t>Feminine-leaning voice goals (raising pitch, brighter resonance, etc), Androgynous voice goals</t>
  </si>
  <si>
    <t xml:space="preserve">5 years of experience with feminine leaning voice goals in individual and group setting. </t>
  </si>
  <si>
    <t>Sliding scale</t>
  </si>
  <si>
    <t>San Jose</t>
  </si>
  <si>
    <t>Finding Voices Speech Therapy</t>
  </si>
  <si>
    <t>licco@findingvoicesslp.com</t>
  </si>
  <si>
    <t>GAVC online training held by Sandy and Leah</t>
  </si>
  <si>
    <t>Asian female</t>
  </si>
  <si>
    <t xml:space="preserve">Dr. Kelli A. Uitenham, CScD, CCC-SLP </t>
  </si>
  <si>
    <t>NC, SC, VA, OH, IN, MA, FL, CA, GA</t>
  </si>
  <si>
    <t xml:space="preserve">Gender Affirming Voice Training Course (Sandy Hirsch), Building Transgender Voice Clinic, Preparing voice clinicians to support speakers along the gender spectrum, gender affirming voice care CEU courses, experience providing services </t>
  </si>
  <si>
    <t>transfeminine voice training</t>
  </si>
  <si>
    <t>Medicare, Tricare East, BCBS, Cigna, sliding available as needed</t>
  </si>
  <si>
    <t>NC</t>
  </si>
  <si>
    <t>Charlotte</t>
  </si>
  <si>
    <t>Serenity Speech Therapy</t>
  </si>
  <si>
    <t>kelli@serenityspeechtherapy.com</t>
  </si>
  <si>
    <t>www.serenityspeechtherapy.com</t>
  </si>
  <si>
    <t>Gender Affirming Voice Training: A course for voice clinicians (Sandy Hirsch)</t>
  </si>
  <si>
    <t>Janet L Hawley, ClinScD, CCC-SLP</t>
  </si>
  <si>
    <t>English, and potentially Spanish with biling grad clinician</t>
  </si>
  <si>
    <t>AZ</t>
  </si>
  <si>
    <t xml:space="preserve">Conducted and published research based on doctoral dissertation/associated literature review focused on GAVT treatment program. Attendance at numerous conferences, webinars, etc. Avid reader of literature in this area. Serve as reviewer in the area of TG voice for Journal of Voice. Speaker at local and state level re: GAV and Communication Services. </t>
  </si>
  <si>
    <t xml:space="preserve"> Experience serving adolescent-to-geriatric clients</t>
  </si>
  <si>
    <t xml:space="preserve">Self-pay, previous success with funding through grant for combo group-individual treatment program (scholarships then available for a subset of clients) and waiting to hear if will receive funding for another two years. Students at the university of Arizona may have available scholarship funding with low co-pay. Will provide Superbills for other private insurance companies. </t>
  </si>
  <si>
    <t>Tucson</t>
  </si>
  <si>
    <t>1131 E Second St.</t>
  </si>
  <si>
    <t xml:space="preserve">University of Arizona </t>
  </si>
  <si>
    <t xml:space="preserve">American Speech-Language-Hearing Association (ASHA), Az Speech Lang Hrg Association, LSVT certified </t>
  </si>
  <si>
    <t>janet@arizona.edu</t>
  </si>
  <si>
    <t>https://slhs.arizona.edu/clinic/ua-speech-language-hearing-clinic</t>
  </si>
  <si>
    <t xml:space="preserve">University of Arizona Diversity and Inclusion workshops, LGBTQI+ and Aging presentation, ASHA cultural competence resources/checklists and webinars.  </t>
  </si>
  <si>
    <t xml:space="preserve">Received UA LGBTQIA+ Ally Leadership Award (2021). Support LGBTQI+ Alliance Fund through Community Foundation of Southern Arizona, collaborate with Southern Arizona Gender Alliance and University of Arizona LGBTQI+ Affairs. </t>
  </si>
  <si>
    <t>All Gender Bathroom in building</t>
  </si>
  <si>
    <t>Laura Adams, M.S., CCC-SLP</t>
  </si>
  <si>
    <t xml:space="preserve">mentor within practice had over 30 years' experience specializing in GAVCT; multiple courses incl. Hirsch/Helou/Block/Goldberg training, ASHA Siegfriedt/Hancock training + extensive WPATH/book/journal/research self-study </t>
  </si>
  <si>
    <t>adolescent and young adult gender affirming voice and communication</t>
  </si>
  <si>
    <t>Blue Shield of California, more to be added in 2024 (in process)</t>
  </si>
  <si>
    <t xml:space="preserve">Peninsula Associates Speech Therapy Services, Inc. </t>
  </si>
  <si>
    <t>office@paspeech.com</t>
  </si>
  <si>
    <t>www.paspeech.com</t>
  </si>
  <si>
    <t>A.C. Goldberg training via Gender Affirming Voice Training</t>
  </si>
  <si>
    <t>ladams@paspeech.com</t>
  </si>
  <si>
    <t>Kelly Owen Le Roux MA CCC-SLP</t>
  </si>
  <si>
    <t xml:space="preserve">I hold a Masters Degree in Speech Language Pathology, which included graduate level clinical training in gender affirming voice. During my graduate training, I conducted a research project and masters thesis on the subject of self- and listeners' perceptions of gender and voice. I have completed several continuing education courses on this topic over the last 15 years. I began providing gender affirming voice training in 2016, and have been providing gender affirming voice services in private practice since 2020. </t>
  </si>
  <si>
    <t>Gender affirming training all genders, adolescent to adult, PhoRTE trained for aging voice, Estill level 1</t>
  </si>
  <si>
    <t xml:space="preserve">Group training: Free virtual monthly workshops in collaboration with the San Diego LGBT Center. Individual training: Private pay, Medicare, able to provide superbills for out of network reimbursement, and a reduced fee program. </t>
  </si>
  <si>
    <t>San Marcos</t>
  </si>
  <si>
    <t>Amplified Voice &amp; Speech Therapy</t>
  </si>
  <si>
    <t>kelly@kellyowenslp.com</t>
  </si>
  <si>
    <t>www.amplifiedvoiceandspeech.com</t>
  </si>
  <si>
    <t>Volunteer training at the San Diego LGBT Center, Transgender and Gender Nonconforming Speakers: Training for Voice Clinicians</t>
  </si>
  <si>
    <t>Ally</t>
  </si>
  <si>
    <t>Liz O'Loughlin M.A., CCC-SLP</t>
  </si>
  <si>
    <t xml:space="preserve">I have taken/participated in the following courses:
Gender Affirming Voice Training: A Course for Voice Clinicians with Sandy Hirsch, Leah Helou, and Christie Block, and AC Goldberg; 
Roadmap to Gender-Affirming Voice Modification with The Voice Stylist and Duncan Lake Speech Therapy; 
Voice and Communication Across the Gender Continuum with Gwen Nolan; 
Theatre Voice and Speech Training Methods for Working with Gender Diverse Clients. 
I have also taken part in UnityPoint Clinic's Safe Zone Provider Training two times and have attended multiple Trauma Informed Care Conferences and webinars. </t>
  </si>
  <si>
    <t xml:space="preserve">I have been working with individuals seeking gender affirming voice therapy since 2020 ranging from the ages of 14 to 55. I have helped individuals masculinize and feminize their voices successfully. </t>
  </si>
  <si>
    <t xml:space="preserve">I work for UnityPoint Clinic in Cedar Falls, Iowa. UPC has an LGBTQ+ clinic providing gender affirming healthcare to all. I am in the outpatient therapy department. I accept United Healthcare, BCBS, Wellpoint, Iowa Total Care, and more; however, depending on your individual plan, services may not be covered. You can reach out and we can figure this out. There is also a local university (University of Northern Iowa) who also provides gender affirming care in their speech-language pathology department if insurance does not cover therapy services in an outpatient setting. </t>
  </si>
  <si>
    <t>Cedar Falls</t>
  </si>
  <si>
    <t>1500 Prairie Parkway</t>
  </si>
  <si>
    <t>UnityPoint Clinic</t>
  </si>
  <si>
    <t>elizabeth.oloughlin@unitypoint.org</t>
  </si>
  <si>
    <t>https://www.unitypoint.org/locations/unitypoint-clinic-therapy---prairie-parkway</t>
  </si>
  <si>
    <t xml:space="preserve">Safe Zone Training, webinars from AC Goldberg </t>
  </si>
  <si>
    <t xml:space="preserve">straight, cisgender woman; ally. </t>
  </si>
  <si>
    <t>lizzy.oloughlin@gmail.com</t>
  </si>
  <si>
    <t>Nikki Isaac, MA CCC-SLP</t>
  </si>
  <si>
    <t>MD, DC, VA</t>
  </si>
  <si>
    <t>Speech Language Pathologist</t>
  </si>
  <si>
    <t>Adult and pediatric gender affirming voice therapy.</t>
  </si>
  <si>
    <t>Accepting CareFirst Blue Cross plans, United Healthcare plans, GEHA, Medicare</t>
  </si>
  <si>
    <t>Potomac</t>
  </si>
  <si>
    <t>Healing Voice Center, LLC</t>
  </si>
  <si>
    <t>American Speech Language Hearing Association (ASHA)</t>
  </si>
  <si>
    <t>Nikki@HealingVoiceCenter.com</t>
  </si>
  <si>
    <t>www.HealingVoiceCenter.com</t>
  </si>
  <si>
    <t>Maia Braden, MS, CCC-SLP</t>
  </si>
  <si>
    <t>SLP with specialization in voice, as well as multiple continuing education trainings</t>
  </si>
  <si>
    <t>singing voice, pediatric gender affirming voice</t>
  </si>
  <si>
    <t>University clinic, sliding scale with need-based scholarships available</t>
  </si>
  <si>
    <t>Madison</t>
  </si>
  <si>
    <t>1975 Willow Dr</t>
  </si>
  <si>
    <t>University of Wisconsin, Madison</t>
  </si>
  <si>
    <t>maia.braden@wisc.edu</t>
  </si>
  <si>
    <t>https://csd.wisc.edu/clinic/</t>
  </si>
  <si>
    <t xml:space="preserve">This is a university clinic, so services are provided by graduate students under my supervision. </t>
  </si>
  <si>
    <t>Christie Izzo, MS, CCC-SLP</t>
  </si>
  <si>
    <t>VT</t>
  </si>
  <si>
    <t>Coursework with pioneers in the field for voice, communication, and cultural competence, including with instructors such as Helou, Hirsch, Block, and Goldberg; mentorship with experts in the field; provision of services via private practice (in person and virtual).</t>
  </si>
  <si>
    <t>In network with some state and private insurance companies that are the main providers in the state of VT; also work with folks privately</t>
  </si>
  <si>
    <t xml:space="preserve">VT </t>
  </si>
  <si>
    <t xml:space="preserve">Burlington </t>
  </si>
  <si>
    <t>UVMMC &amp; Evolve Speech Language Pathology</t>
  </si>
  <si>
    <t>christie@evolveslp.com</t>
  </si>
  <si>
    <t>Evolveslp.com</t>
  </si>
  <si>
    <t xml:space="preserve">AC Goldberg, MedBridge training with Wynne Vastine and Leah Helou, SLP Nerdcast, ASHA annual conference panels focusing on cultural competence and ethical decision making in the trans/GNC community, coursework at NYU </t>
  </si>
  <si>
    <t>LGBTQ community member</t>
  </si>
  <si>
    <t>email integrating listings 3/21, see batch upload from that date</t>
  </si>
  <si>
    <t>Louise Pinkerton, MM, MA, CCC-SLP</t>
  </si>
  <si>
    <t>English, Interpretation Services Available</t>
  </si>
  <si>
    <t>IA, TX, ND</t>
  </si>
  <si>
    <t>Multiple workshops/courses including Hirsch, Helou, Bock, Goldberg course</t>
  </si>
  <si>
    <t xml:space="preserve">Can file with insurance; Sliding scale based on income/family size; Payment plans; Groups are a flat fee and are not filed with insurance. </t>
  </si>
  <si>
    <t>Iowa City</t>
  </si>
  <si>
    <t xml:space="preserve">250 Hawkins Dr. </t>
  </si>
  <si>
    <t>Wendell Johnson Speech and Hearing Clinic, University of Iowa</t>
  </si>
  <si>
    <t>American Speech-Language-Hearing Association (ASHA), Voice Foundation, Pan American Vocology Association (PAVA)</t>
  </si>
  <si>
    <t>https://csd.uiowa.edu/clinic/speech-and-language-services/voice</t>
  </si>
  <si>
    <t>Multiple ASHA courses, University of Iowa Safe Zone Training</t>
  </si>
  <si>
    <t xml:space="preserve">At this clinic, services are provided by graduate student clinicians under my supervision. </t>
  </si>
  <si>
    <t>louise-pinkerton@uiowa.edu</t>
  </si>
  <si>
    <t>Peitzu Tsai, PhD, CCC-SLP</t>
  </si>
  <si>
    <t xml:space="preserve">SLP background with on-going professional development training in GAVC yearly, in addition to teaching, research and clinical services/supervision in GAVC at the university and its clinic. </t>
  </si>
  <si>
    <t>gender affirming voice, Estill Voice Training, LMRVT and other voice Tx programs</t>
  </si>
  <si>
    <t>The university clinic (KACCD clinic) is donation-based, with no service fees. A material fee is required with scholarship support available.</t>
  </si>
  <si>
    <t>One Washington Square</t>
  </si>
  <si>
    <t>Kay Armstead Center for Communication Disorders, San Jose State University</t>
  </si>
  <si>
    <t>armstead-center@sjsu.edu</t>
  </si>
  <si>
    <t>https://www.sjsu.edu/cds/clinics/kaccd.php</t>
  </si>
  <si>
    <t xml:space="preserve">Various training workshops and conference sessions offered by experts from cisgender, transgender and gender diverse communities </t>
  </si>
  <si>
    <t>member of Asian American and Pacific Islander</t>
  </si>
  <si>
    <t>peitzu.tsai@sjsu.edu</t>
  </si>
  <si>
    <t>IA, ND, TX</t>
  </si>
  <si>
    <t>Multiple courses, ASHA continuing education, and workshops</t>
  </si>
  <si>
    <t>Your insurance will need to preauthorize (give permission) for the evaluation.</t>
  </si>
  <si>
    <t>Coralville</t>
  </si>
  <si>
    <t xml:space="preserve">Iowa River Landing, 105 E 9th St </t>
  </si>
  <si>
    <t>University of Iowa Hospitals and Clinics</t>
  </si>
  <si>
    <t>American Speech-Language-Hearing Association (ASHA), Pan American Vocology Association (PAVA), Voice Foundation</t>
  </si>
  <si>
    <t>https://uihc.org/providers/louise-pinkerton</t>
  </si>
  <si>
    <t>Multiple ASHA courses; University of Iowa Safe Zone training</t>
  </si>
  <si>
    <t xml:space="preserve">This location focuses on evaluations and providing voice therapy for trans individuals with voice disorders (like muscle tension dysphonia). A medical referral is required. </t>
  </si>
  <si>
    <t>Louise Pinkerton, MM</t>
  </si>
  <si>
    <t>Any</t>
  </si>
  <si>
    <t xml:space="preserve">Multiple courses on speaking voice training; Workshops on GA singing </t>
  </si>
  <si>
    <t xml:space="preserve">Self-pay only. </t>
  </si>
  <si>
    <t xml:space="preserve">Louise Pinkerton Voice Services </t>
  </si>
  <si>
    <t>National Association of Teachers of Singing (NATS), Voice Foundation, Pan American Vocology Association (PAVA)</t>
  </si>
  <si>
    <t>https://louise-pinkerton-slprano.business.site/</t>
  </si>
  <si>
    <t>University of Iowa Safe Zone training, ASHA courses</t>
  </si>
  <si>
    <t xml:space="preserve">These services are voice lessons for training the speaking and singing voice. They are not medical services and cannot be billed through insurance. </t>
  </si>
  <si>
    <t>louisepinkerton@alumni.iu.edu</t>
  </si>
  <si>
    <t>Speech-Language Pathologist, Vocal Pedagogue/Singing Instructor</t>
  </si>
  <si>
    <t>Nationally (US)</t>
  </si>
  <si>
    <t>Multiple workshops/courses including Hirsch, Helou, Bock, Goldberg course.</t>
  </si>
  <si>
    <t>Multiple ASHA courses, University of Iowa Safe Zone Training.</t>
  </si>
  <si>
    <t>Diana Orbelo, PhD CCC-SLP</t>
  </si>
  <si>
    <t xml:space="preserve">PhD in speech pathology, BFA in music, NCVS &amp; PAVA-RV vocologist </t>
  </si>
  <si>
    <t>Estill, Z-Health</t>
  </si>
  <si>
    <t>Must have a patient account at Mayo Clinic</t>
  </si>
  <si>
    <t>Minnasota</t>
  </si>
  <si>
    <t>200 1ST ST SW</t>
  </si>
  <si>
    <t>Mayo Clinic</t>
  </si>
  <si>
    <t>American Speech-Language-Hearing Association (ASHA), Pan American Vocology Association (PAVA), FNDS</t>
  </si>
  <si>
    <t>https://www.mayoclinic.org/</t>
  </si>
  <si>
    <t>orbelo.diana@mayo.edu</t>
  </si>
  <si>
    <t>Gregory Robinson, Ph.D. CCC-SLP</t>
  </si>
  <si>
    <t>I have a Ph.D. in Speech-Language Pathology and training as a singer and actor. I have been doing GAVC training for over 7 years.</t>
  </si>
  <si>
    <t>Singing for all genders, Acting and Dialect Coaching, and Laban Theory</t>
  </si>
  <si>
    <t>The TLC Group is just a nominal fee. Prismatic Speech Services offers microgrants for low income clients and can provide documentation for clients to submit for insurance reimbursements.</t>
  </si>
  <si>
    <t>Arkansas</t>
  </si>
  <si>
    <t>Little Rock</t>
  </si>
  <si>
    <t>17209 Butler Road</t>
  </si>
  <si>
    <t>University of Arkansas for Medical Sciences and Prismatic Speech Services</t>
  </si>
  <si>
    <t>Member of the American Speech-Language Hearing Association, Chair of L'GASP: The LGBTQ+ Caucus of the American Speech-Language Hearing Association</t>
  </si>
  <si>
    <t>gcrobinson@uams.edu</t>
  </si>
  <si>
    <t>https://prismaticspeech.com/</t>
  </si>
  <si>
    <t xml:space="preserve">I have attended presentations and presented on this topic numerous times. I have published book chapters, journal articles, and spoken on national podcasts about cultural humility and cultural responsivity. </t>
  </si>
  <si>
    <t>bisexual and nonbinary</t>
  </si>
  <si>
    <t>Updated with New Entry</t>
  </si>
  <si>
    <t>Sarah Gopalakrishnan, MS, CCC-SLP</t>
  </si>
  <si>
    <t>WA, OR, CA, AK</t>
  </si>
  <si>
    <t>Master of Science in Speech Language Pathology</t>
  </si>
  <si>
    <t>Gender-Affirming Voice Training with Sandy Hirsch</t>
  </si>
  <si>
    <t>Accepting Medicare, Medicaid, private pay sliding scale payment options</t>
  </si>
  <si>
    <t>WA</t>
  </si>
  <si>
    <t>Seattle</t>
  </si>
  <si>
    <t>Elliott Bay Speech Pathology</t>
  </si>
  <si>
    <t>sarah@elliottbayspeech.com</t>
  </si>
  <si>
    <t>www.elliottbayspeech.com</t>
  </si>
  <si>
    <t>Courses through Christie Block and Sandy Hirsch</t>
  </si>
  <si>
    <t>Member of the LGBTQ+ community</t>
  </si>
  <si>
    <t>Marilyn Fairchild, MA, MA, CCC-SLP</t>
  </si>
  <si>
    <t xml:space="preserve">I have over 20 years experience as an SLP, including work on voice. I have been offering GAVC since 2017. I received training from a mentor, Anita Kozan, and from the workshop that Leah Helou, Sandy Hirsch, and Christie Block taught. I also obtained 2 certificates in DEI from the University of Minnesota, including coursework regarding gender and sexuality. I have continued to attend professional development and have offered trainings myself regarding GAVC and provision of culturally responsive services to TLGBQIA+ populations. </t>
  </si>
  <si>
    <t xml:space="preserve">We offer services to all ages and identities at all stages of vocal transition. We do refer out, however, for those looking to work on their singing voice. </t>
  </si>
  <si>
    <t xml:space="preserve">We except some insurance and accept private pay. We have a sliding fee scale, and we offer student rates to students at the University of Minnesota. We have rates that are generally lower than private pay rates in the community. We are a university training center, so graduate students are a part of our therapy model. </t>
  </si>
  <si>
    <t xml:space="preserve">Minnesota </t>
  </si>
  <si>
    <t xml:space="preserve">Minneapolis </t>
  </si>
  <si>
    <t>115 Shevlin Hall, University of Minnesota, 164 Pillsbury DR SE</t>
  </si>
  <si>
    <t xml:space="preserve">University of Minnesota </t>
  </si>
  <si>
    <t>fairc003@umn.edu</t>
  </si>
  <si>
    <t xml:space="preserve">I have complted 2 DEI certificate series(basic and advanced) from the University of Minnesota Office of Diversity, Equity, and Inclusion. I have also taken many trainings through ASHA and some through Rainbow Health.  I served on a grant committee at Rainbow Health to put together an online roster of folks in Minnesota who provide culturally responsive care to TLGBQIA+ individuals.  I am also a member of the Collegiate Gender Affirming Care Coalition, which holds regular meetings oriented around professional development topics related to providing responsive care to gender expansive individuals.  </t>
  </si>
  <si>
    <t>Jodie Fornadley, MS CCC SLP</t>
  </si>
  <si>
    <t>LA, MS, FL, AL</t>
  </si>
  <si>
    <t xml:space="preserve">10 years clinical practice as a voice SLP plus have spent the last ~3-4 years reading various texts, attending courses, and reading input of trans or gender non conforming clinicians to continue to build the highest culture competence that I can </t>
  </si>
  <si>
    <t>Usa</t>
  </si>
  <si>
    <t>LA</t>
  </si>
  <si>
    <t>New Orleans</t>
  </si>
  <si>
    <t>1514 Jefferson Hwy</t>
  </si>
  <si>
    <t>Ochsner Voice Center</t>
  </si>
  <si>
    <t>American Speech-Language-Hearing Association (ASHA), LSHA</t>
  </si>
  <si>
    <t>judith.marino@ochsner.org</t>
  </si>
  <si>
    <t>Medbridge courses</t>
  </si>
  <si>
    <t>Heather L Robinson, MA, CCC-SLP</t>
  </si>
  <si>
    <t>ID</t>
  </si>
  <si>
    <t>OutCare Certified
Transgender &amp; Gender Nonconforming Speakers: A Course for Voice Clinicians
Evidence Based Assessment and Treatment of Gender Expansive Voice
Creating a gender-inclusive practice: Medical and psychological perspectives 
Idaho Psychiatric Association Annual Conference: Transgender Health Care in Idaho 
Transgender Voice and Beyond: Voice and Communication Training for Gender Expression 
Regional presenter, Intermountain Area Speech and Hearing Convention: Transgender Voice 101: Getting Started</t>
  </si>
  <si>
    <t>Manual Therapy and Myofascial Release (MFR)  •	Conversation Training Therapy (CTT) •	Phonation Resistance Training Exercise (PhoRTE) •	Lessac-Madsen Resonant Voice Therapy (LMRVT)  •	Casper-Stone Confidential Flow Therapy (CSCFT) / Pediatric GAV / Nonbinary GAV / Introduction to Estill Voice Training</t>
  </si>
  <si>
    <t>Boise</t>
  </si>
  <si>
    <t>4696 W Overland Rd, STE 228</t>
  </si>
  <si>
    <t>Idaho Face &amp; Voice, LLC</t>
  </si>
  <si>
    <t>heather@idahofacevoice.com</t>
  </si>
  <si>
    <t>Transgender &amp; Gender Nonconforming Speakers: A Course for Voice Clinicians (21 hours)
Evidence Based Assessment and Treatment of Gender Expansive Voice (1 hour)
Creating a gender-inclusive practice: Medical and psychological perspectives (1 hour)
Idaho Psychiatric Association Annual Conference: Transgender Health Care in Idaho (7 hours)
Transgender Voice and Beyond: Voice and Communication Training for Gender Expression (2 hours)
OutCare Certified: OutCare Cultural Competency Training (1 hour)</t>
  </si>
  <si>
    <t>Woman-owned business</t>
  </si>
  <si>
    <t>Karen Sussman, MA, CCC-SLP</t>
  </si>
  <si>
    <t>NY, CA</t>
  </si>
  <si>
    <t xml:space="preserve">43 years experience in vocology and GAVC. Degrees in speech pathology and music performance - voice. Approx. 50 hours continuing education training in GAVC and hundreds of post-graduate training hours in voice therapy/voice training. 30+ years experience as a working singer/actress. </t>
  </si>
  <si>
    <t>All aspects of the singing voice, VoiceWorks Associate instructor</t>
  </si>
  <si>
    <t>Accepting numerous insurance plans</t>
  </si>
  <si>
    <t>Hicksville</t>
  </si>
  <si>
    <t>184 W Nicholai St</t>
  </si>
  <si>
    <t>Professional Voice Care Center</t>
  </si>
  <si>
    <t>World Professional Association for Transgender Health (WPATH), American Speech-Language-Hearing Association (ASHA), NYSSLHA, LISHA, VASTA, National Association of Teachers of Singing (NATS)</t>
  </si>
  <si>
    <t>office@provoicecare.net</t>
  </si>
  <si>
    <t>https://provoicecare.net</t>
  </si>
  <si>
    <t>Continuing education coursework (e.g., with Ruchi Kapila, SLP-vocologist)</t>
  </si>
  <si>
    <t>I have been privileged to be able to bring my experience/training as an SLP, vocologist, singing teacher, presenter, and performer together to help general voice clients and TGNC clients to achieve their authentic, affirmed, and excellent voices.</t>
  </si>
  <si>
    <t>kasussman@gmail.com</t>
  </si>
  <si>
    <t>Michelle Adessa, MS, CCC-SLP</t>
  </si>
  <si>
    <t>OH</t>
  </si>
  <si>
    <t>MS in SLP; additional training with Hirsch/Helou/Block course; published outcomes research</t>
  </si>
  <si>
    <t>Cleveland</t>
  </si>
  <si>
    <t>9500 Euclid Avenue</t>
  </si>
  <si>
    <t>Cleveland Clinic</t>
  </si>
  <si>
    <t>adessam@ccf.org</t>
  </si>
  <si>
    <t>None</t>
  </si>
  <si>
    <t>J. R. Laing, MS, CCC-SLP</t>
  </si>
  <si>
    <t xml:space="preserve">Gender Affirming Voice Conference 2021, Self study, 6 years of practice in GAVC </t>
  </si>
  <si>
    <t>Los Angeles</t>
  </si>
  <si>
    <t>200 Medical Plaza; Suite 540</t>
  </si>
  <si>
    <t xml:space="preserve">UCLA Health </t>
  </si>
  <si>
    <t>jlaing@mednet.ucla.edu</t>
  </si>
  <si>
    <t>Multiple trainings through my employer and within our gender health program at UCLA</t>
  </si>
  <si>
    <t>Felicia François, MS, CCC-SLP</t>
  </si>
  <si>
    <t>I have attended trainings and have published research to further my own knowledge of gender-affirming voice. I worked as a gender-affirming singing and speaking coach before becoming a speech-language pathologist with gender-affirming voice as a specialty of mine. I lead the gender-affirming voice initiatives at the USC Voice Center.</t>
  </si>
  <si>
    <t>Laryngeal massage and reposturing for voice masculinization, singing voice instructor experience, former choir director</t>
  </si>
  <si>
    <t>My institution (USC Keck Medicine) accepts most major insurances.</t>
  </si>
  <si>
    <t>1450 San Pablo St</t>
  </si>
  <si>
    <t>USC Voice Center</t>
  </si>
  <si>
    <t>https://www.keckmedicine.org/centers-and-programs/voice-and-swallowing-disorders/</t>
  </si>
  <si>
    <t>Being nonbinary myself, and being married to a transmasculine person, I have been part of this community and surrounded myself with gender diverse people for many years. I have also attended extra trainings to learn even more about other topics such as neurodiversity affirming gender affirming voice care.</t>
  </si>
  <si>
    <t>Queer, nonbinary</t>
  </si>
  <si>
    <t>felicia.francois@med.usc.edu</t>
  </si>
  <si>
    <t>Ali Heitzman, MS, CCC-SLP</t>
  </si>
  <si>
    <t>CA, OR</t>
  </si>
  <si>
    <t>I'm a genderqueer SLP and voice coach who is passionate about working with my community. I have a masters degree in speech and hearing science and have taken numerous continuing education course specific to gender-affirming voice.</t>
  </si>
  <si>
    <t>Transmasc voice, androgenous voice goals, however I love working with all!</t>
  </si>
  <si>
    <t>Private pay only at this time; in my group format, no one is turned away for lack of funds</t>
  </si>
  <si>
    <t>Lavender Speech Services</t>
  </si>
  <si>
    <t>info@lavenderspeech.com</t>
  </si>
  <si>
    <t>https://www.lavenderspeech.com/</t>
  </si>
  <si>
    <t xml:space="preserve">I am part of this community </t>
  </si>
  <si>
    <t>alicheitzman@gmail.com</t>
  </si>
  <si>
    <t>Monica Ellis, MS, CCC-SLP</t>
  </si>
  <si>
    <t>CO</t>
  </si>
  <si>
    <t xml:space="preserve">Completed online graduate-level course via The CREDIT Institute's course "Trans Voice Elective" (taught by AC Goldberg) in October 2022, and in-person 2-day Gender Voice Training course at CU Anschutz Jan 2023 (led by gender diverse SLPs). </t>
  </si>
  <si>
    <t>Most insurance accepted, including Medicare, Medicaid, and private insurance.</t>
  </si>
  <si>
    <t>Fort Collins</t>
  </si>
  <si>
    <t>1106 E Prospect Rd, Suite 200</t>
  </si>
  <si>
    <t>UCHealth Physical Therapy and Rehabilitation</t>
  </si>
  <si>
    <t>monica.ellis@uchealth.org</t>
  </si>
  <si>
    <t>https://www.uchealth.org/provider/monica_ellis_speech_pathologist/</t>
  </si>
  <si>
    <t>Lots of this via The CREDIT Institute's graduate-level course "Trans Voice Elective", including but not limited to modules titled "Creating Safe(r) Spaces for TGNC Patients, Clients, and Students" and "Holistic, Trauma-Informed, Culturally Responsive Care for Gender Expansive Voice."</t>
  </si>
  <si>
    <t>monicaellis.slp@gmail.com</t>
  </si>
  <si>
    <t>Jill Wozniak, M.S., CCC-SLP</t>
  </si>
  <si>
    <t>WI, WA</t>
  </si>
  <si>
    <t>Gender Affirming Voice Training for Clinicians with Leah Helou, Sandy Hirsh, AC Goldberg, and Christine Block, Trans Voice Elective training with AC Goldberg, new to voice work</t>
  </si>
  <si>
    <t>also a yoga therapist and able to incorporate practices and tools for stress reduction, anxiety, depression</t>
  </si>
  <si>
    <t>no insurance</t>
  </si>
  <si>
    <t>Amherst Junction</t>
  </si>
  <si>
    <t>independent contractor</t>
  </si>
  <si>
    <t>American Speech-Language-Hearing Association (ASHA), IAYT</t>
  </si>
  <si>
    <t>jillwozniakslp@gmail.com</t>
  </si>
  <si>
    <t>training through AC Goldberg</t>
  </si>
  <si>
    <t>queer</t>
  </si>
  <si>
    <t>Christie Block, MA, MS, CCC-SLP</t>
  </si>
  <si>
    <t>NY, NJ, PA</t>
  </si>
  <si>
    <t>MS in voice and voice disorders; MA in linguistics with a focus on language and gender; WPATH SOC-8 certified provider; Gender Affirmative Voice Training: Approach and Technique; Gender Affirming Voice Training: A Course for Clinicians; ongoing WPATH, USPATH, Working Group on Gender, and TGNC community conferences and gatherings; ongoing informal consultation with GAVC and GA health experts, and community members</t>
  </si>
  <si>
    <t>Coordinating care with phonosurgery/HRT/mental health/singing, manual therapy, clinical hypnosis, across the gender spectrum, teens to seniors, LMRVT, Estill Voice, PhoRTE, VFE, SOVT, flow phonation, ESL/accent</t>
  </si>
  <si>
    <t>Out-of-pocket, Medicare, occasional free workshops</t>
  </si>
  <si>
    <t>New York</t>
  </si>
  <si>
    <t>150 Broadway, Suite 1708</t>
  </si>
  <si>
    <t>New York Speech &amp; Voice Lab</t>
  </si>
  <si>
    <t>World Professional Association for Transgender Health (WPATH), Working Group on Gender, New York Voice Study Group, American Speech-Language-Hearing Association (ASHA), Extramural Laryngeal Rounds</t>
  </si>
  <si>
    <t>cblock@speechvoicelab.com</t>
  </si>
  <si>
    <t>www.speechvoicelab.com</t>
  </si>
  <si>
    <t>WPATH, USPATH; Gender Affirming Voice Training: A Course for Clinicians; Gender Affirmative Voice Training: Approach &amp; Technique; TGNC community conferences</t>
  </si>
  <si>
    <t>GAVC - independent clinician trainer, WPATH GEI faculty/mentor, invited speaker, writer, article reviewer, session moderator</t>
  </si>
  <si>
    <t>Katie Donocoff MS CCC-SLP</t>
  </si>
  <si>
    <t>NJ, PA</t>
  </si>
  <si>
    <t>I am a clinical assistant professor at Temple University and have spent the last 3 years running/supervising a GAV clinic at the University level. I've developed a voice group and also provide individual therapy.</t>
  </si>
  <si>
    <t>Free clinic (university)</t>
  </si>
  <si>
    <t>Philadelphia</t>
  </si>
  <si>
    <t>1701 N. 13th Street</t>
  </si>
  <si>
    <t>Temple University</t>
  </si>
  <si>
    <t>Katie.Donocoff@temple.edu</t>
  </si>
  <si>
    <t>I took your course with AC :-)</t>
  </si>
  <si>
    <t>katie.donocoff@temple.edu</t>
  </si>
  <si>
    <t>Kacie La Forest, CCC-SLP</t>
  </si>
  <si>
    <t xml:space="preserve">Clinical Fellowship at USC Voice Center, Continuing education coursework </t>
  </si>
  <si>
    <t>1450 San Pablo St.</t>
  </si>
  <si>
    <t>American Speech-Language-Hearing Association (ASHA), The Voice Foundation</t>
  </si>
  <si>
    <t>kacie.laforest@med.usc.edu</t>
  </si>
  <si>
    <t>keckmedicine.org/uscvoicecenter</t>
  </si>
  <si>
    <t>Gender Voice Training: A Workshop Led by Gender Diverse SLPs (University of Colorado, Jan 2023)</t>
  </si>
  <si>
    <t>Sarah Cassel, M.Sc.Ed., SLP(C), Reg. CASLPO</t>
  </si>
  <si>
    <t>In-depth training at grad school, many CEU's and workshops, 10+ years experience</t>
  </si>
  <si>
    <t>M4B 1G4</t>
  </si>
  <si>
    <t>Cassel Speech and Language</t>
  </si>
  <si>
    <t>sarah@casselspeechandlanguage.com</t>
  </si>
  <si>
    <t>casselspeechandlanguage.com</t>
  </si>
  <si>
    <t>Melanie's MVP course had this built in, and registering for The Trans Voice Elective, The Credit Institute</t>
  </si>
  <si>
    <t>M. Eugenia Castro, M.S. CCC-SLP</t>
  </si>
  <si>
    <t>I completed continuing education units to support and enhance my capabilities within this subspecialty.</t>
  </si>
  <si>
    <t xml:space="preserve">I work for the USC Voice Center within Keck Medicine of USC which as an institution accepts most insurances. </t>
  </si>
  <si>
    <t>Los Angles</t>
  </si>
  <si>
    <t xml:space="preserve">We have offices at our main campus in Los Angeles, Glendale and Beverly Hills. </t>
  </si>
  <si>
    <t>Los Angeles, California</t>
  </si>
  <si>
    <t>American Speech-Language-Hearing Association (ASHA), CSHA, Voice Foundation</t>
  </si>
  <si>
    <t>https://providers.keckmedicine.org/provider/M.+Eugenia+Castro/866950</t>
  </si>
  <si>
    <t>Several specialty CEU courses and training on GAVC and cultural humility and sensitivity.</t>
  </si>
  <si>
    <t>I was born and raised in Argentina (South America), I am an immigrant and have been living in the US since 2008.</t>
  </si>
  <si>
    <t>mariaeugenia.castro@med.usc.edu</t>
  </si>
  <si>
    <t>Gretchen McGinty, MA, CCC-SLP</t>
  </si>
  <si>
    <t>NC, SC</t>
  </si>
  <si>
    <t>I received training with gender affirming voice evaluation and therapy  with individuals and in group setting while working at the University clinic in graduate school. I pursue regular continuing education in the area of gender affirming voice yearly for both vocal techniques and culturally competent care. Professionally, I've provided gender affirming voice therapy in university clinic, at ENT clinic and now in my own private practice and have over a decade of experience. My speciality is using my knowledge and training as a classically trained actress AND a voice specialized Speech pathologist to help my clients achieve their goal sound and communication style.</t>
  </si>
  <si>
    <t>Adults gender affirming voice therapy, pediatric gender affirming voice therapy, Resonant voice techniques, Post surgical voice rehabilitation, acting voice training</t>
  </si>
  <si>
    <t>New Leaf Voice, PLLC</t>
  </si>
  <si>
    <t>American Speech-Language-Hearing Association (ASHA), Charlotte Transgender Healthcare group</t>
  </si>
  <si>
    <t>gretchen@newleafvoice.com</t>
  </si>
  <si>
    <t>www.newleafvoice.com</t>
  </si>
  <si>
    <t xml:space="preserve">I have received CEUs in this area from various SLP courses, most recently the courses I have completed have been “Cultural Humility with Transgender and Nonbinary people" (Medbridge) and “Preparing to serve TGNC Communities in Medical Settings” (Med SLP collective)  </t>
  </si>
  <si>
    <t>emailed 3/15, will share with individual providers</t>
  </si>
  <si>
    <t>The Voice Lab, Inc.</t>
  </si>
  <si>
    <t>All states and international</t>
  </si>
  <si>
    <t xml:space="preserve">The teaching team at The Voice Lab receives training from Liz Jackson Hearns and Marisa Del Campo. Most of the teachers on the team are transgender, non-binary, gender queer, or queer. </t>
  </si>
  <si>
    <t>Specialties in singing voice, voice and T, feminine speech, feminine singing.</t>
  </si>
  <si>
    <t>(Varies across the team)</t>
  </si>
  <si>
    <t>2123 W Irving Park Rd.</t>
  </si>
  <si>
    <t>National Association of Teachers of Singing (NATS), Voice Foundation</t>
  </si>
  <si>
    <t>schedule@thevoicelabinc.com</t>
  </si>
  <si>
    <t>thevoicelabinc.com</t>
  </si>
  <si>
    <t xml:space="preserve">Some formal training, but most of our cultural inclusivity comes from lived experience as a diverse, predominantly TGNC/queer team. </t>
  </si>
  <si>
    <t xml:space="preserve">The business is queer-owned and led! &lt;3 </t>
  </si>
  <si>
    <t>info@thevoicelabinc.com</t>
  </si>
  <si>
    <t>Wynde Vastine, CCC-SLP</t>
  </si>
  <si>
    <t>Yes</t>
  </si>
  <si>
    <t>"Wendy" Vastine</t>
  </si>
  <si>
    <t>Speech Language Pathology and Gender-Affirming Singing Teacher</t>
  </si>
  <si>
    <t>CA, PA, WA</t>
  </si>
  <si>
    <t>I frequently lead GAVC training for SLPs and Voice teachers at conferences, and am faculty with MedBridge Education on this topic.</t>
  </si>
  <si>
    <t xml:space="preserve">non-binary and binary speaking and singing voice of all gender expressions, voice and trauma (training in Somatic Experiencing®), Neurodiversity Affirming, Alfred Wolfsohn/ Roy Hart vocal lineage, some training in Somatic Voicework®, some training in Estill voice </t>
  </si>
  <si>
    <t xml:space="preserve">I can accept most insurances through my work at San Francisco Voice and Swallowing.  For those working with me through my private practice, Transformative Voice, sliding scale options are available. </t>
  </si>
  <si>
    <t>Trans Non-binary</t>
  </si>
  <si>
    <t>San Pablo</t>
  </si>
  <si>
    <t>Transformative Voice &amp; San Francisco Voice and Swallowing</t>
  </si>
  <si>
    <t>American Speech-Language-Hearing Association (ASHA), Transgender Professional Association for Transgender Health (TPATH), Somatic Experiencing International, founding member of Trans Voice Initiative</t>
  </si>
  <si>
    <t>wvastine@transformativevoice.com</t>
  </si>
  <si>
    <t>https://transformativevoice.com/  AND    https://www.sfvoice.com/about-us/wynde-vastine-ma-ccc-slp/</t>
  </si>
  <si>
    <t>I frequently lead training on this topic (see my MedBridge course with Leah Helou, past trainings with TVI), have upcoming publications on this topic, also complete ongoing anti-racist training, such as the training with People's Institute for Survival and Beyond</t>
  </si>
  <si>
    <t>White, Queer, Trans Non-Binary, Neurodivergent, Middle-Class, lives with chronic illness, non-dominant spiritual practice, Masters Degree/ educational privilege</t>
  </si>
  <si>
    <t>Aside from more typical gender affirming speaking and singing voice work, I also work with trans, non-binary, gender expansive people on creative vocal expression for performance, specialize in voice and trauma work, as well as spirituality and voice work.</t>
  </si>
  <si>
    <t>emailed 3/21 to share with individual providers</t>
  </si>
  <si>
    <t>Katherine Isaacson, M.S., CCC-SLP</t>
  </si>
  <si>
    <t>English, Spanish, French</t>
  </si>
  <si>
    <t>CA, CO, HI, NM for SLP; all states for vocal instructors</t>
  </si>
  <si>
    <t>New Mexico Gender Voice Center has a team of SLPs and vocal instructors that complete several hours of continuing education related to gender affirming voice training and voice transition each year. More info about our team and their qualifications, education, and credentials can be found at: www.nmgvc.org</t>
  </si>
  <si>
    <t>Water Resistant Therapy, Straw Phonation, and the Stanley Method are used to teach feminine, masculine, and gender neutral voice, as well as support clients with their singing goals. NMGVC serves youth 12 and up, and adults of all ages.</t>
  </si>
  <si>
    <t>NMGVC accepts most insurances, including Medicaid, Medicare, and out of state insurances that we may be able to process as a single payer request. NMGVC offers limited coverage of services for clients without insurance and without the option to private pay. NMGVC offers a low private pay rate of $40 per 30 minute session. No other sliding scale is provided at this time.</t>
  </si>
  <si>
    <t>New Mexico</t>
  </si>
  <si>
    <t>Albuquerque</t>
  </si>
  <si>
    <t>801 Encino Place NE, Suite C-14</t>
  </si>
  <si>
    <t>New Mexico Gender Voice Center</t>
  </si>
  <si>
    <t>American Speech-Language-Hearing Association (ASHA), World Professional Association for Transgender Health (WPATH), USPATH, Candid</t>
  </si>
  <si>
    <t>info@nmgvc.org</t>
  </si>
  <si>
    <t>www.nmgvc.org</t>
  </si>
  <si>
    <t>Several different trainings over the years provided by Transgender Resource Center of New Mexico, TransEducation.net and many others</t>
  </si>
  <si>
    <t xml:space="preserve">New Mexico Gender Voice Center is a registered 501(c)(3) nonprofit organization providing the transgender, gender expansive, gender diverse, gender non-conforming, and nonbinary community with voice modulation training and education services. </t>
  </si>
  <si>
    <t>Follow NMGVC on Facebook to stay updated on our services: www.facebook.com/nmgvc</t>
  </si>
  <si>
    <t>CA, CO, HI, NM</t>
  </si>
  <si>
    <t xml:space="preserve">Kat Isaacson (she/her) is a cisgender woman and ASHA certified Speech Language Pathologist currently licensed to practice in the states of New Mexico, California, Colorado, and Hawaii. She has a passion for serving the transgender, nonbinary, and gender diverse community and their voice modulation needs. Kat earned her Master of Science in Speech-Language Pathology at University of New Mexico, and her Bachelor of Arts in English at University of California, Davis. She previously served on the New Mexico Speech-Language Hearing Association (NMSHA) Board. </t>
  </si>
  <si>
    <t>Kat uses a highly effective curriculum combining Water Resistant Therapy, Straw Phonation, and the Stanley Method to teach resonance placement and control. She completed her initial gender voice modulation training at the University of New Mexico, and continues to complete several hours of continuing education each year with various SLPs and vocal trainers within the LGBTQIA2S+ community and across the globe.</t>
  </si>
  <si>
    <t>Most insurances accepted including Medicaid, Medicare, and out of state insurance payers; low private pay rates and a sliding scale offered.</t>
  </si>
  <si>
    <t>11000 Candelaria Rd NE, Suite 110E</t>
  </si>
  <si>
    <t>Gender Voice SLP</t>
  </si>
  <si>
    <t>American Speech-Language-Hearing Association (ASHA), NMSHA, World Professional Association for Transgender Health (WPATH), USPATH</t>
  </si>
  <si>
    <t>info@gendervoiceslp.com</t>
  </si>
  <si>
    <t>www.gendervoiceslp.com</t>
  </si>
  <si>
    <t>Kat completes several hours of continuing education each year related to the culture and language of the LGBTQIA2S+ community that informs the clinical language, environment, and approach she uses with clients.</t>
  </si>
  <si>
    <t xml:space="preserve">Kat's connection to the transgender and gender diverse community is her child, who came out as gender diverse before they were three years old. Kat also founded and runs New Mexico Gender Voice Center, a registered 501(c)(3) nonprofit organization providing the transgender, gender expansive, gender diverse, gender non-conforming, and nonbinary community with voice modulation training and education services. </t>
  </si>
  <si>
    <t>Kat's passion for serving the transgender and gender diverse community is provided and pursued with the intent to share medical knowledge that allows the community to share information and better support each other with their voice transition goals.</t>
  </si>
  <si>
    <t xml:space="preserve">Heather Gross, MS CCC-SLP, RYT, Certified Vocologist, Singing Voice Specialist </t>
  </si>
  <si>
    <t>Licensed voice therapist, NCVS Trained Vocologist, Vocalist, Certified Contemporary Voice Teacher, certified in additional mental health informed and trauma informed approaches and practices, which I implement into my mind body voice approach.</t>
  </si>
  <si>
    <t>Singing Voice, Gender Affirming Voice, Trauma Informed Voice</t>
  </si>
  <si>
    <t xml:space="preserve">Packages and Sliding scale options are available </t>
  </si>
  <si>
    <t xml:space="preserve">California </t>
  </si>
  <si>
    <t xml:space="preserve">Pasadena </t>
  </si>
  <si>
    <t>Live Vocally</t>
  </si>
  <si>
    <t xml:space="preserve">American Speech-Language-Hearing Association (ASHA) </t>
  </si>
  <si>
    <t>heather@livevocally.com</t>
  </si>
  <si>
    <t>livevocally.com</t>
  </si>
  <si>
    <t xml:space="preserve">Cultural Humility Course with Leah Helou and Wynde Vastine, additional CEU's through my other employer Expressable. I am always learning from my clients own experiences :) </t>
  </si>
  <si>
    <t xml:space="preserve">LGBTQ+ community membership, Disabled/Chronically Ill </t>
  </si>
  <si>
    <t>Kelli Turczyn M.S., CCC-SLP, Vocologist</t>
  </si>
  <si>
    <t>TN</t>
  </si>
  <si>
    <t>Multiple GAVC conferences, online CEUs, participant in online communities</t>
  </si>
  <si>
    <t>gender affirming voice training, gender affirming singing lessons</t>
  </si>
  <si>
    <t>I accept Blue Cross, Blue Shield, united, healthcare, all TennCare Medicaid plans (UHC community plan, Wellpoint, Bluecare, Cover Kids.</t>
  </si>
  <si>
    <t>She/They</t>
  </si>
  <si>
    <t>Tennessee</t>
  </si>
  <si>
    <t>Knoxville</t>
  </si>
  <si>
    <t>1400 N 6th Ave., Ste. D4</t>
  </si>
  <si>
    <t>Trillium Speech, Language, &amp; Voice Services, LLC</t>
  </si>
  <si>
    <t>American Speech-Language-Hearing Association (ASHA) member</t>
  </si>
  <si>
    <t>Kelli@trilliumspeech.com</t>
  </si>
  <si>
    <t>www.trilliumspeech.com</t>
  </si>
  <si>
    <t>Community trainings through Trans Empowerment Project, Transgender Voice and Communication Training for Voice Clinicians</t>
  </si>
  <si>
    <t>Quinn Dinsmore</t>
  </si>
  <si>
    <t>Gender Affirming Voice Training (offering only GAVC training)</t>
  </si>
  <si>
    <t>Bachelors of Science- Public Heath + Biology
Courses :Gender Affirming Voice Training: A Course for Voice Clinicians by Sandy Hirsch
+ Trans Voice Alteration: Renée Yoxon
Training in: Alexander Technique, Vocal Function of Singing, Anatomy and Physiology of Vocal Production</t>
  </si>
  <si>
    <t>Neurodiverse learners, Transmasculine voices with and w/out testosterone</t>
  </si>
  <si>
    <t>Sliding Scale / Equitable Pricing Options</t>
  </si>
  <si>
    <t>Quintessential Voice Lessons LLC</t>
  </si>
  <si>
    <t>qvoicelessons@gmail.com</t>
  </si>
  <si>
    <t>https://www.qvoicelessons.com/</t>
  </si>
  <si>
    <t>Trans-nonbinary, Jewish, White</t>
  </si>
  <si>
    <t>I am a vocal coach with a testosterone influenced vocal tract.</t>
  </si>
  <si>
    <t>Gwyneth Lee</t>
  </si>
  <si>
    <t xml:space="preserve">English, Mandarin </t>
  </si>
  <si>
    <t xml:space="preserve">Masters of Speech and Communication Disorders graduated from LaTrobe University, 2003. I have more than 20yrs of experience working exclusively in the area of voice disorders, gender affirming voice therapy and stuttering. I’ve worked in public hospitals and run a private practice. I also provide supervision for therapists in the area of voice therapy and GAVC. </t>
  </si>
  <si>
    <t xml:space="preserve">LMRVT, Estill voice training, GAVC , Stemple’s vocal function exercises and resonance voice training </t>
  </si>
  <si>
    <t xml:space="preserve">Singapore </t>
  </si>
  <si>
    <t>Singapore 460210</t>
  </si>
  <si>
    <t>Blk 210 New Upper Changi Road</t>
  </si>
  <si>
    <t xml:space="preserve">A Million Things to Say </t>
  </si>
  <si>
    <t xml:space="preserve">Allied Health Professional Council of Singapore member </t>
  </si>
  <si>
    <t>amillionthingstosay@gmail.com</t>
  </si>
  <si>
    <t>www.amillionthingstosay.com</t>
  </si>
  <si>
    <t xml:space="preserve">GAVC training </t>
  </si>
  <si>
    <t>Jennifer Cleary, MS, CCC-SLP</t>
  </si>
  <si>
    <t>zie/hir and she/her</t>
  </si>
  <si>
    <t xml:space="preserve">English, Spanish </t>
  </si>
  <si>
    <t>MS in Speech Language Pathology with extensive training in GAVC. Unique in-community cultural competence as a member of the TGNC community. Founding member of the Trans Voice Initiative.</t>
  </si>
  <si>
    <t>15 years teaching singing with training in contemporary, classical, improv and musical theater. Trained in somatic therapy, Alexander technique, Sound healing, Reiki.</t>
  </si>
  <si>
    <t xml:space="preserve">Sliding scale available, do not accept insurance but superbill offered. </t>
  </si>
  <si>
    <t xml:space="preserve">Oakland </t>
  </si>
  <si>
    <t>ExploreVoice Studios</t>
  </si>
  <si>
    <t xml:space="preserve">Trans Voice Initiative </t>
  </si>
  <si>
    <t>explorevoice@gmail.com</t>
  </si>
  <si>
    <t>www.explorevoice.com</t>
  </si>
  <si>
    <t xml:space="preserve">Extensive training, and lived experience as part of community, as well as education from trans friends and family. </t>
  </si>
  <si>
    <t>Queer, non-binary, agender, grew up poor, white.</t>
  </si>
  <si>
    <t xml:space="preserve">I am honored each time someone gives me the gift of getting to collaborate with them in the vulnerable and powerful space of self-expression, birthing and uncovering that is gender affirming voice coaching. </t>
  </si>
  <si>
    <t>Sarah Schneider, MS, CCC-SLP</t>
  </si>
  <si>
    <t xml:space="preserve">Over 20 years of working with clients on gender affirming voice care across the spectrum of voice goals. I have and continue to work with surgeons who provide gender affirming voice surgery and am experienced in peri-operative voice care. </t>
  </si>
  <si>
    <t>Gender affirming speaking and singing voice training</t>
  </si>
  <si>
    <t xml:space="preserve">We accept most insurance and have cash pay options. </t>
  </si>
  <si>
    <t xml:space="preserve">San Francisco </t>
  </si>
  <si>
    <t xml:space="preserve">2330 Post Street, 5th floor </t>
  </si>
  <si>
    <t xml:space="preserve">UCSF </t>
  </si>
  <si>
    <t>sarah.schneider@ucsf.edu</t>
  </si>
  <si>
    <t>https://ohns.ucsf.edu/laryngology</t>
  </si>
  <si>
    <t>Several workshops and online trainings</t>
  </si>
  <si>
    <t>Jennifer Oates, PhD, CPSP, FSPA, WPATH SOC-v8 Certified member</t>
  </si>
  <si>
    <t xml:space="preserve">I have been supporting transgender and gender diverse clients with their voice, communication and wellbeing since 1979, initially in a university clinic and now mainly in a private practice (Melbourne Voice Analysis Centre). My education and training for this work includes speech pathology education (Bachelor and Masters degrees), post-graduation training in assessment and therapy for children and adults with voice problems, extensive research with adults and children with voice problems and transgender and gender diverse people seeking voice and communication support, and completion of education and training for gender affirming healthcare, gender affirming voice and communication training, and pre- and post-surgery care associated with gender affirming laryngeal surgery. My education and training specific to gender affirming voice and communication support has been provided by universities and through workshops, seminars, and conferences offered by the Australian Psychological Society, WPATH, EPATH and AusPATH. </t>
  </si>
  <si>
    <t xml:space="preserve">Until the past 10 years, all of my work in this field has been with transfeminine people, but I am also gaining knowledge and experience working with transmasculine and nonbinary people. </t>
  </si>
  <si>
    <t xml:space="preserve">Clients who hold extras cover with Australian Health insurance funds, who are supported by WorkSafe or their employer, or who have a care plan with their doctor are eligible for rebates on their payments. </t>
  </si>
  <si>
    <t>Australia</t>
  </si>
  <si>
    <t>Victoria</t>
  </si>
  <si>
    <t>Melbourne</t>
  </si>
  <si>
    <t>East Melbourne</t>
  </si>
  <si>
    <t xml:space="preserve">La Trobe University </t>
  </si>
  <si>
    <t>World Professional Association for Transgender Health (WPATH) SOC-v8 Certified member, Life member and Fellow of Speech Pathology Australia, Member of Laryngology Society of Australasia, Member of the Australian Professional Association for Trans Health, Member of Australian Voice Association</t>
  </si>
  <si>
    <t>+61417577722</t>
  </si>
  <si>
    <t>j.oates@latrobe.edu.au</t>
  </si>
  <si>
    <t>https://scholars.latrobe.edu.au/jmoates</t>
  </si>
  <si>
    <t>Training provided by AusPATH and WPATH via seminars, workshops and conferences</t>
  </si>
  <si>
    <t>Kaila Harris, MS, BM, CCC-SLP</t>
  </si>
  <si>
    <t>Speech-Language Pathology and Singing Voice Specialist (offering GAVC training for speaking and singing voice, as well as clinical voice services)</t>
  </si>
  <si>
    <t>Speech-Language Pathology and Singing Voice Specialist</t>
  </si>
  <si>
    <t xml:space="preserve">Undergraduate degree in Vocal Performance and graduate degree in SLP. GAVC specific training includes: Cultural responsiveness trainings with AC Goldberg of Transplaining, 2 supervised graduate internships, clinical fellowship providing GAVC voice training alongside clinical services, attending multiple GAVC voice training workshops provided by both cis and TGD instructors including by the Trans Voice Initiative, and reading books on GAVC voice training for speakers and singers. </t>
  </si>
  <si>
    <t xml:space="preserve">Training in Somatic Voicework™ The LoVetri Method and Estill Voice Method. I offer support for both speaking and singing voice for ages 13+ </t>
  </si>
  <si>
    <t>243 Charles Street</t>
  </si>
  <si>
    <t>Voice and Speech Lab - Massachusetts Eye and Ear Infirmary</t>
  </si>
  <si>
    <t>Pan American Vocology Association (PAVA) National Association of Teachers of Singing (NATS), The Voice Foundation (TVF), American Speech-Language-Hearing Association (ASHA)</t>
  </si>
  <si>
    <t>kharris25@meei.harvard.edu</t>
  </si>
  <si>
    <t>https://masseyeandear.org/treatments/transgender-voice-therapy</t>
  </si>
  <si>
    <t xml:space="preserve">Training with Transplaining led by AC Goldberg, reading scholarly texts and books written by TGD authors. </t>
  </si>
  <si>
    <t xml:space="preserve">Teaching singing voice since 2008. </t>
  </si>
  <si>
    <t>kailajfharris@gmail.com</t>
  </si>
  <si>
    <t>Alyssa McCarthy BA Mus, MSc S-LP, S-LP (C), Reg. CASLPO</t>
  </si>
  <si>
    <t>Speech-Language Pathologist, Singing Voice Specialist</t>
  </si>
  <si>
    <t>ON, NS, PEI (Canada)</t>
  </si>
  <si>
    <t>ON, NS, PEI</t>
  </si>
  <si>
    <t>I began clinical training with GAVC training in 2014 and have been working heavily clinically with GAVC ever since, in addition to prioritizing many GAVC courses, such as those with Hirsch and Helou, Goldberg, and more.</t>
  </si>
  <si>
    <t>Gender Affirming Singing Voice (clinically-trained Singing Voice Specialist and Singer (BA Mus Voice))</t>
  </si>
  <si>
    <t>Varies</t>
  </si>
  <si>
    <t>Ontario Virtual (1600-2300 Yonge Street, Toronto, ON M4P 1E4)</t>
  </si>
  <si>
    <t xml:space="preserve">SpeechAppeal </t>
  </si>
  <si>
    <t>Speech-Language Audiology Canada, College of Audiologists and Speech-Language Pathologists of Ontario, Rainbow Health Ontario</t>
  </si>
  <si>
    <t>admin@speechappealclinic.com</t>
  </si>
  <si>
    <t>www.speechappealclinic.com</t>
  </si>
  <si>
    <t>Transplaining, Goldberg, Kapila, Vastine &amp; Helou</t>
  </si>
  <si>
    <t>alyssa@speechappealclinic.com</t>
  </si>
  <si>
    <t>Kevin Dorman, MS, CCC-SLP</t>
  </si>
  <si>
    <t>VA, NC, SC, GA</t>
  </si>
  <si>
    <t>Kevin (they/them) has been providing online gender-affirming voice work since they opened their practice in 2016. They have worked towards specializing in this area since they figured out their own gender identity in 2012, and have sought a variety of trainings to provide the best care possible. These trainings include intensive workshops in gender-affirming voice and voice disorder treatment, singing voice application, trauma-informed social work. Kevin is a cofounder of a trans-identifying voice professionals collective and is constantly refining their services thanks to the generosity of their peers.</t>
  </si>
  <si>
    <t>LMRVT, CSCFT, trauma-informed care, circumlaryngeal massage</t>
  </si>
  <si>
    <t>Micro-grants available for those who need financial assistance; superbills and documentation available for clients to seek insurance reimbursement</t>
  </si>
  <si>
    <t>Greensboro</t>
  </si>
  <si>
    <t>Prismatic Speech Services</t>
  </si>
  <si>
    <t>Transgender Professional Association for Transgender Health (TPATH), Charlotte Transgender Health, Trans Voice Initiative, World Professional Association for Transgender Health (WPATH), American Speech-Language-Hearing Association (ASHA),</t>
  </si>
  <si>
    <t>kevin@prismaticspeech.com</t>
  </si>
  <si>
    <t>prismaticspeech.com</t>
  </si>
  <si>
    <t>Training led by Ruchi Kapila in 2023 as part of Denver Training in January; Training by Wynde Vastiune in 2019 in Denver Training in January; Helou/Hirsch/Block training in 2017; trauma-informed care social work conference in 2019; several smaller presentations at ASHA throughout the years.</t>
  </si>
  <si>
    <t>Queer, demisexual, neurodivergent, bird nerd</t>
  </si>
  <si>
    <t>Jessica Schwartz Smith, MS, CCC-SLP</t>
  </si>
  <si>
    <t>PA, NC</t>
  </si>
  <si>
    <t>Jessica is a licensed and certified speech-language pathologist and private practice owner who specializes in voice care.  She has experience working with general voice patients since 2016 and began working with trans clients seeking voice training in 2019.  Jessica ensures all exercises are rooted in an understanding of healthy voice practices to lay a strong foundation for pitch, resonance, and communication training.  She is Safe Zone Trained and participates in continuing education to support an affirming environment that offers high quality, individualized voice care.</t>
  </si>
  <si>
    <t>Accepting self pay, out of network insurance via superbill, Medicare, and the following commercial insurance: Independence Blue Cross, Highmark of PA, BCBS PPO plans, United Healthcare/Optum, and Medicare</t>
  </si>
  <si>
    <t>King of Prussia</t>
  </si>
  <si>
    <t>150 S Warner Rd Ste 130,</t>
  </si>
  <si>
    <t>Resonate Voice and Speech Services</t>
  </si>
  <si>
    <t>jessica@resonatevoiceandspeech.com</t>
  </si>
  <si>
    <t>www.resonatevoiceandspeech.com</t>
  </si>
  <si>
    <t>Safe Zone Training, Trans Wellness Conference Attendee</t>
  </si>
  <si>
    <t>Rebecca (Becks) von Duering, MS, CCC-SLP</t>
  </si>
  <si>
    <t>WA, OR, AZ</t>
  </si>
  <si>
    <t>I have extensive experience working with transgender and gender diverse clients. I strive to equip my clients with the skills to modify their voice and communication to align with their gender presentation goals while maintaining the nuances of their personality and cultural background. I am skilled in managing medically complex voice cases, working with people who never achieved alignment through their earlier attempts at voice training, and supporting patients pre- and post- voice surgery.</t>
  </si>
  <si>
    <t>I am skilled in teaching people to neutralize, brighten, and darken their voice. I work with all age groups and can support clients who have medical conditions that complicate their progress with training but can also help people who hope to do most of their training independently.</t>
  </si>
  <si>
    <t>Pricing can be modified pasted on financial need, some insurance is accepted</t>
  </si>
  <si>
    <t>Transmasculine Nonbinary</t>
  </si>
  <si>
    <t>Affirming Voice &amp; Communication, PLLC</t>
  </si>
  <si>
    <t>rebecca@affirmingvoice.com</t>
  </si>
  <si>
    <t>https://affirmingvoice.clientsecure.me</t>
  </si>
  <si>
    <t xml:space="preserve">Lived Experience, WPATH GEI Foundations, numerous professional trainings, and I am a trainer in gender affirming voice and communication </t>
  </si>
  <si>
    <t xml:space="preserve">Queer, ADHD, Neurodiversity Affirming, Linguistic &amp; Cultural Diversity Affirming care </t>
  </si>
  <si>
    <t>Kate Baumwol CPSP</t>
  </si>
  <si>
    <t>Speech pathologist with over 20years experience and a sole clinical interest in voice disorders</t>
  </si>
  <si>
    <t>AUSTRALIA</t>
  </si>
  <si>
    <t>Perth</t>
  </si>
  <si>
    <t>Perth ENT Centre</t>
  </si>
  <si>
    <t xml:space="preserve">Laryngology Society of Australasia, Australian Voice Association </t>
  </si>
  <si>
    <t>https://www.perthentcentre.com.au/voiceandairway</t>
  </si>
  <si>
    <t>kate.baumwol@gmail.com</t>
  </si>
  <si>
    <t>Adriana Sandbekkbråten, logoped MNLL</t>
  </si>
  <si>
    <t>Norwegian, English</t>
  </si>
  <si>
    <t>Nationally</t>
  </si>
  <si>
    <t>Nationally (Norway)</t>
  </si>
  <si>
    <t>Master's in speech language pathology from the University of Oslo, Norway</t>
  </si>
  <si>
    <t>Gender affirming voice training</t>
  </si>
  <si>
    <t>Training is covered by HELFO (The Norwegian Health Economics Administration).</t>
  </si>
  <si>
    <t>Norway</t>
  </si>
  <si>
    <t>Akershus</t>
  </si>
  <si>
    <t xml:space="preserve">Lillestrøm </t>
  </si>
  <si>
    <t>Torvet 6, 2000</t>
  </si>
  <si>
    <t>Center logopedi AS</t>
  </si>
  <si>
    <t>NLL, Norsk logopedlag.</t>
  </si>
  <si>
    <t>+4747623485</t>
  </si>
  <si>
    <t>sandbekkbraten@centerlogopedi.no</t>
  </si>
  <si>
    <t>www.centerlogopedi.no</t>
  </si>
  <si>
    <t>I've completed voice training through Statped, as well as online courses on gender affirming voice training.</t>
  </si>
  <si>
    <t>Sierra Downs, MA CCC-SLP</t>
  </si>
  <si>
    <t>Speech-Language Pathology (inc. international equivalents, offering GAVC in addition to clinical services) and Singing Voice Coach</t>
  </si>
  <si>
    <t>VT, NH</t>
  </si>
  <si>
    <t xml:space="preserve">As a queer, nonbinary person (and life-long voice geek), I am consistently challenging my own beliefs while seeking to learn from others’ lived experiences. 
My formal education pertaining to GAVC includes graduate level training through the George Washington University in Washington, DC, including published research on Accessibility to GAVC training for People of Color; this collaborative work has recently been cited in WPATH’s most recent Standards of Care. 
I have participated in numerous conferences and additional trainings since 2014, some of which have been hosted by the incredible voice practitioners who have poured their energy into creating this very directory. However, I find the most worthwhile training by far comes directly from the shared experiences of my clients, and I am honored to be a part of this process with them. </t>
  </si>
  <si>
    <t>Adolescent Gender Affirming Voice, Estill Voice Training, Singing Voice Training</t>
  </si>
  <si>
    <t xml:space="preserve">Currently we accept Medicare, Medicaid of Vermont (Green Mountain Care), and BCBS of Vermont. We do offer a reduced fee/sliding scale rate for folks paying privately or without insurance. </t>
  </si>
  <si>
    <t>Nonbinary / Demigender</t>
  </si>
  <si>
    <t>Vermont</t>
  </si>
  <si>
    <t>Burlington</t>
  </si>
  <si>
    <t>100 MAIN STREET
Suite 4</t>
  </si>
  <si>
    <t>Veritas Voice &amp; Speech, LLC</t>
  </si>
  <si>
    <t>World Professional Association for Transgender Health (WPATH), The Voice Foundation, Voice and Speech Trainers Association, Corporate Speech Pathology Network, Vermont Speech and Hearing Association, American Speech-Language-Hearing Association (ASHA)</t>
  </si>
  <si>
    <t>sierra@vtspeech.com</t>
  </si>
  <si>
    <t>www.vtspeech.com</t>
  </si>
  <si>
    <t xml:space="preserve">I commit to at least 1-2 trainings related to cultural humility every year. These have primarily included workshops curated by trans/nonbinary people (Wynde Vastine, AC Goldberg, just to name a few) or through our local PRIDE Center of Vermont. </t>
  </si>
  <si>
    <t xml:space="preserve">queer, nonbinary (demigender) person, nature lover, self-proclaimed voice geek, and all-around goofball. </t>
  </si>
  <si>
    <t xml:space="preserve">I believe in the following: 1.) ALL voices are miraculous 2.) Everyone deserves the right to feel affirmed while using their voice as an instrument for self-expression, and 3.) Expiration dates are simply someone else’s opinion. </t>
  </si>
  <si>
    <t>Danielle Schwartz, M.S., CCC-SLP</t>
  </si>
  <si>
    <t>KS, CO, NC</t>
  </si>
  <si>
    <t xml:space="preserve">I have completed various continuing education on gender affirming voice and communication. I have a private practice and work with transgender and gender diverse individuals. </t>
  </si>
  <si>
    <t xml:space="preserve">I accept Tricare, BCBS, Medicaid, Medicare, and AETNA. </t>
  </si>
  <si>
    <t>KS</t>
  </si>
  <si>
    <t>Manhattan</t>
  </si>
  <si>
    <t>330 Poyntz Ave; Suite #274</t>
  </si>
  <si>
    <t>Empower Me Speech Services, KSU</t>
  </si>
  <si>
    <t>American Speech-Language-Hearing Association (ASHA), KSHA</t>
  </si>
  <si>
    <t>danielleschwartz@empowermespeech.org</t>
  </si>
  <si>
    <t>https://www.empowermespeechservices.com/</t>
  </si>
  <si>
    <t>"Culturally Responsive Practices Working with Trans/GNC Patients, Clients, and Students Across All Settings" presented by AC Goldberg, PhD CCC-SLP</t>
  </si>
  <si>
    <t>Veteran, LGBTQ+ ally</t>
  </si>
  <si>
    <t>danielleschwartz1016@gmail.com</t>
  </si>
  <si>
    <t>Jaclyn Lorraine, MA, CCC-SLP</t>
  </si>
  <si>
    <t>VA, CA, TN</t>
  </si>
  <si>
    <t>Diversity Equity and Inclusion Training, Gender Affirming VoiceTraining, Trauma Informed Specialist, WPATH GEI Multidisciplinary Voice and Communication Workshop</t>
  </si>
  <si>
    <t>Autism Spectrum Disorder Clinical Specialist, Gender Affirming Voice Training, Vocal Coaching</t>
  </si>
  <si>
    <t>Assist with access to grants, Blue Cross Blue Shield plans of America, Medicaid, United Health Care, private pay flexibility options</t>
  </si>
  <si>
    <t>Nashville</t>
  </si>
  <si>
    <t>2525c Lebanon Pike Suite 102</t>
  </si>
  <si>
    <t>their.therapy</t>
  </si>
  <si>
    <t>info@theirtherapy.com</t>
  </si>
  <si>
    <t>https://www.theirtherapy.com</t>
  </si>
  <si>
    <t>DEI through TGNC Conference and ASHA, Trauma Informed Training through ASHA and Simple Practice, WPATH GEI Multidisciplinary Voice and Communication Workshop</t>
  </si>
  <si>
    <t>LGBTQ+ community member</t>
  </si>
  <si>
    <t>Member of LGBTQ+ choir of Nashville</t>
  </si>
  <si>
    <t>Aubrey Dunlap, MS, CCC-SLP</t>
  </si>
  <si>
    <t xml:space="preserve">Completed several in-person and virtual continuing education trainings, including a comprehensive two-day course. </t>
  </si>
  <si>
    <t>University clinic, with therapy provided by students under direct supervision of a licensed and certified SLP. Accept most major insurances except Aetna. Provide services at no cost for patients with AHCCCS (AZ Medicaid). Have a generous hardship fund to help cover therapy if uninsured or if co-pays are prohibitive. Out of pocket cost is $50/evaluation and $35/session.</t>
  </si>
  <si>
    <t>Glendale</t>
  </si>
  <si>
    <t>5815 W Utopia Road</t>
  </si>
  <si>
    <t>Midwestern University</t>
  </si>
  <si>
    <t>adunla@midwestern.edu</t>
  </si>
  <si>
    <t>https://www.mwuclinics.com/arizona/services/therapy/speech-language</t>
  </si>
  <si>
    <t>aubreytdunlap@gmail.com</t>
  </si>
  <si>
    <t>emailed 3/15, has passed along form appropriately</t>
  </si>
  <si>
    <t>Amy Lustig, PhD, CCC-SLP</t>
  </si>
  <si>
    <t>I'm submitting on behalf of our graduate student clinic at Salus University in Elkins Park, PA, where we have a gender affirming voice and communication group ("Raise Your Voice"), and a clinical supervisor (Judith Koza) with many years of experience working with the transgender community, and who also sees clients in her New Jersey practice.</t>
  </si>
  <si>
    <t>Please see Judith Koza's webpage: https://www.raiseyourvoicespeech.com/copy-of-adult-neuro-services</t>
  </si>
  <si>
    <t>SLI services are always free of charge.</t>
  </si>
  <si>
    <t>Pennsylvania</t>
  </si>
  <si>
    <t>Elkins Park</t>
  </si>
  <si>
    <t>8360 Old York Road</t>
  </si>
  <si>
    <t>Salus University</t>
  </si>
  <si>
    <t>alustig@salus.edu</t>
  </si>
  <si>
    <t>https://www.salusuhealth.com/speech-language-institute/home.html</t>
  </si>
  <si>
    <t>I have taught cultural and linguistic diversity courses at the graduate level for many years. I have been an out lesbian for decades and I have two ex partners who are both trans men. I participated in ASHA's faculty development program a few years ago that had a cultural sensitivity component (not great, unfortunately) built into it. I was a member of Salus's DEI committee from its inception until I left to spend 2 years in Boston, MA.</t>
  </si>
  <si>
    <t>LGBTQ+ community</t>
  </si>
  <si>
    <t>Jane Heinemeyer, MA, CCC/SLP</t>
  </si>
  <si>
    <t>SD, IA</t>
  </si>
  <si>
    <t xml:space="preserve">I have over 30 years as a practicing SLP, and 8 years offering GAVC training.  I bring a wealth of experience as well as extensive training specific to GAVC training. </t>
  </si>
  <si>
    <t>Gender Affirming Voice Training 2022 (Hirsch, Helou, &amp; Block),  Transgender Voice &amp; Speech Training 2020 (Diane Robinson), Transgender Voice and Beyond:Voice and Communication Training for Gemder Expression,  ASHA 2018,  Transgender Cultural Responsiveness for Pediatric Speech Language Pathologists</t>
  </si>
  <si>
    <t>Private pay only.  Will provide information needed (diagnosis codes, procedure codes, etc) for filing claims</t>
  </si>
  <si>
    <t>South Dakota</t>
  </si>
  <si>
    <t>Sioux Falls</t>
  </si>
  <si>
    <t>Self-employed</t>
  </si>
  <si>
    <t>American Speech Language Hearing Association, South Dakota Speech Language Hearimg Association</t>
  </si>
  <si>
    <t>Jane.Heinemeyer@gmail.com</t>
  </si>
  <si>
    <t>Several webinars/inservices</t>
  </si>
  <si>
    <t>Lilli Wosk, MS, CF-SLP</t>
  </si>
  <si>
    <t xml:space="preserve">Nationally </t>
  </si>
  <si>
    <t>Nationally (USA)</t>
  </si>
  <si>
    <t xml:space="preserve">I am a music director and vocal coach (focus on pop and musical theater styles) who has training in voice therapy and speech pathology. I have found Gender Affirming Voice work to be a wonderful intersection of both of these worlds. </t>
  </si>
  <si>
    <t xml:space="preserve">All singing voices, Estill voice trained, </t>
  </si>
  <si>
    <t>Nv</t>
  </si>
  <si>
    <t xml:space="preserve">Las Vegas </t>
  </si>
  <si>
    <t>Speakeasy Therapy Services</t>
  </si>
  <si>
    <t>www.lilliwoskmusic.com</t>
  </si>
  <si>
    <t>Emily Wishik, MS, CCC-SLP</t>
  </si>
  <si>
    <t>As a speech pathologist, I specialize generally in vocal health and optimization, including for professional vocalists. I've additionally participated in a continuing education course with gender-affirming voice and communication experts and continue to engage in learning opportunities at national conferences and through virtual meetings.</t>
  </si>
  <si>
    <t>1215 21st Ave. South, Suite 7302</t>
  </si>
  <si>
    <t>Vanderbilt University Medical Center</t>
  </si>
  <si>
    <t>emily.e.duke.wishik@vumc.org</t>
  </si>
  <si>
    <t>https://www.vanderbilthealth.com/program/voice-center</t>
  </si>
  <si>
    <t>Stephanie Harvey, MA, SLP</t>
  </si>
  <si>
    <t>she/her/elle</t>
  </si>
  <si>
    <t>MB, ON</t>
  </si>
  <si>
    <t>I started with singing lessons to explore my own voice. Then I took courses in voice therapy and gender-affirming voice care. I am constantly looking for more opportunities to deepen my knowledge.</t>
  </si>
  <si>
    <t xml:space="preserve">I work with clients of all ages, and have extensive experience with neurodiversity. </t>
  </si>
  <si>
    <t xml:space="preserve">I can bill many insurance companies directly (MB Blue Cross, Canada Life, etc). I offer group services on a sliding scale. </t>
  </si>
  <si>
    <t>Manitoba</t>
  </si>
  <si>
    <t>Winnipeg</t>
  </si>
  <si>
    <t>Stephanie Harvey's online clinic</t>
  </si>
  <si>
    <t>College of Audiologists and Speech–Language Pathologists of Manitoba (Full Registration), College of Audiologists and Speech – Language Pathologists of Ontario (Cross-Provincial Practice Certificate), Speech and Audiology Canada</t>
  </si>
  <si>
    <t>connect@stephanieharvey.ca</t>
  </si>
  <si>
    <t>www.StephanieHarvey.ca</t>
  </si>
  <si>
    <t xml:space="preserve">I have taken the Trans Voice Elective as well as courses at the Unitarian Universalist church to deepen my understanding of the trans community. </t>
  </si>
  <si>
    <t>Alison M. Hiester, MS, CCC-SLP</t>
  </si>
  <si>
    <t>PA, MO, CO, OR</t>
  </si>
  <si>
    <t xml:space="preserve">I have been a speech pathologist for 20+ years and have been specializing in GAVC for approximately 3 years. I have participated in numerous trainings to continue to refine my skills in gender affirming voice therapy including those offered by Transplaining and Rene'e Yoxon. Additionally, as a licensed SLP, I am well-versed in all rehabilitative aspects of voice therapy as well as articulation, stuttering, and professional speaking therapy services. I've been working as an SLP with Prismatic Speech Services providing virtual GAVC in PA, MO, CO, and OR as well as in-person services in PA. </t>
  </si>
  <si>
    <t>Prismatic Speech Services offers the Find Your Light Micro Grant and does provide superbills which can be submitted for insurance reimbursement. Further details can be found at prismaticspeech.com</t>
  </si>
  <si>
    <t>476 serpentine drive</t>
  </si>
  <si>
    <t>American Speech-Language-Hearing Association (ASHA), Allyship Member of Transplaining</t>
  </si>
  <si>
    <t>alison@prismaticspeech.com</t>
  </si>
  <si>
    <t>I am an Allyship Member of Transplaining and have participated in all inclusivity, cultural humility, and diversity trainings offered. I've also received cultural humility training from my Rene'e Yoxon courses.</t>
  </si>
  <si>
    <t>Leigh Mann, MS, CCC-SLP</t>
  </si>
  <si>
    <t>NJ, NY, CA</t>
  </si>
  <si>
    <t xml:space="preserve">Extensive use of continuing education resources (in-person, webinars, books, videos) and community involvement, both in-person (one-on-one, small and large groups) and via social media. </t>
  </si>
  <si>
    <t>Transfeminine/ non-binary/ transmasculine voice. Estill intro, Tom Burke's Twang Farm, LSVT LOUD</t>
  </si>
  <si>
    <t xml:space="preserve">At Robert Wood Johnson University Hospital in New Brunswick: most insurances accepted. </t>
  </si>
  <si>
    <t>NJ</t>
  </si>
  <si>
    <t>New Brunswick</t>
  </si>
  <si>
    <t>10 Plum Street,, 8th Floor,</t>
  </si>
  <si>
    <t>Robert Wood Johnson University Hospital - New Brunswick; Sound Effects Speech Therapy, LLC</t>
  </si>
  <si>
    <t>leigh.mann@rwjbh.org</t>
  </si>
  <si>
    <t>Multiple seminars and conferences. Ongoing direct participation with the community staffing my hospital's Proud Gender Center of New Jersey.</t>
  </si>
  <si>
    <t>I have multiple family members who represent trans, asexual and queer people. I am immunocompromised and continue practicing airborne precautions (I wear a high-quality mask) with all in-office patients to protect myself and them. We use telehealth when appropriate.</t>
  </si>
  <si>
    <t>Allison Bowes, S-LP (C)</t>
  </si>
  <si>
    <t>New Brunswick, Canada</t>
  </si>
  <si>
    <t>NB</t>
  </si>
  <si>
    <t xml:space="preserve">Completed GAVC training course with Leah Helou, Sandy Hirsch, and Christie Block. Attended 2 lectures from Sandy Hirsch and AC Goldberg. Independent reading/learning and collaboration with S-LPs in Atlantic Canada. </t>
  </si>
  <si>
    <t xml:space="preserve">My caseload consists of voice therapy, GAVC therapy, and cleft lip and palate. </t>
  </si>
  <si>
    <t>I work in public hospital system- Saint John Regional Hospital</t>
  </si>
  <si>
    <t>Saint John</t>
  </si>
  <si>
    <t>Saint John Regional Hospital- S-LP Department</t>
  </si>
  <si>
    <t>Saint John Regional Hospital</t>
  </si>
  <si>
    <t>Speech-Language and Audiology Canada and New Brunswick Association of Speech-Language Pathologists and Audiologists.</t>
  </si>
  <si>
    <t>allison.bowes@horizonnb.ca</t>
  </si>
  <si>
    <t>AC Goldberg's webinars and ASHA session, and CBRC- Intersectional Affirming Care</t>
  </si>
  <si>
    <t>allisonbowes16@gmail.com</t>
  </si>
  <si>
    <t>Marcia Campagna, MS, CCC-SLP, COM®</t>
  </si>
  <si>
    <t>TX, CA, MS, FL</t>
  </si>
  <si>
    <t xml:space="preserve">We collaborate with a vocologist to provide voice and communication training services. Our vocologist specializes in movement, acting, and singing voice. </t>
  </si>
  <si>
    <t xml:space="preserve">Voice rehab all ages, gender affirming voice, </t>
  </si>
  <si>
    <t xml:space="preserve">Private Pay; we offer discounted packages. </t>
  </si>
  <si>
    <t>Texas</t>
  </si>
  <si>
    <t>Dallas</t>
  </si>
  <si>
    <t>15150 Preston Road, Ste 300</t>
  </si>
  <si>
    <t>Best Speech Therapy, PLLC</t>
  </si>
  <si>
    <t>info@bestspeechtherapy.com</t>
  </si>
  <si>
    <t>www.bestspeechtherapy.com</t>
  </si>
  <si>
    <t xml:space="preserve">Gender affirming Voice conferences (several attended) include cultural training. </t>
  </si>
  <si>
    <t xml:space="preserve">This is a combined approach with SLP and a Vocologist/Drama teacher. We address movement, voice, and expression. </t>
  </si>
  <si>
    <t>marcia@bestspeechtherapy.com</t>
  </si>
  <si>
    <t>Bethany Beckham, MA, CCC-SLP</t>
  </si>
  <si>
    <t>SLP based in the Cleveland Clinic Voice Center. Offers individual therapy in person and virtually. Currently working to establish a gender affirming voice group. Works with clients seeking feminine, masculine, or androgynous voices. Has been working with these populations since 2021.</t>
  </si>
  <si>
    <t>9500 Euclid Ave</t>
  </si>
  <si>
    <t>beckhab@ccf.org</t>
  </si>
  <si>
    <t>I participated in Sandy Hirsch, Christie Block, Leah Helou, and AC Goldberg's final gender affirming voice training. I am also a member of an online advocacy group for trans and gender diverse youth and they provide trainings on various subjects.</t>
  </si>
  <si>
    <t>Member of the LGBTQIA+ community</t>
  </si>
  <si>
    <t xml:space="preserve">Nicole Paschke, MS, CCC/SLP </t>
  </si>
  <si>
    <t>ND, MN</t>
  </si>
  <si>
    <t xml:space="preserve">Multiple training conferences </t>
  </si>
  <si>
    <t xml:space="preserve">We are a University teaching clinic.  We accept a wide variety of insurances, as well as have a self pay option based on income.  We also have grant opportunity for service if needed.   </t>
  </si>
  <si>
    <t>ND</t>
  </si>
  <si>
    <t xml:space="preserve">Grand Forks </t>
  </si>
  <si>
    <t>Northern Prairie Community Clinic, UND Campus</t>
  </si>
  <si>
    <t xml:space="preserve">University of North Dakota </t>
  </si>
  <si>
    <t>nicole.kiel@und.edu</t>
  </si>
  <si>
    <t>https://und.edu/npcc/index.html</t>
  </si>
  <si>
    <t xml:space="preserve">AC Goldberg's Course </t>
  </si>
  <si>
    <t>Emma Blythe, M.A., CCC-SLP</t>
  </si>
  <si>
    <t xml:space="preserve">100+ hours of GAVC/ general voice therapy courses including Gender-Affirming Voice Training, Trans Voice Elective, Lessac-Madsen Resonant Voice Therapy, Casper Stone Confidential Voice Therapy, flow phonation, conversation training. Have completed GAVT with 80+ individuals of transfeminine, transmasculine, non-binary, and gender-fluid identities. </t>
  </si>
  <si>
    <t xml:space="preserve">Voice therapy pre and post feminization voice surgery </t>
  </si>
  <si>
    <t xml:space="preserve">Accepts Medicaid and most commercial plans </t>
  </si>
  <si>
    <t>Indianapolis</t>
  </si>
  <si>
    <t>720 Eskenazi Avenue</t>
  </si>
  <si>
    <t>Eskenazi Health</t>
  </si>
  <si>
    <t xml:space="preserve">American Speech-Language Hearing Association </t>
  </si>
  <si>
    <t>https://www.eskenazihealth.edu/health-services/gender-health</t>
  </si>
  <si>
    <t>Trainings led by transgender SLPs, including the Trans Voice Elective and Gender-Affirming Voice Training by AC Goldberg</t>
  </si>
  <si>
    <t>LGBTQ+ community membership</t>
  </si>
  <si>
    <t>emmaeileenblythe@gmail.com</t>
  </si>
  <si>
    <t>Tara Nixon, MM, MS, CCC-SLP (she/her)</t>
  </si>
  <si>
    <t>NC, VA</t>
  </si>
  <si>
    <t>Over 10 years of experience, WPATH member, multiple GAVT conference attendance and presentations</t>
  </si>
  <si>
    <t>singing voice for all genders, pediatric/adolescent gender affirming voice, interdisciplinary experience</t>
  </si>
  <si>
    <t>Durham</t>
  </si>
  <si>
    <t>Duke Voice Care Center</t>
  </si>
  <si>
    <t>World Professional Association for Transgender Health (WPATH), American Speech-Language-Hearing Association (ASHA), NCBOE</t>
  </si>
  <si>
    <t>tara.nixon@duke.edu</t>
  </si>
  <si>
    <t>https://www.dukehealth.org/treatments/gender-medicine/gender-affirming-voice-care</t>
  </si>
  <si>
    <t>Erin Donahue, BM, MA, CCC-SLP</t>
  </si>
  <si>
    <t>OH, KY</t>
  </si>
  <si>
    <t>Providing Gender Affirming Voice Training since 2012, background as a singer then CCC-SLP, trained primarily independently through readings, courses, conferences, meetings since 2012</t>
  </si>
  <si>
    <t>Singing Voice, Myofascial Release</t>
  </si>
  <si>
    <t>Most insurances accepted</t>
  </si>
  <si>
    <t>Cincinnati and Dayton</t>
  </si>
  <si>
    <t>Dayton, OH</t>
  </si>
  <si>
    <t>Blaine Block Institute for Voice Analysis and Rehabilitation; ProVoice Center Cincinnati</t>
  </si>
  <si>
    <t>edonahue@soents.com</t>
  </si>
  <si>
    <t>www.bbivar.com</t>
  </si>
  <si>
    <t>Training included in courses attended with the aim of GAVC training as well as other courses/conferences/meetings that were offered by individuals in the transgender community, training is always ongoing</t>
  </si>
  <si>
    <t>Marissa Nguyen, MA, CCC-SLP</t>
  </si>
  <si>
    <t xml:space="preserve">I received training with gender affirming voice therapy through the San Antonio Veteran Affairs Hospital's Gender Affirming Program for Speech (GAPS) and then continued my education and training through the Blaine Block Institute for Voice Analysis and Rehabilitation where I currently practice. </t>
  </si>
  <si>
    <t>N/A</t>
  </si>
  <si>
    <t>Dayton</t>
  </si>
  <si>
    <t xml:space="preserve">1222 S Patterson Blvd </t>
  </si>
  <si>
    <t>Blaine Block Institute for Voice Analysis and Rehabilitation</t>
  </si>
  <si>
    <t>mnguyen@soents.com</t>
  </si>
  <si>
    <t>bbivar.com</t>
  </si>
  <si>
    <t>Charlie Lenell, PhD, CCC-SLP</t>
  </si>
  <si>
    <t xml:space="preserve">Charlie Lenell (they/them) is a queer, nonbinary speech-language pathologist and assistant professor working at the University of Northern Colorado. They specialize in research that evaluates how hormones affect the voice. They provide/supervise gender-affirming voice services at the University of Northern Colorado's Speech and Hearing Clinic. </t>
  </si>
  <si>
    <t xml:space="preserve">The University of Northern Colorado offers services that can be billed through insurance. Without insurance, voice evaluations are $75 and voice therapy is $25.00 per 30 minutes of therapy (as of March 2024). At this time, we do not accept Medicare. </t>
  </si>
  <si>
    <t>Greeley</t>
  </si>
  <si>
    <t>1828 10th Ave</t>
  </si>
  <si>
    <t>University of Northern Colorado</t>
  </si>
  <si>
    <t>American Speech-Language-Hearing Association (ASHA), LGBTQ+ CSD Student Association, LGASP</t>
  </si>
  <si>
    <t>charles.lenell@unco.edu</t>
  </si>
  <si>
    <t>https://www.unco.edu/nhs/audiology-speech-language-sciences/about-us/clinic.aspx</t>
  </si>
  <si>
    <t xml:space="preserve">Charlie Lenell (they/them) is a queer, nonbinary individual. They regularly work on the Board of nonprofit organizations (LGTBQ+ CSD Student Association and L'GASP) to support LGBTQ+ individuals. They have received continuing education in gender-affirming voice through multiple organizations such as the Trans Voice Initiative and ASHA. </t>
  </si>
  <si>
    <t>nonbinary, queer</t>
  </si>
  <si>
    <t>Amy Karlberg, MS, CCC-SLP</t>
  </si>
  <si>
    <t>CT</t>
  </si>
  <si>
    <t xml:space="preserve">I have worked with a variety of transgender and non binary patients since 2020 for gender affirming voice work. I have taken coursework/continuing education and had mentorship in voice feminization and masculinization and am continually working on  educating myself to provide the best care possible for my patients. </t>
  </si>
  <si>
    <t xml:space="preserve">Various insurances accepted, I work in a hospital based system at Middlesex Health; the insurance team works with each patient for authorization and to verify coverage. </t>
  </si>
  <si>
    <t>Middletown</t>
  </si>
  <si>
    <t>512 Saybrook Road, Lower Level</t>
  </si>
  <si>
    <t>Middlesex Health</t>
  </si>
  <si>
    <t>www.middlesexhealth.org</t>
  </si>
  <si>
    <t xml:space="preserve">I have taken courses in cultural humility via Medbridge and various other institutions. </t>
  </si>
  <si>
    <t>amykarlberg@gmail.com</t>
  </si>
  <si>
    <t>Kristin Jones, M.A., CCC-SLP</t>
  </si>
  <si>
    <t>FL, OH, TN</t>
  </si>
  <si>
    <t xml:space="preserve">I am a speech-language pathologist with over 15 years experience in the field, including a background in speech science research and voice therapy. I have completed multiple advanced trainings and certifications including Lessac-Madsen Resonant Voice Therapy (LMRVT), Casper-Stone Confidential Flow Therapy (CSCFT),  Manual Therapy for Voice and Swallowing, and multiple courses in gender-affirming voice training. </t>
  </si>
  <si>
    <t>Adolescent and adult gender-affirming voice training, vocal feminization, vocal masculinization</t>
  </si>
  <si>
    <t xml:space="preserve">Currently in network and accept the following insurances: Aetna, Blue Cross Blue Shield, Medicare, TennCare (Medicaid), United Healthcare, Wellpoint/Amerigroup. Additionally, we accept HSA and FSA payments. </t>
  </si>
  <si>
    <t>7978 Coley Davis Rd, Ste 101</t>
  </si>
  <si>
    <t>Voce Speech Therapy, PLLC</t>
  </si>
  <si>
    <t xml:space="preserve">American Speech-Language Hearing Association, Tennessee Pride Chamber </t>
  </si>
  <si>
    <t>kristin@vocespeechtherapy.com</t>
  </si>
  <si>
    <t>www.vocespeechtherapy.com</t>
  </si>
  <si>
    <t xml:space="preserve">I am trained in Trauma Informed Care (TIC) and have completed courses in culturally and linguistically appropriate services. I am an active member of multiple LGBTQIA+ community organizations through which I have participated in additional trainings. </t>
  </si>
  <si>
    <t>Identify as nonbinary</t>
  </si>
  <si>
    <t>Carly Bergey, M.A., CCC-SLP</t>
  </si>
  <si>
    <t xml:space="preserve">I am speech language pathologist passionate about supporting a person as they explore their voice. My approach is to provide people with vocal exercises, tools and frameworks that can be applied to everyday speaking in an individualized, collaborative style. </t>
  </si>
  <si>
    <t>Bethlehem</t>
  </si>
  <si>
    <t>306 S New Street Ste 110
Suite 110</t>
  </si>
  <si>
    <t>Lark Voice and Speech Services, Moravian University</t>
  </si>
  <si>
    <t>lark@carlybergey.com</t>
  </si>
  <si>
    <t>www.carlybergey.com</t>
  </si>
  <si>
    <t>Sri Nandamudi, Ph.D., CCC-SLP, FNAP</t>
  </si>
  <si>
    <t>English, Telugu, Hindi</t>
  </si>
  <si>
    <t>MI</t>
  </si>
  <si>
    <t>Speech-Language Pathologist, Ph.D. in Voice and Speech Science specialty area, Cultural Competency Trainer at GVSU, over 10 years experience in clinical voice pedagogy.</t>
  </si>
  <si>
    <t>-Professional services are pro bono / free of cost for graduate clinical instructional purposes.</t>
  </si>
  <si>
    <t>Grand Rapids</t>
  </si>
  <si>
    <t>500 Lafayette Ave NE, Suite. 204</t>
  </si>
  <si>
    <t>Grand Valley State University</t>
  </si>
  <si>
    <t>American Speech-Language-Hearing Association (ASHA), Pan American Vocology Association (PAVA), The Voice Foundation, and National Academy of Practice.</t>
  </si>
  <si>
    <t>voice.swallow@gvsu.edu</t>
  </si>
  <si>
    <t>https://www.gvsu.edu/voiceandswallowinglab/</t>
  </si>
  <si>
    <t>Several trainings from our institution (GVSU), ASHA, and courses from speechpathology.com and medbridge. I am currently one of the cultural competency trainers at GVSU to improve the LGBTQIA+ affirming attitudes and behaviors in students and workers/providers in healthcare.</t>
  </si>
  <si>
    <t>Asian, Volunteer in Grand Rapids LGBTQIA+ Health Consortium</t>
  </si>
  <si>
    <t>John Fredeking, MS, CCC-SLP</t>
  </si>
  <si>
    <t xml:space="preserve">I have been providing gender affirming voice and communication training for 7 years. </t>
  </si>
  <si>
    <t xml:space="preserve">I specialize in pediatric gender affirming voice.  I see patients up to age 25. The average age I see is 16. Most referrals come internally from our Transgender Health Clinic at Cincinnati Children's Medical Center, but referrals can be sent from external medical providers in the state of OH or KY.  training. I start to see patients around age 12 or 13, but am happy to consult with younger patients on a case by case basis.  </t>
  </si>
  <si>
    <t xml:space="preserve">All insurances accepted; Cincinnati Children's Hospital Medical Center offers a 40% discount for individuals who pay out of pocket for service. </t>
  </si>
  <si>
    <t xml:space="preserve">Cincinnati </t>
  </si>
  <si>
    <t>3430 Burnet Ave.</t>
  </si>
  <si>
    <t>Cincinnati Children's Hospital Medical Center</t>
  </si>
  <si>
    <t>john.fredeking@cchmc.org</t>
  </si>
  <si>
    <t xml:space="preserve">Every GAVCT training I have attended has included a large portion of the learning dedicated to the knowledge and sensitivity of working with the trans and gender diverse community. </t>
  </si>
  <si>
    <t>Myra Schatzki, M.S., CCC-SLP</t>
  </si>
  <si>
    <t>VA, AZ</t>
  </si>
  <si>
    <t>Initially, my voice training consisted of working with patients who suffered from muscle tension dysphonia (MTD), various vocal pathologies resulted in dysphonia, and Parkinson's voice. I began taking continuing education courses in gender affirming voice in 2015, and subsequently designed a GAV training program for graduate students. I utilize SOVT techniques to establish forward resonance, integrate techniques I've used with MTD to establish a strong foundation of breath support, and various other techniques designed for the individual client. I've worked with transfeminine, transmasculine, non-binary, adolescents, and geriatric clients on an individual basis. All of my services are conducted virtually.</t>
  </si>
  <si>
    <t xml:space="preserve">Transfeminine, Transmasculine, Adolescents, Geriatric, Androgynous </t>
  </si>
  <si>
    <t>Private pay; will provide a superbill to submit to your insurance.</t>
  </si>
  <si>
    <t>VA</t>
  </si>
  <si>
    <t>Ashburn/Leesburg</t>
  </si>
  <si>
    <t>Leesburg, VA</t>
  </si>
  <si>
    <t>myra@house-az.com</t>
  </si>
  <si>
    <t xml:space="preserve">Working on my dissertation in cultural humility and SLP supervision. </t>
  </si>
  <si>
    <t>LGBTQ+ family members, diverse racial identity, experienced racial bias and prejudice.</t>
  </si>
  <si>
    <t>mschatzki@gmail.com</t>
  </si>
  <si>
    <t>Jonelyn Langenstein, MM, MS, CCC-SLP, Vocologist</t>
  </si>
  <si>
    <t>8 years interdisciplinary experience working with GAVC community.</t>
  </si>
  <si>
    <t xml:space="preserve">Accepts most insurance </t>
  </si>
  <si>
    <t xml:space="preserve">675 N Saint Clair Street, 15th floor </t>
  </si>
  <si>
    <t>Northwestern Memorial Hospital - Department of Otolaryngology</t>
  </si>
  <si>
    <t>https://www.nm.org/conditions-and-care-areas/ent-ear-nose-throat/the-center-for-voice</t>
  </si>
  <si>
    <t>Kate DeVore, MA, CCC-SLP</t>
  </si>
  <si>
    <t>Speech-Language Pathologist and Theatre coach</t>
  </si>
  <si>
    <t>IL, Globally</t>
  </si>
  <si>
    <t>I have been providing gender affirming voice care for 30 years, even teaching workshops on it to other speech pathologists before it was widely taught. As both a theatre voice trainer and speech pathologist specializing in voice, I combine science and art to guide people efficiently and compassionately.</t>
  </si>
  <si>
    <t>Total Voice, Inc.</t>
  </si>
  <si>
    <t>American Speech-Language-Hearing Association (ASHA), VASTA, Pan American Vocology Association (PAVA)</t>
  </si>
  <si>
    <t>kate@totalvoice.net</t>
  </si>
  <si>
    <t>www.TotalVoice.net</t>
  </si>
  <si>
    <t>Jill Evensen, MS, CCC-SLP</t>
  </si>
  <si>
    <t>Jill Evensen</t>
  </si>
  <si>
    <t>I completed the Trans Voice Elective for Speech Language Pathologists, led by AC Goldberg.  I also provide voice services at UCI Medical Center for students and patients referred from the UCI Gender Diversity Program.</t>
  </si>
  <si>
    <t xml:space="preserve">Transmasculine, transfeminine, and nonbinary speaking voice. </t>
  </si>
  <si>
    <t>affordable rates, cash payment</t>
  </si>
  <si>
    <t>Tustin</t>
  </si>
  <si>
    <t>360 E. 1st St., #4237</t>
  </si>
  <si>
    <t>Kind Echoes Speech Therapy</t>
  </si>
  <si>
    <t>American Speech-Language-Hearing Association (ASHA); California Speech-Language-Hearing Association</t>
  </si>
  <si>
    <t>Jill@KindEchoesSpeechTherapy.com</t>
  </si>
  <si>
    <t>www.kindechoesspeechtherapy.com</t>
  </si>
  <si>
    <t>Trans Voice Elective with AC Golberg</t>
  </si>
  <si>
    <t>Proud mama bear</t>
  </si>
  <si>
    <t>My core values are Freedom and Compassion</t>
  </si>
  <si>
    <t>jevensenslp@gmail.com</t>
  </si>
  <si>
    <t>Erica L. Norman MS CCC-SLP</t>
  </si>
  <si>
    <t>IL, MI</t>
  </si>
  <si>
    <t xml:space="preserve">I first learned the ropes of GAVC training from Dr. Nathan Waller during my Master's program at Northwestern. Since then, I have continued to pursue continuing education and professional experience in this area. I really enjoy supporting clients in achieving an authentic voice &amp; communication style and I always learn something new from each person I meet. </t>
  </si>
  <si>
    <t xml:space="preserve">Neurodivergent folx - hi, I'm ND too! I work with all ages, including kids &amp; teens. </t>
  </si>
  <si>
    <t xml:space="preserve">My practice accepts BCBS and United Healthcare PPO insurance plans and also offers a sliding scale payment option based on income. </t>
  </si>
  <si>
    <t>Elmwood Park</t>
  </si>
  <si>
    <t>7612 W. North Ave</t>
  </si>
  <si>
    <t xml:space="preserve">Perennial SLP </t>
  </si>
  <si>
    <t>erica@perennialslp.com</t>
  </si>
  <si>
    <t xml:space="preserve">Formally, I have participated in a professional development course on cultural humility and identity and an implicit bias training. Informally, I am part of several online communities of GAVC providers who discuss cultural humility as it pertains to this field and I also actively listen to my trans and gender diverse friends and family. </t>
  </si>
  <si>
    <t>Carolyn Hsu, MS, CCC-SLP</t>
  </si>
  <si>
    <t>Attended the continuing education course "Gender Affirming Voice Training: A Course for Voice Clinicians" run by Sandy Hirsch, Leah Helou, Christie Block, and AC Goldberg. Completed clinical observations of SLPs conducting gender affirming voice evaluations and therapy sessions.</t>
  </si>
  <si>
    <t>Mass Eye and Ear</t>
  </si>
  <si>
    <t>Amber V. Koch, MS CCC-SLP</t>
  </si>
  <si>
    <t xml:space="preserve">NE, IA </t>
  </si>
  <si>
    <t xml:space="preserve">I have provided gender affirming voice training for 6 years and seen over 100 patients with a variety of goals.  I am a speech/language pathologist who works within an ears, nose, and throat clinic.  I am a member of the Nebraska Medicine Gender Care team.  </t>
  </si>
  <si>
    <t>gender expansive voice across the lifespan</t>
  </si>
  <si>
    <t xml:space="preserve">NE </t>
  </si>
  <si>
    <t xml:space="preserve">Omaha </t>
  </si>
  <si>
    <t>4014 Leavenwort Street</t>
  </si>
  <si>
    <t xml:space="preserve">Nebraska Medicine </t>
  </si>
  <si>
    <t xml:space="preserve">American Speech-Language-Hearing Association (ASHA), The Voice Foundation </t>
  </si>
  <si>
    <t>amkoch@nebraskamed.com</t>
  </si>
  <si>
    <t>nebraskamed.com/transgender-care</t>
  </si>
  <si>
    <t xml:space="preserve">I have completed several webinars regarding cultural humility specific to the transgender and gender diverse population.  I have intentionally recieved these trainings from members of the gender diverse community, whenever possible.  It is very important to me that members of the community lead these trainings and are compensated financially.  </t>
  </si>
  <si>
    <t>Megan Morrison, RSLP, SLP(C)</t>
  </si>
  <si>
    <t xml:space="preserve">Canada (British Columbia) </t>
  </si>
  <si>
    <t xml:space="preserve">I was mentored the GAVC-pioneer Shelagh Davies (RSLP &amp; researcher) and also I also did a 2-month clinical practicum with the Changing Keys Program in Vancouver, Canada. I am committed to ongoing professional development, such as attending MedBridge Webinars and GAVC seminars, and I stay up-to-date with new evidence-based research. </t>
  </si>
  <si>
    <t xml:space="preserve">In addition to training as voice-specialized SLP, I also have a 25-year background as a vocal artist, both as a classical singer and theatre actor. This has given me extensive first-hand experience with training, managing, and manipulating my own voice too. I am comfortable working with transmasculine and transfeminine singers on developing their instruments! </t>
  </si>
  <si>
    <t xml:space="preserve">My services are covered by extended health benefits in British Columbia, Canada. Check your plan for "speech therapy." </t>
  </si>
  <si>
    <t xml:space="preserve">Canada </t>
  </si>
  <si>
    <t>Vancouver</t>
  </si>
  <si>
    <t>4311 Clam Bay Road</t>
  </si>
  <si>
    <t xml:space="preserve">Private Practice </t>
  </si>
  <si>
    <t>SAC (Speech-Language and Audiology Canada); The College of Speech and Hearing Health Professionals of BC (CSHBC)</t>
  </si>
  <si>
    <t>megan.morrison.slp@gmail.com</t>
  </si>
  <si>
    <t>www.meganmorrison.work</t>
  </si>
  <si>
    <t>I attended the MedBridge Webinar: Cultural Humility With Transgender and Nonbinary People</t>
  </si>
  <si>
    <t>R. Jun Lin, MD</t>
  </si>
  <si>
    <t>Surgeon</t>
  </si>
  <si>
    <t>Fellowship in laryngology</t>
  </si>
  <si>
    <t>fellowship-trained Laryngologist</t>
  </si>
  <si>
    <t>Chondrolaryngoplasty, Wendler's Glottoplasty</t>
  </si>
  <si>
    <t>Marta DeLuca, taylor stranded, Janine Fitzpatrick, Gwen Merrick, Melanie tapson</t>
  </si>
  <si>
    <t>30 bond street</t>
  </si>
  <si>
    <t xml:space="preserve">Unity Health Toronto - St. Michael's Hospital </t>
  </si>
  <si>
    <t>American laryngological association, Canadian society of otolaryngology - head &amp; neck surgery</t>
  </si>
  <si>
    <t>https://otolaryngology.utoronto.ca/faculty/r-jun-lin</t>
  </si>
  <si>
    <t xml:space="preserve">Worked with SLPs who are a part of the community </t>
  </si>
  <si>
    <t>Hayley Born, MD, MS</t>
  </si>
  <si>
    <t xml:space="preserve">Laryngology fellowship at Weill Cornell Sean Parker Institute for the Voice </t>
  </si>
  <si>
    <t>Chondrolaryngoplasty, Wendler's Glottoplasty, Cricothyroid approximation</t>
  </si>
  <si>
    <t xml:space="preserve">Holly Reckers, Evan Kennedy </t>
  </si>
  <si>
    <t xml:space="preserve">Columbia University </t>
  </si>
  <si>
    <t xml:space="preserve">American Laryngological Association, American Academy of Otolaryngology, American Bronchoesophaeal Association </t>
  </si>
  <si>
    <t xml:space="preserve">During medical school </t>
  </si>
  <si>
    <t>hlb2142@cumc.columbia.edu</t>
  </si>
  <si>
    <t>Simon R. A. Best, MD</t>
  </si>
  <si>
    <t>fellowship trained laryngeal surgeon</t>
  </si>
  <si>
    <t>Chondrolaryngoplasty, Wendler's Glottoplasty, LAVA, Cricothyroid approximation, Type 3 Thyroplasty</t>
  </si>
  <si>
    <t>Ashley C. Davis MS, CCC-SLP, Kristine Pietsch MA, CCC-SLP, Claire Ligon M.Ed, CCC-SLP</t>
  </si>
  <si>
    <t>Baltmore</t>
  </si>
  <si>
    <t xml:space="preserve">American Laryngological Association, International Association of TransVoice Surgeons, </t>
  </si>
  <si>
    <t>https://www.hopkinsmedicine.org/profiles/details/simon-best</t>
  </si>
  <si>
    <t xml:space="preserve">Training cultural bias, DEI </t>
  </si>
  <si>
    <t>sbest2@jhmi.edu</t>
  </si>
  <si>
    <t>Elizabeth Shuman, MD</t>
  </si>
  <si>
    <t xml:space="preserve">Fellowship-trained laryngologist with experience providing gender-affirming voice surgery and chondrolaryngoplasty </t>
  </si>
  <si>
    <t>Chondrolaryngoplasty, Wendler's Glottoplasty, LAVA</t>
  </si>
  <si>
    <t>Felicia François, CCC-SLP; Kacie La Forest, CCC-SLP, Lauren Timmons Sund, CCC-SLP, Eugenia Castro, CCC-SLP</t>
  </si>
  <si>
    <t xml:space="preserve">Not yet but hoping to do more </t>
  </si>
  <si>
    <t>1450 San Pablo St #5100</t>
  </si>
  <si>
    <t>USC Voice Center, University of Southern California</t>
  </si>
  <si>
    <t>American Academy of OHNS, American Laryngological Association (post-graduate member), American Board of Otolaryngology--Head and Neck Surgery</t>
  </si>
  <si>
    <t>elizabeth.shuman@med.usc.edu</t>
  </si>
  <si>
    <t>No formal training</t>
  </si>
  <si>
    <t>Michael Johns MD</t>
  </si>
  <si>
    <t>Fellowship trained laryngologist</t>
  </si>
  <si>
    <t>Wendler's Glottoplasty, LAVA</t>
  </si>
  <si>
    <t>USC Voice Center - Lauren Timmons Sund, Felicia Francois, M Eugenia Castro, Kacie LaForest</t>
  </si>
  <si>
    <t>1450 San Pablo St Los Angeles, Ca 90033</t>
  </si>
  <si>
    <t>University of Southern California</t>
  </si>
  <si>
    <t>ALA, ABEA, Voice Foundation, AAOHNS, Triological Society</t>
  </si>
  <si>
    <t>michael.johns@med.usc.edu</t>
  </si>
  <si>
    <t>keckmedicine.org/USCVoiceCenter</t>
  </si>
  <si>
    <t>Karla O’Dell MD</t>
  </si>
  <si>
    <t xml:space="preserve">Fellowship trained Laryngologist. 10 years in practice. Academic practice that is all voice , airway and swallowing. </t>
  </si>
  <si>
    <t xml:space="preserve">Yes. Felicia Francois, Lauren Timmons Sund, Eugenia Castro, Kacie Laforest </t>
  </si>
  <si>
    <t xml:space="preserve">Los Angeles </t>
  </si>
  <si>
    <t xml:space="preserve">1450 San Pablo La,Ca90033
222 W Eulalia Suite 100 Glendale Ca </t>
  </si>
  <si>
    <t>USC</t>
  </si>
  <si>
    <t>American Laryngological Association, Airway Bronchoesophageal Association, American Academy of Otolaryngology</t>
  </si>
  <si>
    <t>kodell@usc.edu</t>
  </si>
  <si>
    <t>keckmedicine.org</t>
  </si>
  <si>
    <t>Lee M. Akst, MD</t>
  </si>
  <si>
    <t>Dr. Lee Akst is Director of the Johns Hopkins Voice Center.  He has specialized in care of voice disorders for his entire professional career.  After graduating from Yale College and Yale University School of Medicine, Dr. Akst did his Otolaryngology residency at Cleveland Clinic Foundation and then did his Laryngology fellowship at the Massachusetts General Hospital Center for Laryngeal Surgery.  He has been specializing in phonosurgery of the vocal folds since 2005, and has offered gender-affirming voice care since 2017.</t>
  </si>
  <si>
    <t>Ashley C. Davis MS, CCC-SLP; Kristine Pietsch MA, CCC-SLP; Claire Ligon M.Ed, CCC-SLP; Rebecca Goldstein  MA, CCC-SLP</t>
  </si>
  <si>
    <t>10803 Falls Road, Suite 2500; Lutherville, MD 21093</t>
  </si>
  <si>
    <t>Johns Hopkins</t>
  </si>
  <si>
    <t>American Laryngological Association; American Broncho-Esophagological Association</t>
  </si>
  <si>
    <t>https://www.hopkinsmedicine.org/profiles/details/lee-akst</t>
  </si>
  <si>
    <t>Johns Hopkins DEI e-training; participation at AAO meetings and other CME meetings as related to this topic</t>
  </si>
  <si>
    <t>lakst1@jhmi.edu</t>
  </si>
  <si>
    <t>Abie Mendelsohn, MD, FACS</t>
  </si>
  <si>
    <t>Otolaryngology training at UCLA, Laryngology Fellowship at UCLA, Laryngology and Gender Affirming care at Université catholique de Louvain (Belgium)</t>
  </si>
  <si>
    <t>Chondrolaryngoplasty, LAVA, Type 3 Thyroplasty, Vocal Fold Shortening and Retrodisplacement of the Anterior Commissure (VFSRAC)</t>
  </si>
  <si>
    <t>JR Laing, CCC-SLP; Paige Plotkin, CCC-SLP</t>
  </si>
  <si>
    <t>1414 S Grand Ave</t>
  </si>
  <si>
    <t>Los Angeles Center for Ear, Nose, Throat, and Allergy</t>
  </si>
  <si>
    <t>Americal Laryngological Association, American Academy of Otolaryngology, International Association of TransVoice Surgeons (IATVS)</t>
  </si>
  <si>
    <t>drmendelsohn@laent.com</t>
  </si>
  <si>
    <t>https://www.laent.com/procedures/throat/gender-affirming-voice-surgery/</t>
  </si>
  <si>
    <t xml:space="preserve">Active participation in multispecialty gender health committees and programing </t>
  </si>
  <si>
    <t>William S. Tierney, MD, MS, MS</t>
  </si>
  <si>
    <t>Laryngologist</t>
  </si>
  <si>
    <t>Chondrolaryngoplasty, Wendler's Glottoplasty, Type 3 Thyroplasty</t>
  </si>
  <si>
    <t>Michelle Adessa and Bethany Beckham</t>
  </si>
  <si>
    <t>United states</t>
  </si>
  <si>
    <t>ALA, ABEA</t>
  </si>
  <si>
    <t>tiernew2@ccf.org</t>
  </si>
  <si>
    <t>Sandy Hirsch, MS CCC-SLP</t>
  </si>
  <si>
    <t>Yes - delete my information from the map.</t>
  </si>
  <si>
    <t xml:space="preserve"> Sierra Corbin (she/her/hers), M.S., CCC-SLP  Speech Language Pathologist,  Kate Crimmins, M.S., (she/her/hers), CCC-SLP  Speech Language Pathologist,  Anita Stryker, M.S., (she/her/hers), CF-SLP  Speech Language Pathologist </t>
  </si>
  <si>
    <t>BreatheWorks</t>
  </si>
  <si>
    <t>Michelle Roberts, MS, CCC-SLP</t>
  </si>
  <si>
    <t xml:space="preserve">Specialized training in gender affirming voice services during graduate school and continuing education related to learning updated and best practices for this work throughout my career. I have 7 years experience of specializing in gender affirming voice services. </t>
  </si>
  <si>
    <t>Singing voice training</t>
  </si>
  <si>
    <t>Accepting Blue Cross Blue Shield PPO and Blue Choice, package discounts, payment plan options</t>
  </si>
  <si>
    <t>1749 N. Wells St.</t>
  </si>
  <si>
    <t>Authentic Voice &amp; Speech, LLC</t>
  </si>
  <si>
    <t>American Speech-Language Hearing Association (ASHA)</t>
  </si>
  <si>
    <t>michelle@authentic-voiceandspeech.com</t>
  </si>
  <si>
    <t>authentic-voiceandspeech.com</t>
  </si>
  <si>
    <t xml:space="preserve">Various continuing education courses regarding cultural competence and humility </t>
  </si>
  <si>
    <t>Judith Koza, MA, CCC-SLP</t>
  </si>
  <si>
    <t>PA, NJ, DE, FL</t>
  </si>
  <si>
    <t xml:space="preserve">As a speech-language pathologist, I have been working with clients on gender affirming voice training for over 15 years. I work with individuals as well as groups. </t>
  </si>
  <si>
    <t>Adult and pediatric gender affirming voice, Estill Voice Training, Lessac-Madsen Resonant Voice Therapy</t>
  </si>
  <si>
    <t>In-network with many insurance companies, flexible payment options</t>
  </si>
  <si>
    <t>New Jersey</t>
  </si>
  <si>
    <t>Mt. Holly</t>
  </si>
  <si>
    <t xml:space="preserve">72 High Street </t>
  </si>
  <si>
    <t>Raise Your Voice Speech Pathology Services</t>
  </si>
  <si>
    <t>judith@raiseyourvoicespeech.com</t>
  </si>
  <si>
    <t>www.raiseyourvoicespeech.com</t>
  </si>
  <si>
    <t>I have received yearly training through seminars in DEI</t>
  </si>
  <si>
    <t>Judith@raiseyourvoicespeech.com</t>
  </si>
  <si>
    <t>Michelle Wilson, MM, MS, CCC-SLP</t>
  </si>
  <si>
    <t>Voice-specialized SLP with over 9 years of voice therapy experience. Completed training in 2021 on gender affirming voice care, and have been providing services since then to the TGNC community.</t>
  </si>
  <si>
    <t>Singing voice specialist; have a Master of Music in vocal performance</t>
  </si>
  <si>
    <t>Insurance and private pay accepted through Johns Hopkins Hospital</t>
  </si>
  <si>
    <t>6420 Rockledge Drive, Bethesda, MD 20817
601 N Caroline St 6th floor, Baltimore, MD 21287</t>
  </si>
  <si>
    <t>601 N Caroline St 6th floor, Baltimore, MD 21287</t>
  </si>
  <si>
    <t>Johns Hopkins Hospital</t>
  </si>
  <si>
    <t>mwilson.voice@gmail.com</t>
  </si>
  <si>
    <t>Kristine Pietsch, MA, CCC-SLP</t>
  </si>
  <si>
    <t>MD</t>
  </si>
  <si>
    <t>Gender Affirming Voice Training: A Self-Study Course for Voice Clinicians, 5+ years worth of consistent work with this population,12+ years as a voice specialist speech pathologist</t>
  </si>
  <si>
    <t>Accept all insurances covering gender affirming care in the state of maryland</t>
  </si>
  <si>
    <t>Johns Hopkins Oto (outpatient center and Greenspring station locations)</t>
  </si>
  <si>
    <t>kteets1@jh.edu</t>
  </si>
  <si>
    <t>https://www.hopkinsmedicine.org/profiles/details/kristine-teets</t>
  </si>
  <si>
    <t>Samantha McGhee, MS, CCC-SLP</t>
  </si>
  <si>
    <t>voice clinic training in graduate school, currently work in a Gender Health Clinic, professional education hours/courses on GAVC training</t>
  </si>
  <si>
    <t>pediatric gender affirming voice therapy</t>
  </si>
  <si>
    <t>insurance</t>
  </si>
  <si>
    <t>Milwaukee</t>
  </si>
  <si>
    <t>Children's Wisconsin</t>
  </si>
  <si>
    <t>smcghee2@childrenswi.org</t>
  </si>
  <si>
    <t xml:space="preserve"> continuing education courses</t>
  </si>
  <si>
    <t>queer identifying</t>
  </si>
  <si>
    <t>samantha.mcghee.1895@gmail.com</t>
  </si>
  <si>
    <t>Clare Henderson, MA, CCC-SLP, CBIS</t>
  </si>
  <si>
    <t xml:space="preserve">I have been working in gender-affirming voice since 2020 and I always say that I'll never be done learning this work. I have taken many courses in GA voice from trans and gender-diverse SLPs, cis providers, and singing teachers. I attend conferences and continuing ed frequently, and most importantly I am always learning from those in the trans community that share their voice resources online (TransVoiceLessons, Renee Yoxon, Quinn at Quintessential Voice). I am committed to providing a neurodivergent-affirming and trauma-informed space for vocal exploration and integration. </t>
  </si>
  <si>
    <t xml:space="preserve">I can provide intermediate-level singing voice practices related to gender-perception, but I typically refer professional performers to others with singing voice specialty. I also perform laryngoscopy if we need to get a look at your larynx. </t>
  </si>
  <si>
    <t>We accept most insurances, offer rotating "pay what you can" program (6 sessions), private pay</t>
  </si>
  <si>
    <t>Broomfield</t>
  </si>
  <si>
    <t>403 Summit Blvd, Ste 204</t>
  </si>
  <si>
    <t>Center for Vocal Health</t>
  </si>
  <si>
    <t>American Speech-Language Hearing Association (ASHA) Special Interest Group for voice and upper airway disorders, Founder and organizer of Colorado Regional Voice Collective</t>
  </si>
  <si>
    <t>clare@yourvocalhealth.com</t>
  </si>
  <si>
    <t>www.yourvocalhealth.com</t>
  </si>
  <si>
    <t>I completed a 3 credit graduate level course with CREDIT institute, several courses with Transplaining, multiple cultural humility and responsiveness trainings in my GA voice training, and annual required trainings through our practice</t>
  </si>
  <si>
    <t>Queer, neurodivergent (ADHD), white, middle-SES</t>
  </si>
  <si>
    <t>clarehendersonslp@gmail.com</t>
  </si>
  <si>
    <t>Sara M. Oberg, B.M., M.A., CCC-SLP</t>
  </si>
  <si>
    <t>I am a speech-language pathologist since 2007, am a NCVS Trained Vocologist, have a B.M. in Vocal Performance and Vocal Music Education</t>
  </si>
  <si>
    <t>St. Paul</t>
  </si>
  <si>
    <t>Regions Hospital</t>
  </si>
  <si>
    <t>American Speech-Language-Hearing Association (ASHA), Minnesota Speech-Language-Hearing Association, Pan American Vocology Association (PAVA)</t>
  </si>
  <si>
    <t>I have taken several continuing education courses.</t>
  </si>
  <si>
    <t>sara.m.oberg@healthpartners.com</t>
  </si>
  <si>
    <t>Julie A. Rosado, M.S. CCC-SLP</t>
  </si>
  <si>
    <t xml:space="preserve">Voice therapist and professional singer trained in Gender Affirming Voice Therapy and Coaching. Training includes voice/speech science, and ongoing continuing education to support the TGNC community. </t>
  </si>
  <si>
    <t>Conservatory-trained professional singer</t>
  </si>
  <si>
    <t>If finances are an issue please let me know and I will try to accommodate you</t>
  </si>
  <si>
    <t>North Baldwin</t>
  </si>
  <si>
    <t>863 Lorenz Avenue</t>
  </si>
  <si>
    <t>Communication Allies Speech &amp; Language Therapy</t>
  </si>
  <si>
    <t>julierosadoslp@gmail.com</t>
  </si>
  <si>
    <t>https://www.communicationallies.com/</t>
  </si>
  <si>
    <t xml:space="preserve">Transplaining Courses, Bilingual Transgender Voice, Mentoring, Self-study, </t>
  </si>
  <si>
    <t>Queer, Latina</t>
  </si>
  <si>
    <t>Holly Kosanovich, MS, CCC-SLP</t>
  </si>
  <si>
    <t>CO, WY</t>
  </si>
  <si>
    <t>Holly has worked in the area of voice for over six years, and has provided GAVT for four years. She takes a very collaborative approach with her clients and meets her clients where they are in their voice journey.</t>
  </si>
  <si>
    <t>Our clinic is in-network with various commerical insurance companies. We also offer self-pay services.</t>
  </si>
  <si>
    <t>Golden</t>
  </si>
  <si>
    <t>holly@yourvocalhealth.com</t>
  </si>
  <si>
    <t>Jordan Scholl, MSc. SLP</t>
  </si>
  <si>
    <t>Ontario, PEI, Territories</t>
  </si>
  <si>
    <t>ON, PEI, NT</t>
  </si>
  <si>
    <t>Trained as an anatomist and speech-language pathologist. Have worked as a professional singer/voice coach for the last 20+ years. Have taken continuing education on gender affirming voice and communication training as well as diversity and inclusivity training for SLP practice. Work in collaboration with GRS Montreal as part of their voice feminization program.</t>
  </si>
  <si>
    <t>Transmasculine, Transfeminine, and Non-binary voice and communication training. Transmasculine, Transfeminine, and Non-binary singing voice. Post-gender affirming surgery rehabilitation and voice therapy.</t>
  </si>
  <si>
    <t>Sliding scale available</t>
  </si>
  <si>
    <t>323 Richmond St E</t>
  </si>
  <si>
    <t>Toronto Adult Speech Clinic</t>
  </si>
  <si>
    <t>College of Audiologists and Speech-Language Pathologists of Ontario, Speech-Language and Audiology Canada</t>
  </si>
  <si>
    <t>info@torontoadultspeechclinic.com</t>
  </si>
  <si>
    <t>www.torontoadultspeechclinic.com</t>
  </si>
  <si>
    <t>Attended workshops on gender affirming care, working with a gender-inclusive lens in speech-language pathology practice, and trauma-informed care for speech-language pathologists.</t>
  </si>
  <si>
    <t>Member of and advocate within the 2SLGBTQIA+ community</t>
  </si>
  <si>
    <t>Also provide workshops for workplaces or community organizations pertaining to voice use, assertiveness and affirming communication training, workplace communication training, voice training for fitness professionals, and singing voice technique. When not providing speech-language pathology services, work as a professional singer and spin instructor.</t>
  </si>
  <si>
    <t>jordan@torontoadultspeechclinic.com</t>
  </si>
  <si>
    <t>Donna Gonzalez</t>
  </si>
  <si>
    <t>TX, CA, FL, MS</t>
  </si>
  <si>
    <t>I am a vocologist, vocal coach trained in classical singing and a degree in vocal performance. For 20 years of my career, my love was musical theater, jazz and cabaret singing. These skills combined with 30 years of experience as a professional performer and speaker, my extensive background as a teacher of movement, music and drama and theater direction, made me an ideal person to help in this area.</t>
  </si>
  <si>
    <t xml:space="preserve">Gender affirming singing voice, Gender affirming Voice, Pediatric Gender affirming Voice, Movement specialist, Vocology certification, Drama and Theater direction, </t>
  </si>
  <si>
    <t xml:space="preserve">We are out of network with all insurances. We provide a Superbill for your to claim your out of network insurances. We offer discounted packages. </t>
  </si>
  <si>
    <t>Voice and Speech Trainers Association, Pan American Vocology Association, The Voice Foundation</t>
  </si>
  <si>
    <t>Gender Affirming Voice Conferences, Friends, Family, and clients</t>
  </si>
  <si>
    <t>Alison Hiester, MS, CCC-SLP</t>
  </si>
  <si>
    <t>(Please keep previous response)</t>
  </si>
  <si>
    <t>In addition to virtual services, NOW OFFERING IN-PERSON SERVICES IN PITTSBURGH PA</t>
  </si>
  <si>
    <t>(Please use previously submitted information)</t>
  </si>
  <si>
    <t>(Please use previous responses)</t>
  </si>
  <si>
    <t>Abigail M. Garneau, MA., CCC-SLP</t>
  </si>
  <si>
    <t>I began my GAVC training in graduate school in 2016-2018 at the University of Connecticut. My experience increased significantly in 2019 when I started working at Mass Eye and Ear Voice Center. Now, GAVC represents a good portion of my caseload.</t>
  </si>
  <si>
    <t xml:space="preserve">Estill Voice Training, singing voice </t>
  </si>
  <si>
    <t xml:space="preserve">Gender affirming voice services at Mass Eye and Ear accepts several insurances (most commonly, BCBS, Allways, Medicare, Medicaid - but others are having success getting covered more recently). Group therapy option is $49/session out of pocket, however this requires schedule flexibility because you must be paired with one other person to be eligible for that payment option. </t>
  </si>
  <si>
    <t>Massachusetts</t>
  </si>
  <si>
    <t>241 Charles Street</t>
  </si>
  <si>
    <t>Massachusetts Eye and Ear Voice and Speech Lab</t>
  </si>
  <si>
    <t>abigial_garneau@meei.harvard.edu</t>
  </si>
  <si>
    <t>agarneau8@gmail.com</t>
  </si>
  <si>
    <t>Marianna Rubino, MFA, PhD, CCC-SLP</t>
  </si>
  <si>
    <t>I received my master's degree in Communication Sciences and Disorders from an accredited speech-language pathology program. I have a PhD in Communication Sciences and Disorders with a focus in voice treatment from an accredited university. I am a licensed, certified, and active voice clinician with experience working with gender affirming voice clients who are adolescents through older adults. I am a speaking voice specialist, have a master's degree in acting, and have worked with gender expansive and cis gender performers.</t>
  </si>
  <si>
    <t>I am specifically trained in the acting voice approach called Lessac Kinesensics. I also have formal training in specific voice therapy approaches such as Lessac Madsen Resonant Voice Therapy.</t>
  </si>
  <si>
    <t xml:space="preserve">Pricing is negotiable based on the client's finances. </t>
  </si>
  <si>
    <t>Houston</t>
  </si>
  <si>
    <t>University of Houston</t>
  </si>
  <si>
    <t>American Speech-Language-Hearing Association (ASHA), Voice and Speech Trainers Association of America, Pan American Vocology Association (PAVA)</t>
  </si>
  <si>
    <t>annie.rubino@gmail.com</t>
  </si>
  <si>
    <t>I received formal training on cultural humility pertaining to the gender diverse community during my degree process in multiple courses. I currently teach cultural humility practices to speech-language pathology students.</t>
  </si>
  <si>
    <t>Annie.rubino@gmail.com</t>
  </si>
  <si>
    <t>Teresa Hardy, PhD, R.SLP, S-LP(C)</t>
  </si>
  <si>
    <t>I have attended numerous training workshops and conferences, completed my PhD studies in this area, engaged in self-directed learning through readings and reviewing online materials, have collaborated with colleagues from around the world, and have learned from the experiences and feedback of the trans and nonbinary people I have worked with over the years.</t>
  </si>
  <si>
    <t>Lessac-Madsen Resonant Voice Therapy</t>
  </si>
  <si>
    <t>Edmonton</t>
  </si>
  <si>
    <t>Alberta Health Services, University of Alberta, MacEwan University</t>
  </si>
  <si>
    <t>Speech and Audiology Canada, Alberta College of Soeech-Language Pathologists and Audiologists, World Professional Association for Transgender Health (WPATH), Canadian Professional Association for Transgender Health</t>
  </si>
  <si>
    <t>teresa.hardy@ahs.ca</t>
  </si>
  <si>
    <t xml:space="preserve">Attended conference presentations and a webinar. </t>
  </si>
  <si>
    <t>tldhardy@gmail.com</t>
  </si>
  <si>
    <t>Jeanne L. Hatcher, MD, FACS</t>
  </si>
  <si>
    <t>I am a fellowship trained laryngologist doing the vast majority of gender affirming voice surgery at the Emory Voice Center</t>
  </si>
  <si>
    <t>Amanda Gillespie, Carissa Maira, Nathaniel Sundholm, Diana Becker</t>
  </si>
  <si>
    <t>would participate in multicenter work, not enough volume here yet to do a single institution</t>
  </si>
  <si>
    <t>Georgia</t>
  </si>
  <si>
    <t>Atlanta</t>
  </si>
  <si>
    <t>550 Peachtree St NE</t>
  </si>
  <si>
    <t>Emory Voice Center (Emory University School of Medicine, Department of Otolaryngology - Head and Neck Surgery)</t>
  </si>
  <si>
    <t>AAO-HNS, ALA, ABEA</t>
  </si>
  <si>
    <t>jeanne.hatcher@emory.edu</t>
  </si>
  <si>
    <t>emoryvoicecenter.org</t>
  </si>
  <si>
    <t>I have been part of Emory's multidisciplinary gender-affirming work group for over 4 years now. As part of that, I have presented to Emory Faculty Development programs providing education around gender diversity.</t>
  </si>
  <si>
    <t xml:space="preserve">I have been an ally for this community since moving to Atlanta and truly love helping people find their voice. </t>
  </si>
  <si>
    <t>jeanne.hatcher@me.com</t>
  </si>
  <si>
    <t>Feminine, Androgynous, Singing</t>
  </si>
  <si>
    <t>Services are available for those with feminine, androgynous, and singing related voice goals.</t>
  </si>
  <si>
    <t>Most insurances accepted including Medicaid, Medicare, and out of state insurance payers; low private pay rates</t>
  </si>
  <si>
    <t>11000 Candelaria Rd NE, Suite 110E, Albuquerque, NM 87112</t>
  </si>
  <si>
    <t>ASHA, NMSHA, WPATH, USPATH</t>
  </si>
  <si>
    <t>Kat's connection to the transgender and gender diverse community is her child, who came out as gender diverse before they were three years old. Kat also offers services via the Gender Voice SLP, providing the transgender, gender expansive, gender diverse, gender non-conforming, and nonbinary community with voice modulation training and education services.</t>
  </si>
  <si>
    <t>Ann Magdalen Sprinkle, MM, MS, CCC-SLP</t>
  </si>
  <si>
    <t>CA, NV</t>
  </si>
  <si>
    <t xml:space="preserve">As a classically trained singer with Masters degrees in both Voice and in Speech Pathology, Ann had a successful career as a singer, performer, and teacher for many years. She also worked extensively in medical education to help medical students improve their communication skills. Her personal, clinical, performance and teaching backgrounds give her a unique set of skills to help clients meet their individual needs. </t>
  </si>
  <si>
    <t>Payment options: Prominence Insurance,  private pay (with sliding scale option), free monthly voice group online (ongoing)</t>
  </si>
  <si>
    <t>Nevada</t>
  </si>
  <si>
    <t>Reno</t>
  </si>
  <si>
    <t>Viable Voice &amp; Speech, LLC</t>
  </si>
  <si>
    <t>asprinkle@viablevoice.com</t>
  </si>
  <si>
    <t>https://www.viablevoice.com/</t>
  </si>
  <si>
    <t>Graduate school courses related to gender affirming voice care and ongoing continuing education credit courses. Also, personal experience with family and friends in the gender diverse community.</t>
  </si>
  <si>
    <t>Jordan Majdalani, MS, CCC-SLP</t>
  </si>
  <si>
    <t xml:space="preserve">English, Portuguese </t>
  </si>
  <si>
    <t xml:space="preserve">Globally </t>
  </si>
  <si>
    <t xml:space="preserve">I hold a master's degree in speech pathology and have dedicated my studies to gender affirming voice training since 2013. I founded my online business in 2020. Since then, I've worked with hundreds of trans and gender nonconforming individuals worldwide, helping them achieve their voice and communication goals. </t>
  </si>
  <si>
    <t xml:space="preserve">transmasculine, transfeminine, youth, neurodivergent </t>
  </si>
  <si>
    <t xml:space="preserve">sliding scale </t>
  </si>
  <si>
    <t xml:space="preserve">USA &amp; Brazil </t>
  </si>
  <si>
    <t xml:space="preserve">IL </t>
  </si>
  <si>
    <t>Jordan Ross Communication</t>
  </si>
  <si>
    <t>jordanrosscommunication@gmail.com</t>
  </si>
  <si>
    <t>jordanrosscommunication.com</t>
  </si>
  <si>
    <t>To ensure cultural humility in my work with the trans and gender diverse community, I've pursued formal training and privately hired a team of trans providers for cultural competency support since the start of my business in 2020.</t>
  </si>
  <si>
    <t xml:space="preserve">Queer </t>
  </si>
  <si>
    <t xml:space="preserve">In addition to my specialization in gender affirming voice training, I hold certifications in neurolinguistic programming, hypnotherapy, and breathwork. I’m passionate about integrating mindset work and nervous system regulation techniques into my practice, providing a holistic experience for my clients. </t>
  </si>
  <si>
    <t>Killian Coen, Licensed Apprentice SLP</t>
  </si>
  <si>
    <t>Masculine-leaning voice goals (lowering pitch, darker resonance, etc), Gender-related singing voice goals</t>
  </si>
  <si>
    <t>Masculine, Singing</t>
  </si>
  <si>
    <t>Services are available for those with masculine and singing related voice goals.</t>
  </si>
  <si>
    <t xml:space="preserve">Killian Coen (he/him) is a cisgender man and licensed to practice as an Apprentice SLP in the state of New Mexico. He has a passion for serving the transgender, nonbinary, and gender diverse community and their voice modulation needs. Killian is currently earning his Master of Science in Speech-Language Pathology at University of New Mexico. </t>
  </si>
  <si>
    <t>Killian has worked with trans masculine clients on voice masculinization and singing for over a year with great success using different methods for modulating pitch and deepening resonance.</t>
  </si>
  <si>
    <t>Most insurances accepted including Medicaid, Medicare, and out of state insurance payers; low private pay rates.</t>
  </si>
  <si>
    <t>Killian has completed Transgender 101 trainings with TGRCNM and TransEducation.net as part of his graduate education and work at NMGVC.</t>
  </si>
  <si>
    <t>Killian has a passion for serving the LGBTQIA2S+ community.</t>
  </si>
  <si>
    <t xml:space="preserve">Killian works with clients wishing to masculinize their voice regardless of whether they are engaged in HRT. </t>
  </si>
  <si>
    <t>Gwen Sutherlin</t>
  </si>
  <si>
    <t>Gwen Sutherlin (she/her) is a graduated student of New Mexico Gender Voice Center and practiced vocal instructor providing the transgender, gender expansive, gender diverse, gender non-conforming, and nonbinary community with voice modulation training and education services.</t>
  </si>
  <si>
    <t xml:space="preserve">Gwen uses a highly effective curriculum combining Water Resistant Therapy, Straw Phonation, and the Stanley Method to teach resonance placement and control. </t>
  </si>
  <si>
    <t>Most insurances accepted including Medicaid, Medicare, and out of state insurance payers; low private pay rates. Clients wanting to see Gwen and use their insurance will also benefit from a dedicated SLP at NMGVC who will join the sessions to co-lead.</t>
  </si>
  <si>
    <t>Transgender Woman</t>
  </si>
  <si>
    <t>Gwen is a graduated student of NMGVC and currently studying social work, adding a wonderfully supportive counseling aspect to her sessions from which her clients greatly benefit.</t>
  </si>
  <si>
    <t>Dahlia Exurrana</t>
  </si>
  <si>
    <t>Dahlia is a graduated student of New Mexico Gender Voice Center and a skilled vocal instructor serving clients virtually who wish to feminize their voice or pursue gender neutral voice related goals.</t>
  </si>
  <si>
    <t>Dahlia uses a highly effective curriculum combining Water Resistant Therapy, Straw Phonation, and the Stanley Method to teach resonance placement and control.</t>
  </si>
  <si>
    <t xml:space="preserve">Most insurances accepted including Medicaid, Medicare, and out of state insurance payers; low private pay rates. Clients wishing to use their insurance and see Dahlia will also be assigned an SLP with NMGVC to co-lead the sessions.
</t>
  </si>
  <si>
    <t xml:space="preserve">Dahlia has a strong interest in acoustics related to voice modulation. Her technical knowledge related to voice training supports clients with nuanced aspects of their voice transition. </t>
  </si>
  <si>
    <t>Tempe Thomas, MHS, CCC-SLP</t>
  </si>
  <si>
    <t>Engish</t>
  </si>
  <si>
    <t>I was a professional actor/singer for 10 years before completing my master's degree at Governors State University. I have attended Northwestern University's Gender-Affirming Voice Clinical Workshop as well as A.C. Goldberg, Leah Helou, Sandy Hirsch and Christie Block's Gender Affirming Voice Training.</t>
  </si>
  <si>
    <t>In-network with Blue Cross Blue Shield of Illinois PPO, sliding scale available</t>
  </si>
  <si>
    <t>5733 W. Patterson Ave Chicago, IL 60634</t>
  </si>
  <si>
    <t>Vox Chicago</t>
  </si>
  <si>
    <t>American Speech- Language Hearing Association (ASHA)</t>
  </si>
  <si>
    <t>tempethomas@voxchicago.com</t>
  </si>
  <si>
    <t>www.voxchicago.com</t>
  </si>
  <si>
    <t>Perry Piercy MA Voice Studies RCSSD, Fitzmaurice Voicework Teacher</t>
  </si>
  <si>
    <t>I have been working as a voice coach following my MA in Voice Studies and my certification as a Fitzmaurice Voicework© teacher. Additionally, I bring 40 years experience as an actor and teacher of acting. I have attended training workshops and engaged in self-directed learning in GAVC. I am grateful to be able to learn from the experiences and feedback of trans and non-binary people.</t>
  </si>
  <si>
    <t>Fitzmaurice Voicework©, Knight Thompson Speech work, Gender Affirming Voice Training for Coaches with Diane Robinson at the Chicago Voice Centre</t>
  </si>
  <si>
    <t>New Zealand</t>
  </si>
  <si>
    <t>Wellington</t>
  </si>
  <si>
    <t>perry@voicecoach.nz</t>
  </si>
  <si>
    <t>https://www.voicecoach.nz/</t>
  </si>
  <si>
    <t>My teaching is based on the 8 Values of Fitzmaurice Voicework. https://www.fitzmauriceinstitute.org/eightvalues</t>
  </si>
  <si>
    <t>Kimberly Meigh, PhD., CCC-SLP</t>
  </si>
  <si>
    <t>PA, WV</t>
  </si>
  <si>
    <t xml:space="preserve">I have completed several continuing education courses on GAVC training. I also teach GAVC training techniques to my graduate students in my Voice Disorders course at West Virginia University. </t>
  </si>
  <si>
    <t>Private pay options available for individual and group therapy</t>
  </si>
  <si>
    <t>West Virginia</t>
  </si>
  <si>
    <t>Morgantown</t>
  </si>
  <si>
    <t>WVU Applied Human Sciences Building, Ground Floor (G100), 375 Birch Street, Morgantown, WV 26506</t>
  </si>
  <si>
    <t>375 Birch Street, Morgantown, WV 26506, Morgantown, West Virginia</t>
  </si>
  <si>
    <t>West Virginia University</t>
  </si>
  <si>
    <t>kimberly.meigh@hsc.wvu.edu</t>
  </si>
  <si>
    <t>Annual Trans Health Safe Zone Training through WVU LGBTQ+ Center</t>
  </si>
  <si>
    <t>Proud mother of nonbinary trans youth</t>
  </si>
  <si>
    <t>Nathaniel Sundholm, MS CCC-SLP</t>
  </si>
  <si>
    <t>Masculine-leaning voice goals (lowering pitch, darker resonance, etc), Androgynous voice goals, Gender-related singing voice goals</t>
  </si>
  <si>
    <t>Masculine, Androgynous, Singing</t>
  </si>
  <si>
    <t>Services are available for those with masculine, androgynous, and singing related voice goals.</t>
  </si>
  <si>
    <t xml:space="preserve">Nathaniel has a masters in Speech-Language pathology and specializes in voice and communication needs. He has worked to help transmasculine and transfeminine clients and patients meet their vocal and communication goals. These include both medical services (as part of the Emory Voice Center) and artistic goals (as part of a local artistic voice studio). Speaking, singing, and character voice work are all within the realm of reach for Nathaniel's clients. </t>
  </si>
  <si>
    <t xml:space="preserve">transmasculine speaking, character voice work, and singing; androgynous speaking/singing/character voice work; transfeminine singingneous </t>
  </si>
  <si>
    <t>Emory Voice Center and Michael Karl Studios</t>
  </si>
  <si>
    <t>natsundholm@gmail.com</t>
  </si>
  <si>
    <t>https://www.michaelkarlstudio.com/</t>
  </si>
  <si>
    <t>Natsundholm@gmail.com</t>
  </si>
  <si>
    <t>Aaron Ayala, MVP, MS, CCC-SLP</t>
  </si>
  <si>
    <t>I have taken many educational courses on gender-affirming voice care and have worked in this area throughout my entire career. I also regularly present on gender-affirming voice care to other healthcare professionals and at transgender and gender diverse conferences.</t>
  </si>
  <si>
    <t>Somatic Voicework: The LoVetri Method</t>
  </si>
  <si>
    <t>Hershey</t>
  </si>
  <si>
    <t>Penn State Health Milton S. Hershey Medical Center - Department of Otolaryngology</t>
  </si>
  <si>
    <t>https://www.pennstatehealth.org/services-treatments/speech-language-pathology</t>
  </si>
  <si>
    <t>I have taken several courses on cultural humility within the trans and gender diverse community, and I serve as our Division's Cultural Humility Lead and work with our Office of Diversity, Equity, and Inclusion to identify and address any areas of clinical improvement related to diversity.</t>
  </si>
  <si>
    <t>aaronaayala11@gmail.com</t>
  </si>
  <si>
    <t>Anna Diemer, MM</t>
  </si>
  <si>
    <t>I have a masters degree in Voice Pedagogy and have been teaching singing for the past ten years. I have completed the "One Weird Trick" training through The Voice Lab in Chicago and have taken courses by Sandy Hirsch and Renée Yoxon.</t>
  </si>
  <si>
    <t xml:space="preserve">Gender affirming speaking and singing voice for adults, singing throughout the lifespan, voice masculinization, voice androgenization </t>
  </si>
  <si>
    <t>As I am a voice coach and not a medical professional, I cannot accept insurance.</t>
  </si>
  <si>
    <t>Diemer Voice Studio</t>
  </si>
  <si>
    <t>National Association of Teachers of Singing (NATS), Pan-American Vocology Association (PAVA), The Speakeasy Cooperative (SECO), Vocal Health First Aider</t>
  </si>
  <si>
    <t>anna@diemervoicestudio.com</t>
  </si>
  <si>
    <t>http://diemervoicestudio.com</t>
  </si>
  <si>
    <t>trans non-binary, autistic, ADHD, chronically ill</t>
  </si>
  <si>
    <t xml:space="preserve">Just for y'all, not to be published: I skipped the formal training question--some of the courses I have taken include a module on that topic, but I haven't taken an entire course or training. </t>
  </si>
  <si>
    <t>Sheri Bayley, PhD, CCC-SLP</t>
  </si>
  <si>
    <t xml:space="preserve">Experience providing gender affirming communication training and supervising graduate students in this area. We offer GAVC training at the Nevada State University Speech-Language Clinic. Services are provided by graduate students under the supervision of a certified, licensed SLP. </t>
  </si>
  <si>
    <t>No fee</t>
  </si>
  <si>
    <t>Henderson</t>
  </si>
  <si>
    <t>1300 Nevada State Dr</t>
  </si>
  <si>
    <t>Nevada State University</t>
  </si>
  <si>
    <t>sheri.bayley@nevadastate.edu</t>
  </si>
  <si>
    <t>https://nevadastate.edu/academics/soe/speech-language-pathology/clinic-info/</t>
  </si>
  <si>
    <t>Also provide neurodiversity-affirming treatment</t>
  </si>
  <si>
    <t>Sena Crutchley, MA, CCC-SLP</t>
  </si>
  <si>
    <t>I have been providing GAVC since 2007 and have been trained through attending conferences, such as WPATH, and dedicated GAVC conferences. My training has also involved reading articles and textbooks and also contributing to them. I have collaborated and presented with some of the most knowledgeable providers in the area of GAVC. I also use my background in musical theatre in my work. I listen to and learn from people in the gender diverse community and discovered that I am nonbinary along the way.</t>
  </si>
  <si>
    <t>Adult gender affirming voice; general voice care</t>
  </si>
  <si>
    <t>Sliding scale payment options; Medicare; special plans for UNC Greensboro students, faculty and staff</t>
  </si>
  <si>
    <t xml:space="preserve">North Carolina </t>
  </si>
  <si>
    <t>UNC Greensboro</t>
  </si>
  <si>
    <t>sdcrutch@uncg.edu</t>
  </si>
  <si>
    <t xml:space="preserve">I have attended online conferences related to the trans and gender diverse community, I teach a graduate level diversity, equity, and inclusion class, and I also guest lecture on the topic. </t>
  </si>
  <si>
    <t>Lilia Nohemí Giles Mercado, MD</t>
  </si>
  <si>
    <t xml:space="preserve">I have a fellowship in laryngology and phonosurgery in a third Center hospital in México City. I'm now the attending doctor at Instituto Nacional de Rehabilitación in laryngology team. </t>
  </si>
  <si>
    <t xml:space="preserve">Daniela Tejeda, Hector de la Torre </t>
  </si>
  <si>
    <t>Mexico</t>
  </si>
  <si>
    <t>México City</t>
  </si>
  <si>
    <t xml:space="preserve">México City </t>
  </si>
  <si>
    <t xml:space="preserve">Santa margarita 108 Col Insurgentes San Borja CP 03300 </t>
  </si>
  <si>
    <t>private practice and the National Health Institute</t>
  </si>
  <si>
    <t xml:space="preserve">Mexican Society of Otolaryngology, Mexican College of Laryngology </t>
  </si>
  <si>
    <t>otorrino.dra.liliagiles@gmail.com</t>
  </si>
  <si>
    <t>https://na.doct.to/ih2legc2</t>
  </si>
  <si>
    <t xml:space="preserve">Fellowship in laryngology and phonosurgery at Centro Médico Nacional 20 de noviembre </t>
  </si>
  <si>
    <t>Ryan Ellenbaum, MA CCC-SLP</t>
  </si>
  <si>
    <t>DE, PA, NJ, NY</t>
  </si>
  <si>
    <t>We have been providing gender-affirming voice training virtually since 2020. We are fully licensed and certified speech language pathologists who exclusively work with gender diverse clients on their voice. We both hold Masters degrees in speech language and hearing sciences. We participate in ongoing education and training with other specialized professionals.</t>
  </si>
  <si>
    <t>Pediatric gender affirming voice (adolescents)</t>
  </si>
  <si>
    <t>Accept HSA and FSA funds, flexible payment options</t>
  </si>
  <si>
    <t>DE</t>
  </si>
  <si>
    <t>Wilmington</t>
  </si>
  <si>
    <t>Authentic Voices</t>
  </si>
  <si>
    <t>authenticvoicesllc@gmail.com</t>
  </si>
  <si>
    <t>www.authenticvoicesllc.com</t>
  </si>
  <si>
    <t>Cultural and sensitivity training were a component of our graduate education, as well as our  additional continuing education courses. We seek out training provided by gender diverse individuals on this topic when available.</t>
  </si>
  <si>
    <t>Queer owned, woman owned</t>
  </si>
  <si>
    <t>AC Goldberg</t>
  </si>
  <si>
    <t>MA, VT</t>
  </si>
  <si>
    <t xml:space="preserve">I’m a founding member of the Voice Initiative, a part of the WPATH GEI mentoring program and run a gender affirming voice clinic at Northeastern University, as well as privately through Prismatic Speech Services. I teach a course to other speech/language pathologists in trans voice, and have educated hundreds to date! </t>
  </si>
  <si>
    <t xml:space="preserve">All gender affirming voice, neurodivergent accessible and affirming, teens are welcome </t>
  </si>
  <si>
    <t xml:space="preserve">The Northeastern clinic is $35/session. Prismatic Speech Services offers microgrants for anyone in need. </t>
  </si>
  <si>
    <t>Cambridge</t>
  </si>
  <si>
    <t xml:space="preserve">Northeastern University </t>
  </si>
  <si>
    <t>acgoldberg@gmail.com</t>
  </si>
  <si>
    <t xml:space="preserve">I’m always engaging and am a well known trainer in this area. </t>
  </si>
  <si>
    <t>Intersex/Trans</t>
  </si>
  <si>
    <t>Siobhan Blake M.S. CCC-SLP</t>
  </si>
  <si>
    <t>Siobhan Blake (she/her) received her Master of Science in Speech-Language Pathology in 2007, where she received specialized education and training in gender-affirming voice care. Siobhan has been working with Trans voice clients since 2006, when she was a graduate student clinician, and in 2022 founded Reveal Speech and Voice, a practice focused exclusively on serving the needs of Trans and gender-expansive clients throughout California.</t>
  </si>
  <si>
    <t xml:space="preserve"> </t>
  </si>
  <si>
    <t>flexible payment options</t>
  </si>
  <si>
    <t>448 Ignacio Blvd. Suite 200, Novato, CA 94949</t>
  </si>
  <si>
    <t>Reveal Speech &amp; Voice</t>
  </si>
  <si>
    <t>siobhan@revealspeech.com</t>
  </si>
  <si>
    <t>revealspeech.com</t>
  </si>
  <si>
    <t>I attend in-person WPATH symposia and continually take continuing education courses on cultural humility.</t>
  </si>
  <si>
    <t>Kimberly Dahl, MS, CCC-SLP</t>
  </si>
  <si>
    <t>RI, MA</t>
  </si>
  <si>
    <t>Feminine-leaning voice goals (raising pitch, brighter resonance, etc)</t>
  </si>
  <si>
    <t>Feminine</t>
  </si>
  <si>
    <t>Services are available for those with feminine voice goals.</t>
  </si>
  <si>
    <t>I have provided GAVC services to people since 2017. I completed a clinical fellowship in voice at Oregon Health &amp; Science University and worked as a voice-specializing speech-language pathologist at Massachusetts General Hospital Voice Center. I have completed GAVC workshops and professional development courses from leaders in the field. I am engaged in active research to improve GAVC approaches as a doctoral candidate at Boston University.</t>
  </si>
  <si>
    <t>Private pay only, at this time</t>
  </si>
  <si>
    <t>Boston University</t>
  </si>
  <si>
    <t>dahl@bu.edu</t>
  </si>
  <si>
    <t>kimberlydahl.com</t>
  </si>
  <si>
    <t>I have completed workshops that target both clinical and cultural competence, participate regularly in community conferences (First Event Boston, Philly Trans Wellness), and collaborate closely with transgender and nonbinary consultants who provide guidance based on their professional experiences in transgender health and their lived experiences</t>
  </si>
  <si>
    <t>Stefani Kalos, MS, CCC-SLP</t>
  </si>
  <si>
    <t xml:space="preserve">I am a licensed speech-pathologist who has been strictly working with Voice patients for 5 out of my 7 years in the field. I started providing GAVC training in 2020 and a good portion of my caseload are GAVC clients. I have attended many conferences about GAVC specifically in addition to smaller educational seminars about the trans and gender non-conforming community hosted by those within the community. I also recently presented with a colleague at a national convention about how we built and maintain and GAVC program within our clinic. </t>
  </si>
  <si>
    <t xml:space="preserve">I am the primary pediatric clinician in my clinic and have many years of experience working with pediatric gender affirming voice. </t>
  </si>
  <si>
    <t>Our clinic is in a hospital and accepts all insurance, however not all insurances approve GAVC services. We do everything we can to get them covered. We provided a group therapy option with a much reduced out of pocket option if insurance does not cover individual services.</t>
  </si>
  <si>
    <t>243 Charles St</t>
  </si>
  <si>
    <t>Voice and Speech Lab, Mass Eye and Ear</t>
  </si>
  <si>
    <t>https://masseyeandear.org/specialties/voice-lab</t>
  </si>
  <si>
    <t xml:space="preserve">I have taken many short seminars hosted by folks within the trans and gender diverse community. </t>
  </si>
  <si>
    <t>stefani_kalos2@meei.harvard.edu</t>
  </si>
  <si>
    <t>Bradley Hoff MA, CCC-SLP</t>
  </si>
  <si>
    <t>ASHA accredited Speech-Language Patholigist. 5 years experience providing GAVC training, PAVA-RV candidate, voice-specialized clinical fellowship at LIJ Medical Center, history of musical theater training (BFA), classically trained singer/actor, ally of all.</t>
  </si>
  <si>
    <t>Comfortable serving all with a wide variety of tools to develop a specific and individualized “vocal recipe.”</t>
  </si>
  <si>
    <t>10 E Union Square</t>
  </si>
  <si>
    <t>Mount Sinai Downtown Union Square</t>
  </si>
  <si>
    <t>Bradley.Hoff@mountsinai.org</t>
  </si>
  <si>
    <t>mountainai.org</t>
  </si>
  <si>
    <t>Vrushali Angadi, PhD, CCC-SLP</t>
  </si>
  <si>
    <t>English, Hindi, Marathi</t>
  </si>
  <si>
    <t>VA, KY</t>
  </si>
  <si>
    <t xml:space="preserve">With over two decades of dedicated experience, I have extensive experience in both clinical and research domains specializing in voice disorders. My clinical practice is underscored by extensive training and hands-on experience in diagnosing and managing a wide range of voice disorders. I have worked diligently to refine my skills in providing tailored interventions to address the unique needs of each patient, fostering optimal vocal health and function. In addition to my clinical and research pursuits, I have cultivated expertise in gender-affirming voice treatment, recognizing the importance of providing inclusive and affirming care to individuals seeking to align their voice with their gender identity. </t>
  </si>
  <si>
    <t>I work in an academic clinic in Radford University in Virginia. We provide services for free.</t>
  </si>
  <si>
    <t>Virginia</t>
  </si>
  <si>
    <t>Radford</t>
  </si>
  <si>
    <t>P.O. Box 6961
112 Waldron Hall</t>
  </si>
  <si>
    <t>Radford University</t>
  </si>
  <si>
    <t>vangadi@radford.edu</t>
  </si>
  <si>
    <t>https://www.radford.edu/content/wchs/home/cosd/about/faculty.html</t>
  </si>
  <si>
    <t>Karen L. Bunce, MS CCC-SLP</t>
  </si>
  <si>
    <t>Multiple courses in Gender Affirming Voice Therapy taken; lecture yearly to graduate students on GAVC</t>
  </si>
  <si>
    <t xml:space="preserve">Over 30 years clinical experience vocal treatment, 25 years adult and adolescent gender affirming voice therapy </t>
  </si>
  <si>
    <t xml:space="preserve">Clinical associated with large medical institution accepting multiple insurances, sliding scale information available upon request.  </t>
  </si>
  <si>
    <t>Buffalo</t>
  </si>
  <si>
    <t>705 Maple Road Suite 100, Williamsville, NY 14221</t>
  </si>
  <si>
    <t>Kaleida Health - Buffalo Therapy Services</t>
  </si>
  <si>
    <t>kbunce@kaleidahealth.org</t>
  </si>
  <si>
    <t>https://kaleidascope.kaleidahealth.org/</t>
  </si>
  <si>
    <t>Completed multiple courses on gender, diversity and sensitivity</t>
  </si>
  <si>
    <t>Anne Ver Hoef, MA, CCC-L-SLP</t>
  </si>
  <si>
    <t>English, Alaska Native languages with interpreter</t>
  </si>
  <si>
    <t>AK, IA</t>
  </si>
  <si>
    <t>Multiple education/training workshops nationally and 10+ years experience</t>
  </si>
  <si>
    <t>accept all insurance; sliding scale payment options</t>
  </si>
  <si>
    <t>Alaska</t>
  </si>
  <si>
    <t>Anchorage</t>
  </si>
  <si>
    <t>American Speech-Language-Hearing Association (ASHA), AKSHA, Gender Voice Mastermind (FB), LGBTQ+ SLP's, AKSHA SLP Special Interest Group, Gender Spectrum Voice &amp; Communication</t>
  </si>
  <si>
    <t>a.verhoef.ak@gmail.com</t>
  </si>
  <si>
    <t>www.anneverhoef.com</t>
  </si>
  <si>
    <t>Training and experience with Alaska Native cultures</t>
  </si>
  <si>
    <t>Support to friends and others in LGBTQ+ community</t>
  </si>
  <si>
    <t>Oya Topbas, MS, CCC-SLP</t>
  </si>
  <si>
    <t>English, Turkish</t>
  </si>
  <si>
    <t>GA, FL</t>
  </si>
  <si>
    <t>I have a graduate degree (master's degree) in Speech Pathology. I specialize in gender-affirming voice training and in people who voice disorders.</t>
  </si>
  <si>
    <t>I provide gender-affirming voice training to pediatric and adult populations. I specialize in both transfeminine voice as well as transmasculine voice.</t>
  </si>
  <si>
    <t>I accept most insurances as well as offer discounted self-pay packages.</t>
  </si>
  <si>
    <t>gender non-conforming/androgynous female</t>
  </si>
  <si>
    <t>3929 Peachtree Rd NE,</t>
  </si>
  <si>
    <t>ENT Institute</t>
  </si>
  <si>
    <t>oyavoicesp@gmail.com</t>
  </si>
  <si>
    <t xml:space="preserve">I have completed cultural humility courses on the Medbridge website. </t>
  </si>
  <si>
    <t>I am a part of the LBGTQ+ community</t>
  </si>
  <si>
    <t>Gender- affirming voice training is my biggest passion.</t>
  </si>
  <si>
    <t>Lauren Lawson, MS, CCC-SLP; SVI-Trained Vocologist</t>
  </si>
  <si>
    <t xml:space="preserve">I am a speech pathologist with a history in voice and singing. I strive to pursue specific education opportunities in the latest best practices for person-voice alignment. I completed training at the Summer Vocology Institute, part of which included teaching techniques for gender-voice services. I've also done courses with providers such as Transplaining, where I learned more inclusive practices and specific methods for attaining and maintaining a speaking or singing voice that aligns with oneself, whether it be masculine, feminine, or non-binary. </t>
  </si>
  <si>
    <t>Transfeminine, trans masculine, non-binary speaking and singing voice,Summer Vocology Institute, LSVT, Resonant Voice Therapy, Vocal Function Exercises, adult and pediatric gender affirming voice</t>
  </si>
  <si>
    <t xml:space="preserve">Virginia </t>
  </si>
  <si>
    <t>Roanoke</t>
  </si>
  <si>
    <t>621 Walnut Ave SE</t>
  </si>
  <si>
    <t>Valley Voice, PLLC</t>
  </si>
  <si>
    <t>lauren@roavalleyvoice.com</t>
  </si>
  <si>
    <t>roavalleyvoice.com</t>
  </si>
  <si>
    <t>Multiple continuing education courses specifically on the topics of understanding my own possible biases and how these affect my methods of practice and service delivery, and how to approach sensitive topics while honoring the perspective of someone with different experiences.</t>
  </si>
  <si>
    <t xml:space="preserve">I feel strongly about human rights as a whole. I'm privileged to not have others question my identity or relationships, and it is important to me to help others feel accepted and safe, because these are privileges I experience daily. </t>
  </si>
  <si>
    <t>Mx Niall Taylor, BA, MSpeechPath</t>
  </si>
  <si>
    <t>he/she</t>
  </si>
  <si>
    <t>Nationally (Australia)</t>
  </si>
  <si>
    <t>Gender-affirming voice and communication education and training for all ages and voices. Initial sessions cover education so that you understand how to look after and explore your voice. Follow-up sessions provide an opportunity to problem solve barriers, develop you technique, or to check in for general vocal health.</t>
  </si>
  <si>
    <t xml:space="preserve">Medicare and Private Health Insurance accepted. </t>
  </si>
  <si>
    <t xml:space="preserve">Australia </t>
  </si>
  <si>
    <t xml:space="preserve">Western Australia </t>
  </si>
  <si>
    <t xml:space="preserve">Niall Taylor Speech Pathology </t>
  </si>
  <si>
    <t>Member of AusPATH</t>
  </si>
  <si>
    <t>niall@thenbsp.com.au</t>
  </si>
  <si>
    <t>www.thenbsp.com.au</t>
  </si>
  <si>
    <t xml:space="preserve">I'm a neurodivergent non-binary person. </t>
  </si>
  <si>
    <t>Marie Fleming, MA, CCC-SLP</t>
  </si>
  <si>
    <t>MO, IL</t>
  </si>
  <si>
    <t>Clinical externship in graduate school with a focus on GAVC, additional trainings post-grad, 3 years experience in GAVC post-grad with both adult and pediatric populations</t>
  </si>
  <si>
    <t>university medical system, insurance-based but we do have a self-pay system</t>
  </si>
  <si>
    <t>Missouri</t>
  </si>
  <si>
    <t>St. Louis</t>
  </si>
  <si>
    <t>Washington University in St. Louis</t>
  </si>
  <si>
    <t>https://oto.wustl.edu/people/marie-fleming-ccc-slp/</t>
  </si>
  <si>
    <t>Asian-American</t>
  </si>
  <si>
    <t>marie.fleming27@gmail.com</t>
  </si>
  <si>
    <t>Samantha Fitzenrider</t>
  </si>
  <si>
    <t xml:space="preserve">Continuing education in gender affirming voice  care. </t>
  </si>
  <si>
    <t xml:space="preserve">Masters of voice performance and vocal pedagogy. Master of Speech language pathology </t>
  </si>
  <si>
    <t>Dayton VA Medical Center</t>
  </si>
  <si>
    <t>samantha.fitzenrider@va.gov</t>
  </si>
  <si>
    <t>Sarah Gromko, M.S., CCC-SLP, PAVA-RV</t>
  </si>
  <si>
    <t>Sarah Gromko is a neurodivergent member of the LGBTQI+ community with a professional singing/acting background. She has had classical singing training from age 12 on, graduated from Berklee College of Music as a vocalist, earned a master’s degree in speech-language pathology, and is a Pan American Vocology Association-Recognized Vocologist. She has taken extensive courses specific to gender-affirming voice training, providing over 1000 hours of voice therapy to the TGNC population. She has presented at national and regional conferences on the topic, and is an active member of the World Professional Association of Transgender Health (WPATH), GLMA: Health Professionals Advancing LGBTQ Equality, Pan American Vocology Association (PAVA), and Voice and Speech Trainers Association (VASTA).</t>
  </si>
  <si>
    <t>Trans-masculine, Trans-feminine, and Gender-neutral affirming voice; Singing voice; Acting training; Cough therapy; Speech-Language Pathology, Voice actor training</t>
  </si>
  <si>
    <t>All insurances providing coverage in CT for gender-affirming speech therapy; private pay for singing therapy and voice acting training</t>
  </si>
  <si>
    <t>Stratford</t>
  </si>
  <si>
    <t>3272 Main St</t>
  </si>
  <si>
    <t>St. Vincent’s Rehabilitation Network Outpatient, Stratford (Hartford HealthCare Network)</t>
  </si>
  <si>
    <t>Pan-American Vocology Association (PAVA), World Professional Association for Transgender Health (WPATH), American Speech-Language-Hearing Association (ASHA), GLMA, Voice and Speech Trainers Association (VASTA), Autistic Self-Advocacy Network</t>
  </si>
  <si>
    <t>sarah.gromko@hhchealth.org</t>
  </si>
  <si>
    <t>gromkovoice.com</t>
  </si>
  <si>
    <t>CEUs: Cultural Humility with Transgender and Nonbinary People; Gender Affirmative Voice Training-Approach and Technique; Strategies to Counter Bias in Clinical Interactions; Hirsch’s Acoustic Assumptions-Nuancing Resonance for a Gender Affirming Voice;  Hirsch’s Acoustic Assumptions-A Gender Spectra Resonance Masterclass; Clinical Applications of Meta-Therapy in Speech-Language Pathology; Gender-Affirming Voice Training-A Self-Study Course for Voice Clinicians; Code of Conduct Training; CONFERENCES: USPATH Scientific Symposium 2023 (speaker); Gender Health Conference 2022 &amp; 2023 (speaker); Pan-American Vocology Association Symposium 2023; ASHA Conference 2022, 2018, 2017 (speaker), &amp; 2016; ASHA Professional Summit 2017 (presenter)</t>
  </si>
  <si>
    <t>LGBTQ+ community member, Neurodivergent, Female</t>
  </si>
  <si>
    <t>sarahgromko@yahoo.com</t>
  </si>
  <si>
    <t>Anthony Pinkerton, BM-VP, BM-ME, CYVT</t>
  </si>
  <si>
    <t>Vocal Pedagogy/Singing Instruction/Acting Coach (offering GAVC training in addition to singing and general services)</t>
  </si>
  <si>
    <t>I work for Seattle Voice Lab</t>
  </si>
  <si>
    <t>Mindfulness, YogaVoice, Embodiment, Alexander Technique.</t>
  </si>
  <si>
    <t>Orlando</t>
  </si>
  <si>
    <t>Winter Park</t>
  </si>
  <si>
    <t>Winter Park, FL</t>
  </si>
  <si>
    <t>Seattle Voice Lab</t>
  </si>
  <si>
    <t>yoganthony@gmail.com</t>
  </si>
  <si>
    <t>www.seattlevoicelab.com</t>
  </si>
  <si>
    <t>Gay Male</t>
  </si>
  <si>
    <t>David Bayne, PhD, CCC-SLP</t>
  </si>
  <si>
    <t>he/they</t>
  </si>
  <si>
    <t xml:space="preserve">I am a licensed speech-language pathologist (providing services in this area since 2016) and have attended many additional trainings regarding GAVC assessment and provision. My research is also aligned with this population. </t>
  </si>
  <si>
    <t xml:space="preserve">Our clinic is free and does not bill person or insurance. </t>
  </si>
  <si>
    <t>Ithaca</t>
  </si>
  <si>
    <t>953 Danby Road</t>
  </si>
  <si>
    <t>Ithaca College</t>
  </si>
  <si>
    <t>American Speech-Language-Hearing Association (ASHA), AHSA Voice and Voice therapy special interest group</t>
  </si>
  <si>
    <t>dbayne@ithaca.edu</t>
  </si>
  <si>
    <t>https://www.ithaca.edu/academics/school-health-sciences-and-human-performance/clinics-and-labs/sir-alexander-ewing-ithaca-college-speech-and-hearing-clinic</t>
  </si>
  <si>
    <t xml:space="preserve">I have attended multiple seminars and given lectures at the state and national level on cultural humility in marginalized populations. </t>
  </si>
  <si>
    <t>LeAnn Taylor, CCC-SLP</t>
  </si>
  <si>
    <t xml:space="preserve">Participated in a 3 day intensive course on gender-affirming voice care.  </t>
  </si>
  <si>
    <t>Buteyko Breathing Level 1 certified, MNRI Core-Specialist, Myofascial Release, Cranio-Sacral Therapy, Healing Touch</t>
  </si>
  <si>
    <t>715 S 8th St</t>
  </si>
  <si>
    <t>Hennepin Healthcare</t>
  </si>
  <si>
    <t>ASHA, MNSHA</t>
  </si>
  <si>
    <t>leann.taylor@hcmed.org</t>
  </si>
  <si>
    <t>hennepinhealthcare.org</t>
  </si>
  <si>
    <t xml:space="preserve">I took a 3-day intensive course on GAVC and have participated in a year of cultural humility courses as a part of our organization's required training.  </t>
  </si>
  <si>
    <t>Anita L. Kozan, Ph.D., CCC-SLP</t>
  </si>
  <si>
    <t>Speech-Language Pathologist &amp; Teacher of Singing</t>
  </si>
  <si>
    <t>MN and NM: GAVT. Globally: Singing Voice Instruction.</t>
  </si>
  <si>
    <t>Helping people care for and change their speaking and singing voice or heal their injured speaking and singing voice has been the focus of my professional work, particularly since playing keyboards and alto sax, and singing in a new wave original rock band in the late '70's and early '80's. I am a Ph.D. speech and language pathologist (1995), and teach singing using Somatic Voicework™ - The LoVetri Method, which is completely compatible with the best principles of voice science and techniques for Gender Affirming Voice Training. My work with trans women began in the 1980's, and with trans men and gender nonbinary people in the 1990's. 
I am the author (1st Ed. 2006; 2nd Ed. 2012) and co-author with Sandi Hammond (3rd Ed.) of The Singing Voice Chapter in the book, Voice and Communication Therapy for the Transgender/ Gender Diverse Client: Editors Adler, Hirsch, Pickering (3rd Ed. 2019).
I received the Diversity Champions Award from the American Speech-Language-Hearing Association in 2009 for my work with trans-feminine clients. I received the Lavender Pride Award in 2009 for my work with trans speakers and singers, as well as for co-hosting Bi Cities, a show by, for, and about the bisexual community and our allies, which includes interviews with GLBTQIA+ people and our allies. Over 300 episodes have been recorded since 2002 and are now permanently available on the internet through the University of Minnesota Libraries. Bi Cities all-volunteer crew received the Changemaker Organization of the Year Award in April, 2024 in St. Paul, Minnesota.
I have spoken at the local, state, national and international levels about my work with transgender and Gender Non Binary singers and speakers. I donate my time to local organizations where I speak to groups of trans/GNB youth. I teach a three day/evening seminar annually to experienced teachers of Somatic Voicework™, helping them learn best methods and practices for teaching singing to people who are trans/GNB. 
I work in a solo private practice, the Kozan Clinic for Voice, Speech and Spirit, LLC, where I tailor each person's work and recommendations based on their individual strengths, goals, and needs. My work is collaborative and respectful, meeting the person where they are comfortable. We move forward at their pace.</t>
  </si>
  <si>
    <t xml:space="preserve">Gender affirming speaking and singing voice for transfeminine, transmasculine, and gender nonbinary individuals. Work with beginning singers as well as established performers.   </t>
  </si>
  <si>
    <t xml:space="preserve">I work privately in person at my home in Minneapolis, Minnesota, USA and over Zoom, FaceTime, or other preferred platforms.
I do not accept any insurances. Occasionally people have submitted their receipts to their insurance company with varying degrees of success.
The charge for a one-hour session is $150.USD, payable at the time of service, by cash, or personal or bank check. There is an added fee if using Venmo or another app.
</t>
  </si>
  <si>
    <t>2912  39th Avenue South</t>
  </si>
  <si>
    <t>Kozan Clinic for Voice, Speech and Spirit, LLC</t>
  </si>
  <si>
    <t>World Professional Association for Transgender Health (WPATH), American Speech-Language-Hearing Association (ASHA), Pan American Vocology Association, (PAVA) Voice Foundation, Minnesota Speech-Language-Hearing Association</t>
  </si>
  <si>
    <t>anitakozan@mac.com</t>
  </si>
  <si>
    <t>www.kozanclinic.com</t>
  </si>
  <si>
    <t xml:space="preserve">I have received formal training through national, state, and local organizations: World Professional Association for Transgender Health, American Speech-Language-Hearing Association, Pan American Vocology Association, Minnesota Speech-Language-Hearing Association, Rainbow Health Collective </t>
  </si>
  <si>
    <t xml:space="preserve">Bisexual cis woman activist working on behalf of bi community and trans/GNB community  </t>
  </si>
  <si>
    <t>Helping a person develop their voice for speaking and/or for singing that is congruent with their identity continues to be one of the most thrilling, humbling, and healing experiences in my life.</t>
  </si>
  <si>
    <t>Leah B. Helou, PhD, CCC-SLP</t>
  </si>
  <si>
    <t>I have co-authored and presented numerous 2-3 day workshops on gender-affirming voice and communication work; have completed several trainings related to "cultural humility" in the context of trans existence; and have served on a number of trans-centered and trans-run boards (e.g., for conferences).</t>
  </si>
  <si>
    <t>The UPMC Voice Center works with a number of insurance providers.</t>
  </si>
  <si>
    <t>200 Lothrop Street, Pittsburgh, PA 15213</t>
  </si>
  <si>
    <t>UPMC Voice Center at Mercy Hospital</t>
  </si>
  <si>
    <t>American Speech-Language-Hearing Association (ASHA), National Black Association for Speech, Language, and Hearing (NBASLH), Society for Neuroscience</t>
  </si>
  <si>
    <t>Numerous courses offered at several institutions, as well as decades of informal training through friendship with and service to members of the trans community</t>
  </si>
  <si>
    <t xml:space="preserve">I have thoroughly inspected my own gender identity, and will continue to do so. I am committed to the liberation of all people from vectors of oppression. </t>
  </si>
  <si>
    <t>Katherine Yung, MD, FACS</t>
  </si>
  <si>
    <t>Residency in Otolaryngology-Head and Neck Surgery, Fellowship in Laryngology</t>
  </si>
  <si>
    <t>Chondrolaryngoplasty, Wendler's Glottoplasty, LAVA, Type 3 Thyroplasty</t>
  </si>
  <si>
    <t>Kristen Bond, CCC-SLP and Wynde Vastine, CCC-SLP</t>
  </si>
  <si>
    <t>450 Sutter Street, Suite 1139, San Francisco, CA 94108</t>
  </si>
  <si>
    <t>San Francisco Voice &amp; Swallowing</t>
  </si>
  <si>
    <t>IATVS, ALA, Trio, ABEA</t>
  </si>
  <si>
    <t>kyung@sfvoice.com</t>
  </si>
  <si>
    <t>sfvoice.com</t>
  </si>
  <si>
    <t xml:space="preserve">I have attended course/lectures on cultural humility given by members of the trans and gender diverse community. </t>
  </si>
  <si>
    <t>Rachel Norotsky, MS, CF-SLP</t>
  </si>
  <si>
    <t>I am a speech-language pathologist specialized in voice, upper airway, and swallowing disorders. I provide gender-affirming voice care and have worked with clients on feminine-leaning, masculine-leaning, and androgynous voice goals. This work includes exploration of resonance, pitch, intonation, nonspoken communication (body language), reflexive vocalizations (cough/laugh), and various vocal qualities and/or character voices.</t>
  </si>
  <si>
    <t>CREDIT Institute Trans Voice Elective (semester long course) in addition to continuing education seminars/conferences on cultural humility and gender-affirming care</t>
  </si>
  <si>
    <t>Insurance Accepted</t>
  </si>
  <si>
    <t>Emory Voice Center</t>
  </si>
  <si>
    <t>rachel.norotsky@emoryhealthcare.org</t>
  </si>
  <si>
    <t>https://www.emoryhealthcare.org/centers-programs/voice-center</t>
  </si>
  <si>
    <t>Kristen Bond, MM, MS, CCC-SLP</t>
  </si>
  <si>
    <t>Several gender affirming voice conferences spanning from 2017-present</t>
  </si>
  <si>
    <t>transfeminine and transmasculine speaking and singing voice training</t>
  </si>
  <si>
    <t>We accept most insurances</t>
  </si>
  <si>
    <t>450 Sutter St, Suite 1139</t>
  </si>
  <si>
    <t>San Francisco Voice and Swallowing</t>
  </si>
  <si>
    <t>kbond@sfvoice.com</t>
  </si>
  <si>
    <t>LGBTQ</t>
  </si>
  <si>
    <t>Emily Zimmer, MA, CCC-SLP</t>
  </si>
  <si>
    <t>Completed Trans Voice Elective offered by the Credit Institute with AC Goldberg, Ph.D, CCC-SLP</t>
  </si>
  <si>
    <t>Years of experience as a professional voice user</t>
  </si>
  <si>
    <t>Currently accepting private pay clients</t>
  </si>
  <si>
    <t>3714 Longfellow Avenue</t>
  </si>
  <si>
    <t>Resonant Speech Therapy</t>
  </si>
  <si>
    <t>emilyz@resonantspeechtherapy.com</t>
  </si>
  <si>
    <t>https://resonantspeechtherapy.com/</t>
  </si>
  <si>
    <t>Health Care for Transgender and Gender Diverse Adults course</t>
  </si>
  <si>
    <t>Queer-identified clinician</t>
  </si>
  <si>
    <t>Adam Lloyd, SLP-D, CCC-SLP, MM</t>
  </si>
  <si>
    <t xml:space="preserve">I have been working in gender affirming care since 2016.  I added continuing education regularly as well as have had several mentors that I have learned from.  I also collaborate with interdisciplinary colleagues who also focus in gender affirming services.  </t>
  </si>
  <si>
    <t>Transmasculine and transfeminine speaking voice and singing voice, pediatric gender affirming voice, non-binary gender affirming voice</t>
  </si>
  <si>
    <t>Insurance accepted, self-pay options</t>
  </si>
  <si>
    <t>Florida</t>
  </si>
  <si>
    <t>Miami</t>
  </si>
  <si>
    <t>1121 NW 14th Street
3rd floor, Room 327</t>
  </si>
  <si>
    <t>University of Miami</t>
  </si>
  <si>
    <t xml:space="preserve"> American Speech-Language-Hearing Association; Fall Voice; South Florida Transgender Medical Consortium</t>
  </si>
  <si>
    <t>adam.lloyd@med.miami.edu</t>
  </si>
  <si>
    <t>https://doctors.umiamihealth.org/provider/Adam+T+Lloyd/672046</t>
  </si>
  <si>
    <t xml:space="preserve">Ongoing continuing education and self-study.  I also give presentations on culturally responsive practice. </t>
  </si>
  <si>
    <t>Linda Fake MA CCC SLP Retired</t>
  </si>
  <si>
    <t>Maevon Gumble, MMT, MT-BC, LPC</t>
  </si>
  <si>
    <t>Vocal Pedagogue/Singing Instructor/Gender Affirming Voicework</t>
  </si>
  <si>
    <t>I am a music therapist who's primary instrument is their voice. As a nonbinary trans person who has worked with my own voice on gender-related goals, I have engaged in many different trainings to explore how music and singing can be used as resources for accessing and embodying various speech and singing patterns. My approach is very holistic and collaborative. Instead of prescribing a "feminine," "masculine," or "androgynous" voice, I support individuals with exploring different qualities of sound that most resonate with them and help them bring those qualities into their own voice. I am also a licensed counselor and hold as much space as is needed for the emotional process within any vocal training. I believe that when we are working with the voice, we are also working with any emotional content / trauma that lies in the body. My approach is informed by my experience and training as a music therapist, licensed counselor, singer/songwriter, and voice teacher. Additionally, I train other music therapists in how to facilitate gender affirming voicework.</t>
  </si>
  <si>
    <t>I have been trained in Estill Voice Training as well as Somatic Voicework. I specialize in using the singing voice as a resource for accessing different speech and singing patterns. I have worked with individuals with many backgrounds and intentions (e.g., speech or song, various gender-related goals, navigating the impacts of testosterone on the voice, etc.). I am currently pursuing a doctorate of musical arts in vocal pedagogy to continue my studies at the intersection of voice, gender, identity, mental health, trauma, and embodiment.</t>
  </si>
  <si>
    <t>Please refer to my website.</t>
  </si>
  <si>
    <t>5840 Ellsworth Ave #100</t>
  </si>
  <si>
    <t>Becoming Through Sound LLC</t>
  </si>
  <si>
    <t>The American Music Therapy Association (AMTA), The Certification Board for Music Therapists (CBMT), American Counseling Association (ACA)</t>
  </si>
  <si>
    <t>maevon@becomingthroughsound.com</t>
  </si>
  <si>
    <t>www.becomingthroughsound.com</t>
  </si>
  <si>
    <t>I am a nonbinary trans individual myself, and the academic programs where I received my education emphasize cultural humility, culturally sustaining practices, and social justice throughout all of the coursework.</t>
  </si>
  <si>
    <t>My social locators are white, nonbinary genderqueer, queer, mid fat, polyamorous, kink-friendly, non-disabled, and with acquired neurodivergence.</t>
  </si>
  <si>
    <t>Sarah Quintana, M.S., CCC-SLP</t>
  </si>
  <si>
    <t>LA, TX, AK, MS, AL, FL</t>
  </si>
  <si>
    <t>Sarah Quintana is a singer and speech-language pathologist, working to build queer community and TGNC vocal health-care pathways in New Orleans, LA. They have extensive experience in vocal performance, teaching and are a member of the LGBTQIA community.</t>
  </si>
  <si>
    <t>Pantheatre Voix, Roy Hart Vocal Method, Gender-Affirming Voice, Care of the Professional Voice</t>
  </si>
  <si>
    <t>Referrals accepted through Crescent Care Insurance and private pay options</t>
  </si>
  <si>
    <t>Louisiana</t>
  </si>
  <si>
    <t>LSUS</t>
  </si>
  <si>
    <t>sjquinta@gmail.com</t>
  </si>
  <si>
    <t>www.sarahquintana.com</t>
  </si>
  <si>
    <t>Private coaching and online training</t>
  </si>
  <si>
    <t>Leslie Mahler, PhD, CCC-SLP</t>
  </si>
  <si>
    <t xml:space="preserve">PhD in Speech and Hearing Sciences, 40 years of experience evaluating, diagnosing and treating voice disorders with specialized training in GAVC.  </t>
  </si>
  <si>
    <t xml:space="preserve">Private pay on a sliding scale </t>
  </si>
  <si>
    <t>Rhode Island</t>
  </si>
  <si>
    <t>South Kingstown</t>
  </si>
  <si>
    <t>Lily Pads Professional Center, 27 North Road, Peace Dale, RI</t>
  </si>
  <si>
    <t>lmahler@uri.edu</t>
  </si>
  <si>
    <t>LGBTQ+ Ally</t>
  </si>
  <si>
    <t>Sarah Simon, MS, CCC-SLP</t>
  </si>
  <si>
    <t>I educate, evaluate, and treat individuals about appropriate verbal, nonverbal, and voice characteristics (feminization or masculinization) that are congruent with their targeted gender identity.</t>
  </si>
  <si>
    <t>1821 S Stoughton Road</t>
  </si>
  <si>
    <t>SSM Health Dean Medical Group</t>
  </si>
  <si>
    <t>sarah.simon1@ssmhealth.com</t>
  </si>
  <si>
    <t>Adi Cabral, MFA</t>
  </si>
  <si>
    <t>I am a theatrical voice and speech expert and coauthor of “Here’s How to Teach Voice and Communication Skills to Transgender Women”</t>
  </si>
  <si>
    <t>Fitzmaurice Voicework, Knight-Thompson Speechwork, singing voice</t>
  </si>
  <si>
    <t>Sliding scale payment options available</t>
  </si>
  <si>
    <t>315 Colorado River Blvd</t>
  </si>
  <si>
    <t>University of Nevada, Reno</t>
  </si>
  <si>
    <t>Voice and Speech Trainers Association (VASTA)</t>
  </si>
  <si>
    <t>adrianoc@unr.edu</t>
  </si>
  <si>
    <t>www.adicabral.com</t>
  </si>
  <si>
    <t>Queer, nonbinary, mixed-race (Latine, Hawaiian, and White), neurodiverse person</t>
  </si>
  <si>
    <t>Eli Van Hook, MA, CCC-SLP</t>
  </si>
  <si>
    <t>they/he</t>
  </si>
  <si>
    <t>NC, CT, NY</t>
  </si>
  <si>
    <t>Eli received his M.A. in speech-language pathology at Kean University in NJ. In graduate school, they co-created the Gender Spectrum Voice Inventory, the first gender affirming voice assessment to be made for all gender expansive folks, created by the trans community. Eli’s pilot research published in 2021 on the assessment can be found in the ASHA Perspectives publication. This year, the assessment was renamed the Gender Voice Index (GVI), and will be undergoing initial validation research. 
He has experience with the Brigham and Women’s Hospital Voice Program for a graduate school internship. They now work at Prismatic Speech Services providing gender affirming voice care and rehabilitative voice therapy for teenagers and adults.</t>
  </si>
  <si>
    <t xml:space="preserve">Eli works for Prismatic Speech Services, and this practice does not currently accept insurance. Each session is $100. Some clients do have success getting reimbursement from their insurance. Prismatic also have a micro-grant fund, which is a scholarship fund that covers up to 50% the cost of for those who are in need of financial assistance. </t>
  </si>
  <si>
    <t>Transmasc and nonbinary</t>
  </si>
  <si>
    <t>eli@prismaticspeech.com</t>
  </si>
  <si>
    <t>Gender Affirming Voice Training: A Course for Voice Clinicians, by Sandy Hirsch, Leah Helou, Christie Block, and AC Goldberg</t>
  </si>
  <si>
    <t>I am a queer, trans masc, and nonbinary individual. I am also neurodivergent, disabled, and Jewish.</t>
  </si>
  <si>
    <t>Barb Worth, MS, BM, CCC-SLP</t>
  </si>
  <si>
    <t>Provider, lecturer, Emerson College Clinical Faculty member who has been providing GAVC services and mentoring other clinicians and graduate students in this area for more than 15 years. Have providing training to over 300 trans/non-binary individuals.</t>
  </si>
  <si>
    <t>Speciality: adult and pediatric speaking and singing voice training using a variety of methods including drama-based, Estill, Resonant Voice, and other standard voice methods.</t>
  </si>
  <si>
    <t>University Center that does not accept insurance. Center is an SLP training program and clients are charged a nominal fee.  Full scholarships are available.</t>
  </si>
  <si>
    <t>216 Tremont Street</t>
  </si>
  <si>
    <t>Emerson College</t>
  </si>
  <si>
    <t>American Speech-Language-Hearing Association (ASHA), Voice Foundation</t>
  </si>
  <si>
    <t>donnamarie_ott@emerson.edu</t>
  </si>
  <si>
    <t>https://emerson.edu/academics/academic-departments/communication-sciences-disorders/robbins-center/gender-affirming</t>
  </si>
  <si>
    <t>Formal Training: National Speech Language Pathology Conferences, Transplaining courses, Emerson College diversity training</t>
  </si>
  <si>
    <t>barbara_worth@emerson.edu</t>
  </si>
  <si>
    <t>Roxanne Bois, SLP</t>
  </si>
  <si>
    <t>French, English, Spanish, Brazilian Portuguese</t>
  </si>
  <si>
    <t>Nationally in Canada and Brazil</t>
  </si>
  <si>
    <t>Nationally (Canada), Nationally (Brazil)</t>
  </si>
  <si>
    <t xml:space="preserve">Over 5 years of clinical practice with a particular interest in voice and gender affirming voice, additional training in the area of GAVC </t>
  </si>
  <si>
    <t>Sudbury</t>
  </si>
  <si>
    <t>Private</t>
  </si>
  <si>
    <t xml:space="preserve">Caslpo </t>
  </si>
  <si>
    <t>roxannebois.slp@gmail.com</t>
  </si>
  <si>
    <t>rbois.ca</t>
  </si>
  <si>
    <t>Glenda Falovitch, MSc (C)</t>
  </si>
  <si>
    <t>Quebec, Canada</t>
  </si>
  <si>
    <t>Years of experience, multiple trainings in GAVC as a Clinical Voice Pathologist.</t>
  </si>
  <si>
    <t>Voice feminization and masculinization, Estill Voice Training, Resonant Voice Training, Casper Stone Confidential Flow Therapy, Vocal Function Exercises (Dr. J. Stemple), Lee Silverman Voice  Treatment</t>
  </si>
  <si>
    <t xml:space="preserve">Insurance receipts provided. </t>
  </si>
  <si>
    <t>4476 Sainte-Catherine W St, #503, 5</t>
  </si>
  <si>
    <t>4476 St Catherine West, #503, Westmount, Quebec, H3Z 1R7</t>
  </si>
  <si>
    <t>Ordre des orthophonistes et audiologistes du Quebec</t>
  </si>
  <si>
    <t>glendafalovitch@gmail.com</t>
  </si>
  <si>
    <t>Attend workshops, conferences, webinars on voice related to LGBTQ.</t>
  </si>
  <si>
    <t>I am a Neuro-Linguistic Programming Master Practitioner.</t>
  </si>
  <si>
    <t>Ali Weinlaeder, MA, CCC-SLP</t>
  </si>
  <si>
    <t>10+ years experience providing gender-affirming voice care in speech-pathology outpatient clinic setting</t>
  </si>
  <si>
    <t xml:space="preserve">Gender-affirming voice </t>
  </si>
  <si>
    <t>United Hospital, 333 N. Smith Ave.</t>
  </si>
  <si>
    <t>Courage Kenny Rehab Institute</t>
  </si>
  <si>
    <t>https://account.allinahealth.org/providers/18906</t>
  </si>
  <si>
    <t>alison.weinlaeder@allina.com</t>
  </si>
  <si>
    <t>Lisa Butcher</t>
  </si>
  <si>
    <t>MN, WI</t>
  </si>
  <si>
    <t>I have masters degrees in Music - Voice Performance, as well as Communication Sciences and Disorders. As of May 2024, I will have a Clinical Doctorate in Speech-Language Pathology (SLPD) from MGH Institute of health professions.  I have pursued training from workshops with instructors dedicated to culturally relevant gender and identity affirming voice care services, and have also been a joint instructor and author.  
I have worked heavily as a provider of gender and identity voice care services since our the M Health Fairview Comprehensive Gender Care program was launched in 2018.  I enjoy working with all wishing to find and maintain their a speaking and/or singing voice that is congruent with their identity!
I am a biracial/ Black-Person of Color, and find that this is an asset in my understanding of the need for culturally relevant patient care services.</t>
  </si>
  <si>
    <t xml:space="preserve">Gender and identity affirming speaking &amp; singing voice, pediatric gender and identity affirming speaking and singing voice. </t>
  </si>
  <si>
    <t>M Health Fairview accepts all major insurance plans, as well as Medicate, MAs and PMAPs.  Reach out to me for a provider referral if you require a sliding scale payment option.</t>
  </si>
  <si>
    <t>Minnesota</t>
  </si>
  <si>
    <t>909 Fulton St SE</t>
  </si>
  <si>
    <t xml:space="preserve">Lions Voice Clinic - M Health Fairview - Clinics and Surgery Center </t>
  </si>
  <si>
    <t>American Speech-Language-Hearing Association (ASHA), L'GASP, National Black Association for Speech-Language and Hearing (NBASLH)</t>
  </si>
  <si>
    <t>butch027@umn.edu</t>
  </si>
  <si>
    <t>https://med.umn.edu/ent/patient-care/lions-voice-clinic</t>
  </si>
  <si>
    <t>I have worked with colleagues who identify with the 2SLGBTQIA+ community since 2018.  Training has been provided by our Comprehensive Gender Care services.  As a biracial individual, cultural humility has been an important part of my life's work.  My doctoral capstone course is titled "Addressing systemic bias in clinical supervision: Mentoring the mentor for equitable leadership."</t>
  </si>
  <si>
    <t>I am a biracial/ Black-Person of Color, and find that this is an asset in my understanding of the need for culturally relevant patient care services for all.</t>
  </si>
  <si>
    <t>Clinic lifts voices of those seeking gender-affirming voice care: https://www.youtube.com/watch?v=x1Oq-f_PMmw
For some transgender Minnesotans, voice training with a vocologist makes all the difference:https://www.mprnews.org/episode/2023/06/26/for-some-trans-minnesotans-voice-training-with-a-vocologist-makes-all-the-difference
Spotlight: Rehabilitation specialists improve healthcare for transgender and gender nonbinary people: https://www.mhealthfairview.org/blog/rehabilitation-specialists-improve-health-for-transgender-and-nonbinary-patients
Finding a Voice: https://youtu.be/y6ZFxBqf9bE?si=kjZgOLT8GIhqvbg3</t>
  </si>
  <si>
    <t>KrisAnne Weiss, DMA</t>
  </si>
  <si>
    <t xml:space="preserve">I have 20+ years of voice teaching experience, and 10+ years of working with gender diverse singers. My trans students have been my teachers. I have mentored many singers through the process of testosterone-fueled voice change and love this process, but I enjoy and have expertise in working with singers of all genders. </t>
  </si>
  <si>
    <t>St Olaf College</t>
  </si>
  <si>
    <t>krisanne.weiss@gmail.com</t>
  </si>
  <si>
    <t>krisanneweiss.com</t>
  </si>
  <si>
    <t>I will not have openings for new students until June 2024.</t>
  </si>
  <si>
    <t>Shira Kirsh, MS, CCC-SLP</t>
  </si>
  <si>
    <t>Vocologist</t>
  </si>
  <si>
    <t>NJ, NY, PA</t>
  </si>
  <si>
    <t>Leah Helou and Sandra Hirsch Transgender Voice course, Kitty Verdolini Renonant Voice Therapy, Buteyko Breathing, currently enrolled in Vocology certificate student at Lamar University, attended  Transgender support group meetings, NB child and Transgender MtF daughter-in-law.</t>
  </si>
  <si>
    <t>Breathing techniques: Buteyko and Restorative</t>
  </si>
  <si>
    <t>Howell</t>
  </si>
  <si>
    <t>4691 highway 9 North</t>
  </si>
  <si>
    <t>Alliance Speech, Feeding &amp; Swallowing Center</t>
  </si>
  <si>
    <t>The Voice Foundation, American Speech-Language-Hearing Association (ASHA)</t>
  </si>
  <si>
    <t>shirakirsh@alliancenjslp.com</t>
  </si>
  <si>
    <t>https://www.njspeechandlanguage.com</t>
  </si>
  <si>
    <t xml:space="preserve">I am the mother of a NB person who is married to a MtF Transwoman </t>
  </si>
  <si>
    <t>shirakirshslp@gmail.com</t>
  </si>
  <si>
    <t>Transgender Voice Therapy taught by Sandy Hirsch and Leah Helou (2013), Spectrum Resonant Voice Therapy taught by Kitty Verdolini Abbott (2013),  post graduate Vocology certificate coursework at Lamar University (currently).</t>
  </si>
  <si>
    <t>Foundations in Estill Voice Training (2024), Certified in Orofacial Myofunctional Therapy (since 2016) including tongue tie and its effects on the voice, Vocology coursework and experience in Muscle Tension Dysphonia, Vocal Nodules, neurological and surgical voice conditions, LSVT Loud (since 1997 including refreshers every several years), Manual Therapy (2017, 2022, 2024), Voice Gym (2017)</t>
  </si>
  <si>
    <t>Accept BCBS, Aetna, Cigna, AmeriHealth commercial plans.</t>
  </si>
  <si>
    <t>4691 Highway 9 North</t>
  </si>
  <si>
    <t>I have not completed formal training, but did attend approximately 24 transgender support group meetings in a year, to become more supportive of this population.</t>
  </si>
  <si>
    <t>My child is NB and they are married to a transwoman, and have other family members who identify as LGBTQ+.  I also have close family members representing different racial identities.</t>
  </si>
  <si>
    <t>I am taking singing voice lessons since I have started studying Vocology.</t>
  </si>
  <si>
    <t>Anne Mironchik, MS, CCC-SLP</t>
  </si>
  <si>
    <t>PA, NJ, CA</t>
  </si>
  <si>
    <t>Graduate degree from Boston University Sargent College of Health and Rehabilitation Sciences, clinical training with transgender voice specialist Barbara Worth.</t>
  </si>
  <si>
    <t>Speech, voice, singing, respiratory training for adults, adolescents, and seniors</t>
  </si>
  <si>
    <t>Private pay, discounts available</t>
  </si>
  <si>
    <t>Allentown</t>
  </si>
  <si>
    <t>6081 Hamilton Blvd Suite 600</t>
  </si>
  <si>
    <t>Fox Rehabilitation and Private Clients</t>
  </si>
  <si>
    <t>songs@annemironchik.com</t>
  </si>
  <si>
    <t>www.annemironchik.com</t>
  </si>
  <si>
    <t>Voice Foundation Symposiums, local transgender meetings</t>
  </si>
  <si>
    <t>Dusty Nebula Allaway, MS</t>
  </si>
  <si>
    <t xml:space="preserve">I've been a voice coach since 2020. 
I teach a wide range of specific vocal interventions to help students achieve individualized/unique goals, promote healthy and flexible vocalization, and habituate a voice consistent with a student's gender. I have extensive experience modeling voice qualities and voice exercises throughout expansive vocal ranges, in order to teach effective modifications for diverse starting points and end goals. These skills are drawn from teaching/coaching, as well as my own experiences with fluid and gender-expansive vocal expression. 
I have studied acoustics, vocal pedagogy, gender-affirming speech, and gender-affirming singing with numerous instructors and colleagues on an ongoing basis since 2017. I have studied closely with speech language pathologists and Estill Voice master trainers, with an emphasis on extending established pedagogy to encompass gender-affirming voice modification. 
My master's degree and subsequent independent study focused on cognitive learning theory and neurology. I incorporate neurodivergence-informed and trauma-informed coaching techniques, as well as specific techniques for managing anxiety, dysphoria, and discomfort with voice training (drawing from learning/skill acquisition theory and clinical research, yoga, breath work, and polyvagal techniques).
</t>
  </si>
  <si>
    <t>non-binary voice, transfeminine voice, and transmasculine voice (whether testosterone replacement therapy currently/previously taken, or not taken); accommodations for neurodivergent students and trauma-informed coaching; individualized learning goals and lesson plans; gender-neutral or gender affirming singing (jazz, pop, classical); Estill Voice Training techniques</t>
  </si>
  <si>
    <t>Flexible sliding scale payment options, package deals, or other accommodations according to specific student needs.</t>
  </si>
  <si>
    <t>Oregon (please do not publish; if you think it's appropriate you could publish "West Coast" since that is relevant for speaking accent))</t>
  </si>
  <si>
    <t>Portland metropolitan area (please do not publish)</t>
  </si>
  <si>
    <t>Fluid Voice Studio</t>
  </si>
  <si>
    <t>dusty@fluidvoice.studio</t>
  </si>
  <si>
    <t>https://www.fluidvoice.studio/</t>
  </si>
  <si>
    <t>I haven't received specific formal training in cultural humility as it pertains to the trans and gender-diverse community. However, as a non-binary and transitioning person, I don't really believe that any existing formal training system can sufficiently equip anyone to fully understand individual experiences with gender diversity -- especially people who do not have personal lived experiences being transgender/gender-non-conforming. Even with personal experiences being part of the trans community, I know that I can't fully understand anyone else's experience with gender -- although I can deeply empathize and draw from shared experiences with transness. It is important to me to give individual students opportunities to share and achieve their own unique transition and gender expression goals. I love working with students to create individualized lesson plans to achieve their personal goals. Student goals could be to conform to a typical gender quality, to achieve a gender non-conforming voice, or to explore/achieve specific, unique vocal sounds.</t>
  </si>
  <si>
    <t xml:space="preserve">I am non-binary and genderfluid. 
I am intersex and had a small amount of testosterone in my mid 20s, so my unmodified voice developed to a gender-ambiguous range. As a result, I have personal experiences from different times in my life with making my voice more masculine, more neutral, and more feminine.
I am white and I am a monolingual English speaker with a West Coast American accent. </t>
  </si>
  <si>
    <t>I offer free initial consultations for students who are curious about lessons with me and want to discuss logistics/pricing or voice modification in general. I am also happy to do these consultations with students who want to get some tips for independent study, or shop around for different teachers. 
I am willing to be very flexible with pricing to work with students who might otherwise be unable to access voice coaching. I went into this field to cooperate in mutual aid within the trans/non-binary/neurodivergent community, and as long as I can support myself, that goal is more important than profit. 
I am aware of how my own background may bias me towards specific vocal sounds and speech patterns. I do not treat my own voice as a default. I always do my best to present general changes that can be applied in a student's own context, and to encourage students to think about vocal goals with regard to all aspects of their personal identity -- cultural/racial identity, accents/dialects/languages, code-switching to different social/cultural situations, and vocal qualities informed by other people with similar identities, personal expression/aesthetics, hobbies, professional experience, etc. 
I work with a worldwide, culturally diverse student population. I have some limited knowledge of voice qualities in dialects of English other than my own white, West Coast American accent and I defer to students' own experiences when my own experiences aren't relevant. I am also familiar with some aspects of various other languages, and I've worked with numerous students to generalize techniques from English to their own specific spoken languages. 
I encourage students to seek out teachers with shared experiences and identities if I feel my own skills/experiences don't match up well, and when possible I am happy to recommend specific teachers or resources.</t>
  </si>
  <si>
    <t>Hannah Kavookjian, MD</t>
  </si>
  <si>
    <t>fellowship trained laryngologist specializing in phonosurgery</t>
  </si>
  <si>
    <t>Lynn Hawk MA CCC-SLP, Natalie Neri MA CCC-SLP, Lisa Kelley MA CCC-SLP, Haylie Baughman MA CCC-SLP</t>
  </si>
  <si>
    <t>Kansas</t>
  </si>
  <si>
    <t>Kansas City</t>
  </si>
  <si>
    <t>3901 Rainbow Blvd</t>
  </si>
  <si>
    <t>The University of Kansas Health System</t>
  </si>
  <si>
    <t>hlowe@kumc.edu</t>
  </si>
  <si>
    <t>Dr. Carli Barrios, CCC-SLP</t>
  </si>
  <si>
    <t>I am trained as a speech language pathologist. I have been training and practicing voice therapy for almost 10 years and incorporate that background into my work in gender affirming voice training. To hone my skills with GAVT specifically, I have completed multiple continuing education courses, self study, and consultation with colleagues.</t>
  </si>
  <si>
    <t>I accept insurance: Regence, Premera, Kaiser, Aetna, Cigna, Molina, Community Healthplan of WA, and Coordinated Care.</t>
  </si>
  <si>
    <t>Bellingham</t>
  </si>
  <si>
    <t>1900 D Street</t>
  </si>
  <si>
    <t xml:space="preserve">Catalyst Therapies </t>
  </si>
  <si>
    <t>carli@catalysttherapies.org</t>
  </si>
  <si>
    <t>I have participated in continuing education through online platforms, the Say It Loud conference, and participate in local gender affirming providers group</t>
  </si>
  <si>
    <t>I am an openly Queer woman.</t>
  </si>
  <si>
    <t>Kristin Slawson, MA, CCC-SLP</t>
  </si>
  <si>
    <t>Varies by Semester / Student Clinicians</t>
  </si>
  <si>
    <t>Speech Pathologist, 11 years experience with GAV, regular continuing education</t>
  </si>
  <si>
    <t>Fee-for-service, discounts for UMD affiliates, sliding scale available</t>
  </si>
  <si>
    <t>College Park</t>
  </si>
  <si>
    <t>7251 Preinkert Drive</t>
  </si>
  <si>
    <t>University of Maryland Hearing and Speech Clinic</t>
  </si>
  <si>
    <t>https://hespclinic.umd.edu/</t>
  </si>
  <si>
    <t xml:space="preserve">UMD Campus trainings, regular continuing education courses. </t>
  </si>
  <si>
    <t>Student clinicians have varied background and identities.</t>
  </si>
  <si>
    <t xml:space="preserve">Teaching clinic- Services are provided by graduate students and overseen by licensed/certified providers. Clinic operates on semester basis. </t>
  </si>
  <si>
    <t>kslawson@umd.edu</t>
  </si>
  <si>
    <t>Colleen Conroy, MFA Voice Studies</t>
  </si>
  <si>
    <t>Transgender Voice and Communication Training for Voice Clinicians, Chicago Voice Center’s Theater Voice &amp; Speech Training Methods for Working with Gender-Diverse Clients, Gender Affirming Voice for Actors</t>
  </si>
  <si>
    <t>Knight-Thompson Speechwork, accent and dialect coaching, voice and text work for performers, presentation/public speaking skills</t>
  </si>
  <si>
    <t>Sliding scale payment</t>
  </si>
  <si>
    <t>Wisconsin</t>
  </si>
  <si>
    <t>821 University Avenue</t>
  </si>
  <si>
    <t>University of Wisconsin-Madison</t>
  </si>
  <si>
    <t>colleentconroy@gmail.com</t>
  </si>
  <si>
    <t>https://theatre.wisc.edu/fac-staff/conroy-colleen/</t>
  </si>
  <si>
    <t>Madison Teaching and Learning Excellence. The gender affirming voice courses/programs I have taken have included cultural humility in their trainings</t>
  </si>
  <si>
    <t>Conroy, C., Karcher, O., &amp; Pasternak, K. (2022). An Interdisciplinary Approach to Gender Affirming Voice Training. Voice and Speech Review, 16(2), 144–158. https://doi.org/10.1080/23268263.2022.2050001</t>
  </si>
  <si>
    <t>Sarah Gallagher, MS CCC-SLP</t>
  </si>
  <si>
    <t>ME</t>
  </si>
  <si>
    <t xml:space="preserve">I worked in the Gender Affirming Voice Clinic as a graduate student clinician at Emerson College. Since then, I have kept my skills sharp through the mentorship of an SLP colleague at Massachusetts Eye and Ear in Boston, MA. </t>
  </si>
  <si>
    <t>Bob and Sandy Bahre Building 181 Main Street</t>
  </si>
  <si>
    <t>Maine Health/Stephens Memorial Hospital</t>
  </si>
  <si>
    <t>sagallagher07@gmail.com</t>
  </si>
  <si>
    <t>Sarah Gopalakrishnan, MS,  CCC-SLP</t>
  </si>
  <si>
    <t>Sarah Belfit</t>
  </si>
  <si>
    <t>WA, CA, OR</t>
  </si>
  <si>
    <t xml:space="preserve">Completed gender affirming voice training and other continuing education with Sandy Hirsch, Christie Block and others, 10+ years work as a speech language pathologist </t>
  </si>
  <si>
    <t>3050 Magnolia Blvd W</t>
  </si>
  <si>
    <t>American Speech-Language-Hearing Association, World Professional Association for Transgender Health</t>
  </si>
  <si>
    <t>Linda Saarenvirta B.A., M.S., SLP Reg. CASLPO</t>
  </si>
  <si>
    <t xml:space="preserve">I have taken professional development courses on gender affirming voice care for several years. These training sessions are conducted by other speech pathologists who have worked in this area for many years.  </t>
  </si>
  <si>
    <t xml:space="preserve">Videostroboscopy evaluation training; Visi-Pitch vocal analysis training; myofascial release for the voice. </t>
  </si>
  <si>
    <t>5195 Harvester Road Unit 4</t>
  </si>
  <si>
    <t>S.L. Hunter SpeechWorks</t>
  </si>
  <si>
    <t>OSLA, CASLPO, SAC</t>
  </si>
  <si>
    <t>lsaarenvirta@slhunter.ca</t>
  </si>
  <si>
    <t xml:space="preserve">slhunterspeechworks.com </t>
  </si>
  <si>
    <t xml:space="preserve">This training has been discussed in various gender affirming communication workshops that I have taken.  I also follow AC Goldberg on Transplaining who provides insight and education on cultural humility for the gender diverse population.  </t>
  </si>
  <si>
    <t>Kathryn Ruckart, MS, CCC-SLP</t>
  </si>
  <si>
    <t>I specialize in voice care and participate in regular educational and training opportunities specific to GAVC training.</t>
  </si>
  <si>
    <t>I accept most major insurances.</t>
  </si>
  <si>
    <t>Winston-Salem</t>
  </si>
  <si>
    <t>131 Miller Street</t>
  </si>
  <si>
    <t>Atrium Health Wake Forest Baptist</t>
  </si>
  <si>
    <t>kathryn.ruckart@wakehealth.edu</t>
  </si>
  <si>
    <t>wakehealth.edu/voice</t>
  </si>
  <si>
    <t>Safe Zone in Medicine trained provider</t>
  </si>
  <si>
    <t>Tamiko Teshima, M.A., CCC-SLP</t>
  </si>
  <si>
    <t xml:space="preserve">I have had clinical experience working with GAVC clients both during my graduate education and clinically. I help facilitate research in graduate school in the area of GAVC as well. In addition, I have sought out significant professional development and advanced learning courses in voice and GAVC including Estill Voice Training and a 12 hour advanced course with Mantra Voice. </t>
  </si>
  <si>
    <t>GAVC for pediatric and adult clients
Estill Voice Training
12 hour advanced workshop with Mantra Voice</t>
  </si>
  <si>
    <t>We accept the majority of insurances popular to the Grand Rapids, Michigan area, including BCBS/BCN, Priority Health, Cigna, UMR, UHC, Optum, and Tricare (non-network certified), as well as Medicare (several), state Medicaid, and Priority Health medicaid. For our GAVC clients whose insurances we do not take, we offer sliding scale payment options.</t>
  </si>
  <si>
    <t>Michigan</t>
  </si>
  <si>
    <t>Kentwood</t>
  </si>
  <si>
    <t>2450 44th St. SE Ste. 201</t>
  </si>
  <si>
    <t>Duncan Lake Speech Therapy</t>
  </si>
  <si>
    <t>American Speech-Language-Hearing Association (ASHA), Michigan Speech-Language-Hearing Association</t>
  </si>
  <si>
    <t>tamiko@duncanlakespeechtherapy.com</t>
  </si>
  <si>
    <t>www.duncanlakespeechtherapy.com</t>
  </si>
  <si>
    <t>I have taken several workshops through Transplaining. In addition. I am active with the Grand Rapids LGBTQ+ Healthcare Consortium and have received training from them. We are in the process of becoming a certified safe space through the GRLGBTQ+ Healthcare Consortium.</t>
  </si>
  <si>
    <t>Asian Pacific Islander</t>
  </si>
  <si>
    <t>Lydia Kruse, MS, CCC-SLP</t>
  </si>
  <si>
    <t xml:space="preserve">Lydia Kruse, MS, CCC-SLP is a Clinical Assistant Professor in the Department of Speech, Language, and Hearing Sciences. She is licensed by the state of Indiana and certified by the American Speech-Language Hearing Association (ASHA). She is an Out-Care Registered Provider for gender affirming voice therapy.  Lydia is the founder and primary clinical educator of the Gender Affirming Voice Training program within the M.D. Steer Speech, Language, and Hearing Clinic. She trains graduate student clinicians to provide gender affirming voice therapy within a non-pathologizing, affirming model. She has lectured on vocal feminization in gender affirming voice therapy to fellow clinicians at state conferences and to physicians at an LGBTQ+ virtual conference hosted by the IU School of Medicine. Lydia has completed Safe Zone and Trans Inclusion Training at Purdue University. </t>
  </si>
  <si>
    <t xml:space="preserve">The M.D. Steer Clinic has private pay options and also accepts Medicare, Anthem, Humana, United, and IU Health Care Insurance Plans. A 40% discount on services is offered to Purdue University students, and 10% to faculty. </t>
  </si>
  <si>
    <t>West Lafayette</t>
  </si>
  <si>
    <t>715 Clinic Drive</t>
  </si>
  <si>
    <t xml:space="preserve">Purdue University </t>
  </si>
  <si>
    <t>American Speech-Language-Hearing Association (ASHA), Special Interest Group 3 (Voice and Upper Airway Disorders), Indiana Speech Language Hearing Association, Indiana Voice and Dysphagia Network.</t>
  </si>
  <si>
    <t>lrkruse@purdue.edu</t>
  </si>
  <si>
    <t xml:space="preserve">https://www.purdue.edu/hhs/slhs-clinic/ </t>
  </si>
  <si>
    <t xml:space="preserve">Lydia has complete Safe Zone and Trans Inclusion Training at Purdue University. She also participates in the MS-SLP program's Justice, Equity, Diversity, and Inclusion (JEDI) curriculum. </t>
  </si>
  <si>
    <t>Please contact Professor Kruse for more information on this program's specific model of GAVC.</t>
  </si>
  <si>
    <t>Kristina Hassan, MS, CCC-SLP</t>
  </si>
  <si>
    <t xml:space="preserve">I have a background in Speech Pathology so I have education in voice science and vocal anatomy. I have received further training by attending workshops and earning CEUs specifically addressing gender affirming voice.  </t>
  </si>
  <si>
    <t>Sliding scale payment options are available.</t>
  </si>
  <si>
    <t>Authentic Speech</t>
  </si>
  <si>
    <t xml:space="preserve">I have earned a number of continuing education credits in cultural humility by attending workshops and trainings. </t>
  </si>
  <si>
    <t>Anna Dubiak M.S., CCC-SLP</t>
  </si>
  <si>
    <t xml:space="preserve">I have a master's in speech pathology and has been providing gender affirming voice modification services since graduate school.  I have completed additional training through Mantra Voice (12 hours) as well as several additional courses in this specific area of voice, I am also trained in overall vocal health and hygiene. Additionally, I am able to treat voice disorders such as vocal nodules, effects of acid reflux on the voice, and others which we sometimes discover and therefore must treat as we modify the voice in order to maintain an overall healthy voice.  I also continue to seek out training in cultural competency to be an affirming LGBTQ+ safe provider and person.  </t>
  </si>
  <si>
    <t>I have completed additional training through Mantra Voice (12 hours) as well as several additional courses in this specific area of voice, I am also trained in overall vocal health and hygiene (master's in speech pathology).</t>
  </si>
  <si>
    <t>2450 44th St SE Ste 201, Kentwood, MI 49512</t>
  </si>
  <si>
    <t>Duncan Lake Speech Therapy, LLC</t>
  </si>
  <si>
    <t>anna@duncanlakespeechtherapy.com</t>
  </si>
  <si>
    <t>https://duncanlakespeechtherapy.com/</t>
  </si>
  <si>
    <t xml:space="preserve">LGTBQ+ Safe person training through Grand Rapids LGTBQ+ Health Consortium.  LGTBQ Cultural competency via speechtherapypd.com.  Cultural Competency portion of Mantra Voice training.  Transplaining cultural competency training.  Tarns Kids and Teens, Pride, Joy, and Families in Transition by Elijah C. Nealy.  </t>
  </si>
  <si>
    <t>Lauril Sachet, MS, CCC-SLP</t>
  </si>
  <si>
    <t>Gender Affirming Voice Training Course (Hirsch, Helou, Block) 2021</t>
  </si>
  <si>
    <t>1700 Lomas Blvd.</t>
  </si>
  <si>
    <t>University of New Mexico Speech &amp; Hearing Sciences department</t>
  </si>
  <si>
    <t>lsachet@unm.edu</t>
  </si>
  <si>
    <t>Jacalyn Savage, MS, CCC-SLP</t>
  </si>
  <si>
    <t>Speech-language pathologist with specialized training in gender-affirming voice</t>
  </si>
  <si>
    <t xml:space="preserve">Transfeminine, transmasculine, gender fluid, and nonbinary voice and communication </t>
  </si>
  <si>
    <t>Accept most insurances including Medicare and Medicaid</t>
  </si>
  <si>
    <t>Pueblo</t>
  </si>
  <si>
    <t>126 W D St Suite 100C</t>
  </si>
  <si>
    <t>Pueblo Speech and Neurological Rehabilitation Center</t>
  </si>
  <si>
    <t>jacalyn@pueblospeechandneuro.com</t>
  </si>
  <si>
    <t>pueblospeechandneuro.com</t>
  </si>
  <si>
    <t>Specialized training in LGBTQ+ cultural competency</t>
  </si>
  <si>
    <t>Abi Strong, MS, CCC-SLP</t>
  </si>
  <si>
    <t xml:space="preserve">Gender affirming stylist and nonverbal communication coach </t>
  </si>
  <si>
    <t>I have attended numerous trainings in GAVC, have provided GAVC to clients, in addition to my educational background and work experience in the fashion industry, providing GA style consultations and personal shopping. I’m also a certified yoga teacher, using yoga and other embodiment techniques to facilitate an improved sense of embodiment and GA body language skills.</t>
  </si>
  <si>
    <t xml:space="preserve">Transfem voice </t>
  </si>
  <si>
    <t>Sliding scale options</t>
  </si>
  <si>
    <t xml:space="preserve">Phoenix </t>
  </si>
  <si>
    <t>Strong Style Solutions</t>
  </si>
  <si>
    <t>abi@strongstylesolutions.com</t>
  </si>
  <si>
    <t>strongstylesolutions.com</t>
  </si>
  <si>
    <t>I have completed numerous CEUs in this area</t>
  </si>
  <si>
    <t>I have been an LGBTQ+ ally and advocate since I was a teen, have LGBTQ friends and family members, and have presented workshops and at conferences for the trans population.</t>
  </si>
  <si>
    <t>Christine Adaire, Designated Linklater Voice Teacher</t>
  </si>
  <si>
    <t>Master Teacher in the Linklater Voice Method, Took workshops in GAVC with Sandy Hirsch, Leah Helou and Christie Block.</t>
  </si>
  <si>
    <t>Coaching Trans/Gender Non-Conforming Performers as well as working with individuals in other professions.</t>
  </si>
  <si>
    <t>Sliding scale based on need</t>
  </si>
  <si>
    <t>Self Employed</t>
  </si>
  <si>
    <t>Designated Linklater Voice Teacher, VASTA, Actor's Equity Association, Voice Foundation, PAVA</t>
  </si>
  <si>
    <t>christineadaire@gmail.com</t>
  </si>
  <si>
    <t>christineadaire.com</t>
  </si>
  <si>
    <t>I received Diversity, Equity and Inclusion Training through my employers at American Conservatory Theatre, Berkeley Rep, New York Film Academy.</t>
  </si>
  <si>
    <t>LGBTQ+ member</t>
  </si>
  <si>
    <t xml:space="preserve">Collin M Eagen, MA, MAT </t>
  </si>
  <si>
    <t xml:space="preserve">I am a transgender man, so I have first hand experience with gender dysphoria and voice changes. I am formerly a professional musical theater performer, so my background is in singing and stage performance. I recently graduated from the University of Colorado's Speech Language Pathology Program where I completed a thesis research project on transmasculine voices. I have worked on GAVC with individuals across the gender spectrum and across different age groups. I have attended both virtual and in person courses on gender affirming voice therapy, and gender affirming care more broadly, outside of my graduate program. This includes intensive workshops on working with gender diverse clients who also identify as neuro diverse. </t>
  </si>
  <si>
    <t>transmasculine singing voice, pediatric gender affirming voice, voice masculinization, voice feminization, transmasculine voice health and stability during testosterone therapy</t>
  </si>
  <si>
    <t>TBD - Will be working with UC Health</t>
  </si>
  <si>
    <t>Aurora</t>
  </si>
  <si>
    <t>12631 East 17th Avenue
3001</t>
  </si>
  <si>
    <t>UC Health Anschutz</t>
  </si>
  <si>
    <t>World Professional Association for Transgender Health (WPATH), American Speech-Language-Hearing Association (ASHA), Colorado Speech-Language-Hearing Association</t>
  </si>
  <si>
    <t>eage0795@gmail.com</t>
  </si>
  <si>
    <t>https://medschool.cuanschutz.edu/otolaryngology/patient-information/adult-services/voice-and-airway</t>
  </si>
  <si>
    <t>I have received formal training in cultural humility as it pertains to the trans and gender diverse community through my graduate program as well as through the World Professional Association for Transgender Health.</t>
  </si>
  <si>
    <t>I am a white, queer, transgender, disabled, neurodiverse voice therapist.</t>
  </si>
  <si>
    <t xml:space="preserve">In addition to providing voice therapy services, I am passionate about doing research for and with my community. I collaborate with many organizations across the country on research regarding gender affirming voice. I am a strong advocate for ensuring that research teams studying gender diverse voice include individuals who identify with our community. </t>
  </si>
  <si>
    <t>Annie Schubert, MA, CCC-SLP</t>
  </si>
  <si>
    <t xml:space="preserve">I have experience working in gender-affirming voice services across varied, individualized goals. As a singer, I also enjoy working on singing strategies for healthy, flexible voicing. </t>
  </si>
  <si>
    <t xml:space="preserve">Colorado </t>
  </si>
  <si>
    <t>UCHealth Physical Therapy &amp; Rehabilitation Clinic</t>
  </si>
  <si>
    <t>anne.schubert@uchealth.org</t>
  </si>
  <si>
    <t>schubert.annie@gmail.com</t>
  </si>
  <si>
    <t>Angela Dietsch, PhD, CCC-SLP</t>
  </si>
  <si>
    <t xml:space="preserve">I have been working with (and training graduate clinicians to work with) people interested in shifting aspects of their communication to align with their gender identity for over a decade. Our team at the Barkley Speech, Language, and Hearing Clinic on the University of Nebraska-Lincoln East Campus has undergone extensive specialized training to ensure that we offer the most effective and efficient resources to help each person achieve their goals, and we work with local community groups to ensure that our practices are culturally responsive. </t>
  </si>
  <si>
    <t xml:space="preserve">Details of available services are at https://cehs.unl.edu/secd/gender-diverse-communication-services/ </t>
  </si>
  <si>
    <t xml:space="preserve">The Clinic bills Medicare and Medicaid, but does not bill other private insurers for speech or language services. Clients may submit receipts to their private insurers for reimbursement. </t>
  </si>
  <si>
    <t>Nebraska</t>
  </si>
  <si>
    <t>Lincoln</t>
  </si>
  <si>
    <t>4075 East Campus Loop</t>
  </si>
  <si>
    <t>University of Nebraska-LIncoln</t>
  </si>
  <si>
    <t>TransCollaborations, American Speech-Language-Hearing Association, Nebraska Speech-Language-Hearing Association</t>
  </si>
  <si>
    <t>https://cehs.unl.edu/secd/barkley-clinic/      https://cehs.unl.edu/secd/gender-diverse-communication-services/</t>
  </si>
  <si>
    <t xml:space="preserve">I have completed over 30 hours of formal training in TGD-specific cultural humility through the Transplaining learning platform (all content is created by transgender and gender diverse speech-language pathologists), the TransCollaboration community board, and other professional organizations. </t>
  </si>
  <si>
    <t>adietsch3@unl.edu</t>
  </si>
  <si>
    <t>Kim Duncan, MA, CCC-SLP</t>
  </si>
  <si>
    <t>I completed advanced gender affirming voice care coursework, collaborate and learn with and from my colleagues on a daily basis who have extensive experience with GAVC, and continue to seek out continuing education and additional coursework in the area.  My background is in classical singing and I have completed Estill voice training which enables me to work with singers across all genres.  I work in a multidisciplinary voice clinic with laryngologists and voice specializing SLPs.</t>
  </si>
  <si>
    <t>Estill Voice Training, singing voice across all genres, manual therapy</t>
  </si>
  <si>
    <t>8900 Doyne Ave</t>
  </si>
  <si>
    <t>Froedtert Hospital/Medical College of Wisconsin</t>
  </si>
  <si>
    <t>kimberly.duncan@froedtert.com</t>
  </si>
  <si>
    <t>www.froedtert.com/ent/laryngology</t>
  </si>
  <si>
    <t>kimberlyanneduncan@gmail.com</t>
  </si>
  <si>
    <t>Juliana Litts MA, CCC-SLP</t>
  </si>
  <si>
    <t>I have worked on helping people meet their voice goals for 12 years</t>
  </si>
  <si>
    <t>University of Colorado</t>
  </si>
  <si>
    <t>Julianalitts@gmail.com</t>
  </si>
  <si>
    <t>julianalitts@gmail.com</t>
  </si>
  <si>
    <t>Mary Trifiro, M.S., CCC-SLP</t>
  </si>
  <si>
    <t xml:space="preserve">I have specialized training with graduate and undergraduate coursework in the anatomy and physiology of voice, gender affirming voice, and gender affirming voice treatment. </t>
  </si>
  <si>
    <t xml:space="preserve">I have specialized training with graduate and undergraduate coursework in the anatomy and physiology of voice, gender affirming voice, and gender affirming voice treatment in relation to the speaking voice (e.g. Conversational Training Therapy) and singing voice. </t>
  </si>
  <si>
    <t xml:space="preserve">Our office accepts most insurances (e.g. Medicaid/Medicare, United, Anthem, Kaiser, etc.) and private pay is available. </t>
  </si>
  <si>
    <t xml:space="preserve">Pueblo </t>
  </si>
  <si>
    <t>126 W D Street Suite 100C</t>
  </si>
  <si>
    <t xml:space="preserve">American Speech-Language-Hearing Association (ASHA) and Colorado Regional Voice Collective </t>
  </si>
  <si>
    <t>mary@pueblospeechandneuro.com</t>
  </si>
  <si>
    <t xml:space="preserve">https://www.pueblospeechandneuro.com </t>
  </si>
  <si>
    <t>Tedd Masiongale, M.A. CCC-SLP</t>
  </si>
  <si>
    <t xml:space="preserve">We use the resources of Adler, Gelfer, Hancock and Stemple in our practice. We have been doing gender affirming training since 2016. </t>
  </si>
  <si>
    <t xml:space="preserve">We are a free university clinic </t>
  </si>
  <si>
    <t>Edwardsville</t>
  </si>
  <si>
    <t>119 Peck Service Rd</t>
  </si>
  <si>
    <t>Southern Illinois University Edwardsville</t>
  </si>
  <si>
    <t>tmasion@siue.edu</t>
  </si>
  <si>
    <t>https://www.siue.edu/academics/graduate/degrees-and-programs/slp/</t>
  </si>
  <si>
    <t xml:space="preserve">Allyship Training. National speaker on issues related to LGBTQ+ issues </t>
  </si>
  <si>
    <t>Gay, former caucus Co-Chair for LGBTQ+ with the American Speech-Language Hearing Association, national advocate for eliminating LGBTQ+ discrimination at publicly funded universities</t>
  </si>
  <si>
    <t>Jen Lewon, MS, MA, CCC-SLP</t>
  </si>
  <si>
    <t>Professional development (workshops, trainings), practical experience (working in a clinic with voice and gender-affirming voice for many years)</t>
  </si>
  <si>
    <t>Client-directed voice services, functional voice practice, creative generalization practice</t>
  </si>
  <si>
    <t>University clinic staffed by graduate clinicians supervised by voice-specialty SLP, sliding scale options and reduced rate for gender-affirming voice services</t>
  </si>
  <si>
    <t>Boudler</t>
  </si>
  <si>
    <t>2501 Kittredge Loop Drive</t>
  </si>
  <si>
    <t>CU Speech, Language, Hearing Clinic</t>
  </si>
  <si>
    <t>slhc@colorado.edu</t>
  </si>
  <si>
    <t>https://www.colorado.edu/slhs/speech-language-and-hearing-clinic-slhc</t>
  </si>
  <si>
    <t>DEI training, Gender-Affirming Voice Training workshop with gender-diverse presenters, SAFE Zone training, Intersectionality Training, Universal Design</t>
  </si>
  <si>
    <t>Jen.lewon@colorado.edu</t>
  </si>
  <si>
    <t>Dusty Allaway, MS</t>
  </si>
  <si>
    <t>I've been a voice coach since 2020. 
My master's degree and subsequent independent study focused on cognitive learning theory and neurology. I have studied acoustics, vocal pedagogy, gender-affirming speech, and gender-affirming singing with numerous instructors and colleagues on an ongoing basis since 2017. I have also worked with speech language pathologists and Estill Voice master trainers, to extend established pedagogy to encompass gender-affirming voice modification.
I have extensive experience demonstrating voice exercises throughout an expansive range of diverse gender expression, in order to teach effective modifications for individual starting points and end goals.</t>
  </si>
  <si>
    <t>non-binary voice, transfeminine voice, and transmasculine voice (whether testosterone replacement therapy currently/previously taken, or not taken); accommodations for neurodivergent students and trauma-informed coaching (yoga, breath work, and polyvagal techniques); individualized learning goals and lesson plans; gender-neutral or gender affirming singing (jazz, pop, classical); Estill Voice Training techniques</t>
  </si>
  <si>
    <t>I offer free initial consultations to help determine if my lessons are a good fit for you, and answer any logistical/pricing questions. I have flexible sliding scale pricing available to LGBTQ+ students. Please enquire via email or schedule a free consultation to discuss what works for you. I am unable to accept insurance.</t>
  </si>
  <si>
    <t xml:space="preserve">None. </t>
  </si>
  <si>
    <t xml:space="preserve">I am non-binary and genderfluid.
I am intersex and had a small amount of testosterone in my mid 20s, so my unmodified voice developed to a gender-ambiguous range. As a result, I have personal experiences from different times in my life with making my voice more masculine, more neutral, and more feminine.
I am white and I am a monolingual English speaker with a West Coast American accent.
</t>
  </si>
  <si>
    <t>I work with students from all over the world, across a wide range of ages, genders, etc. Although I am only fluent in English and speak with an American accent, I work with multilingual students and the techniques I teach can be applied to other languages.
I teach a wide range of vocal techniques to help students achieve individualized/unique goals, promote healthy and flexible vocalization, and habituate a voice consistent with the student's identity and personal expression. I have extensive experience producing voices across a wide range of gender qualities as a teacher and for my own gender expression, allowing me to teach exercises for shifting from a student's current vocal qualities towards their desired gender expression.
Human voices are too diverse to prescribe the same exercises/techniques for every student; instead we can look to general tendencies and shift a students' own vocal expression to their target gender expression while staying consistent with their own cultural context, or when desired to shift it in a systematic way towards a student's desired vocal qualities.
Setting goals and deciding what kind of vocal qualities to target is an interactive and student-driven process. I provide guidance about what kinds of vocal qualities are likely to be present based on a students' gender expression goals, while also being mindful of the huge diversity of voices that occur independent from gender expression. Then, I teach specific techniques to achieve the goals set by the student and general goals related to gender expression and vocal health.</t>
  </si>
  <si>
    <t>West Chester University Speech and Hearing Clinic</t>
  </si>
  <si>
    <t>depends upon clinician</t>
  </si>
  <si>
    <t>English and Spanish</t>
  </si>
  <si>
    <t xml:space="preserve">Graduate student clinicians provide gender affirming voice care under the supervision of licensed and certified speech-language pathologists. Students complete the Graduate Voice Disorders course taught by Elizabeth Grillo, PhD, CCC-SLP, CHSE, EMT. In that course, core principles of gender affirming care are provided.  </t>
  </si>
  <si>
    <t>Students complete Estill Voice Training's Foundations, Level 1 and 2 courses under the supervision of Elizabeth Grillo (certified Estill Master Trainer)</t>
  </si>
  <si>
    <t xml:space="preserve">The West Chester University Speech and Hearing Clinic is a free clinic. </t>
  </si>
  <si>
    <t>depends upon the clinician</t>
  </si>
  <si>
    <t>West Chester</t>
  </si>
  <si>
    <t>201 Carter Drive, Suite 400, West Chester, PA 19383</t>
  </si>
  <si>
    <t>University</t>
  </si>
  <si>
    <t>American Speech-Language-Hearing Association, Estill Voice Training, Pennsylvania Speech-Language-Hearing Association</t>
  </si>
  <si>
    <t>jjohnson@wcupa.edu</t>
  </si>
  <si>
    <t>https://www.wcupa.edu/healthSciences/commDisorder/clinic.aspx</t>
  </si>
  <si>
    <t>Core principles of gender affirming care are provided in the Graduate Voice Disorders course</t>
  </si>
  <si>
    <t xml:space="preserve">Our clinic typically receives referrals from Planned Parenthood, the Gender and Sexuality Development Clinic at CHOP, and the Mazzoni Center of Philadelphia </t>
  </si>
  <si>
    <t>egrillo@wcupa.edu</t>
  </si>
  <si>
    <t xml:space="preserve">Sarah Maines, DMA </t>
  </si>
  <si>
    <t xml:space="preserve">Generally speaking, my masters and doctorate degrees in voice pedagogy equipped me with a thorough understanding of the anatomy/physiology and acoustics of the voice as well as a vast toolbox of singing teaching strategies, for various styles and genres. At the time that I was in graduate school, however, my courses included very little information about GAVC. 
So, I organized and completed GAVC training through a 4-day online intensive symposium in 2021 with William Sauerland, Ash Shirazi, Sebastian Eichvalds Rodriguez, Jordan Sanderson, Liz Jackson-Hearns, Alexandra Plattos-Sulack, Ariel Zetina, Ruchi Kapila, and Vi Austenfeld. I have also attended conference presentations and masterclasses by Sandy Hirsch. 
</t>
  </si>
  <si>
    <t xml:space="preserve">I specialized in vocal health during my graduate studies, and I now have 15 years of collaborating with laryngologists and speech-language pathologists to serve singers who are seeking vocal health solutions. </t>
  </si>
  <si>
    <t xml:space="preserve">Portland </t>
  </si>
  <si>
    <t>9862 SW 25th Ave</t>
  </si>
  <si>
    <t>The Mainestudio, The University of Portland, Reed College</t>
  </si>
  <si>
    <t xml:space="preserve">The National Association of Teachers of Singing, American Guild of Musical Artists </t>
  </si>
  <si>
    <t>themainestudio@gmail.com</t>
  </si>
  <si>
    <t xml:space="preserve">www.themainestudio.com </t>
  </si>
  <si>
    <t xml:space="preserve">This is an area that William Sauerland, Liz Jackson Hearns, Alexandra Plattos-Sulack, and Ariel Zetina did a great job of covering in the 4-day training that I completed in 2021. </t>
  </si>
  <si>
    <t xml:space="preserve">Parent-Adjacent Ally: My partner's teen identifies as transgender. </t>
  </si>
  <si>
    <t>Karuna Dewan, MD</t>
  </si>
  <si>
    <t xml:space="preserve">I am a fellowship trained laryngologist. </t>
  </si>
  <si>
    <t>Sarah Quintana SLP-CCC</t>
  </si>
  <si>
    <t>Shreveport</t>
  </si>
  <si>
    <t>1501 Kings Highway</t>
  </si>
  <si>
    <t>LSU</t>
  </si>
  <si>
    <t>ALA, ASHA, ABEA, AAO-HNS</t>
  </si>
  <si>
    <t>kdewan@lsuhsc.edu</t>
  </si>
  <si>
    <t>karuna.dewan@lsuhs.edu</t>
  </si>
  <si>
    <t>Clark A Rosen, MD</t>
  </si>
  <si>
    <t>Fellowship trained Laryngology with over 28 years of experience in the field</t>
  </si>
  <si>
    <t>Sarah Schneider, Desi Gutierrez, Erik Steele, Zoe Weston, Nicole Rinne, Rachel Agron</t>
  </si>
  <si>
    <t>2330 Post Street</t>
  </si>
  <si>
    <t>UCSF</t>
  </si>
  <si>
    <t>WPATH, ALA, Fall Voice, ABEA</t>
  </si>
  <si>
    <t>clark.rosen@ucsf.edu</t>
  </si>
  <si>
    <t>https://ohns.ucsf.edu/laryngology/</t>
  </si>
  <si>
    <t>All members of the UCSF Voice &amp; Swallowing Center team have participated in multiple formal and informal training sessions regarding cultural humility as it pertains to the trans and gender diverse community.</t>
  </si>
  <si>
    <t xml:space="preserve">We work closely with the UCSF Transgender Center of Excellence and the UCSF Facial Plastic division to optimize care for our patients. Our center is dedicated to patient-centered care delivered with an interdisciplinary care model.  </t>
  </si>
  <si>
    <t>email-clark.rosen@ucsf.edu</t>
  </si>
  <si>
    <t>Catherine Blair Whiteside, MA, CCC-SLP</t>
  </si>
  <si>
    <t>I work in the voice Center at the university of Colorado hospital where we see about 30 to 40% gender affirming voice. I have taken additional classes and continuing education credits to augment my knowledge as well as culturally responsive trainings.</t>
  </si>
  <si>
    <t xml:space="preserve"> CO</t>
  </si>
  <si>
    <t>3975 South Syracuse Way</t>
  </si>
  <si>
    <t>University of Colorado Hospital</t>
  </si>
  <si>
    <t>ASHA</t>
  </si>
  <si>
    <t>bwhites2267@gmail.com</t>
  </si>
  <si>
    <t xml:space="preserve">Trainings on MedBridge and at national conferences </t>
  </si>
  <si>
    <t>Black</t>
  </si>
  <si>
    <t>Karen Floriano-Heimerl</t>
  </si>
  <si>
    <t xml:space="preserve">I have attended Safe Ally training, have completed many self-study courses, have purchased and read materials, and have had completed GAVC with some clients. </t>
  </si>
  <si>
    <t>Insurance coverage for services are looked at before evaluation.</t>
  </si>
  <si>
    <t>Green Bay</t>
  </si>
  <si>
    <t xml:space="preserve">1160 Kepler Drive </t>
  </si>
  <si>
    <t>Aurora BayCare Medical Center</t>
  </si>
  <si>
    <t>karen.floriano-heimerl@aah.org</t>
  </si>
  <si>
    <t>Completion of webinars offered through employer as well as ASHA and other SLP continuing education platforms, Safe Ally Training</t>
  </si>
  <si>
    <t xml:space="preserve">I do not have a lot of experience with GAVC because this is something that is just starting to become more sought out in our area of the state. I am very open to learning and working in partnership with a client to help the client reach the voice goals. </t>
  </si>
  <si>
    <t>Anick Lamarche</t>
  </si>
  <si>
    <t>English and French</t>
  </si>
  <si>
    <t>ON, Canada</t>
  </si>
  <si>
    <t>S-LP and vocologist/vocalist with in-depth knowledge of the human voice (MMus, MSCH, PhD), 11 years of experience working with GAVC with adult and youth population.</t>
  </si>
  <si>
    <t>Transgender singing voice, pediatric gender affirming voice care, Estill voice training, LMRVT , Voice pedagogy, Vocology</t>
  </si>
  <si>
    <t>Services may be claimed to third party insurance</t>
  </si>
  <si>
    <t>Hamilton</t>
  </si>
  <si>
    <t>51 barons ave N</t>
  </si>
  <si>
    <t>McMaster Pediatric Hospital (public) and TheVoiceSource (private)</t>
  </si>
  <si>
    <t>Hamilton Transhealth Coallition, SAC, CASLPO</t>
  </si>
  <si>
    <t>thevoicesource@gmail.com</t>
  </si>
  <si>
    <t>SLPvoicesource.com</t>
  </si>
  <si>
    <t>2SLGBTQ Foundation course, AFFIRM, Trans 101: Children and Youth, Autism and Gender Identity, Intro to CBT</t>
  </si>
  <si>
    <t>Queer</t>
  </si>
  <si>
    <t>Lyndsay Madden, DO</t>
  </si>
  <si>
    <t>Laryngology Fellowship completed in 2015</t>
  </si>
  <si>
    <t>Kathryn Ruckart, K. Annalize Sussman</t>
  </si>
  <si>
    <t>Atrium Health - Wake Forest University School of Medicine</t>
  </si>
  <si>
    <t>ALA, AOCOO-HNS, AAO, ABEA, FACS, LGBTQ+ Clinical Council, LGBTQ Affinity Group, Triological Society</t>
  </si>
  <si>
    <t>https://www.wakehealth.edu/locations/clinics/v/voice-and-swallowing-disorders-center</t>
  </si>
  <si>
    <t>Safe Zone in Medicine Training through Wake Forest University School of Medicine</t>
  </si>
  <si>
    <t>lmadden@wakehealth.edu</t>
  </si>
  <si>
    <t>Emily Kreuser, MS, CCC-SLP, BCS-S</t>
  </si>
  <si>
    <t>IL (need insurance coverage for virtual)</t>
  </si>
  <si>
    <t>Gender Affirming Voice coursework, 15+ years experience in voice rehab</t>
  </si>
  <si>
    <t>Accept most commercial insurance plans, Medicare and Medicaid plans (hospital outpatient clinic)</t>
  </si>
  <si>
    <t>Park Ridge</t>
  </si>
  <si>
    <t>1875 Dempster Street</t>
  </si>
  <si>
    <t>Lutheran General Hospital</t>
  </si>
  <si>
    <t>emily.kreuser@aah.org</t>
  </si>
  <si>
    <t>I've compelted Gender Affirming Coursework, annual DEI training and education, in-service presentations through my trans and gender diverse colleagues.</t>
  </si>
  <si>
    <t>Kristie Knickerbocker, MS, CCC-SLP</t>
  </si>
  <si>
    <t>Both GAVC speech pathology services and GAVC singing instruction</t>
  </si>
  <si>
    <t>english, spanish (with our translator)</t>
  </si>
  <si>
    <t>Texas for SLP services, globally for singing training</t>
  </si>
  <si>
    <t xml:space="preserve">My very first gender affirming voice client was very special in graduate school, and that peaked my curiosity and ignited my fire to help train individuals who wanted a more congruent voice. I have taken multiple continuing education offerings on GAVC as well as learned a great deal from my patients over 10 years in private practice, and I keep their input in mind when continuing to provide services to my current clients. Much has changed in the landscape regarding terms and goals (as acoustic studies and voice science help guide a less stereotyped way of voice training), but one thing remains the same: people want to feel confident in how they sound with as many vocal tools as possible, and I provide those tools. </t>
  </si>
  <si>
    <t>I am trained in Lessac Madsen Resonant Voice Therapy, Casper Stone Confidential Flow, Manual Voice Therapy from Walt Fritz and Nelson Roy, Conversation Training Therapy, as well as vocal pedagogy and singing from undergraduate studies. I offer videostroboscopy exams at my clinic to rule out any pathology that might affect GAVC goals for each person.</t>
  </si>
  <si>
    <t>We take medicare and private pay</t>
  </si>
  <si>
    <t>Fort Worth</t>
  </si>
  <si>
    <t>a tempo Voice Center</t>
  </si>
  <si>
    <t>www.atempovoicecenter.com</t>
  </si>
  <si>
    <t>Multiple continuing education offerings at voice specialty conferences from both cis and trans individuals, patient care and specialty training from patients away from direct clinical care to better understand them on a personal level</t>
  </si>
  <si>
    <t>atempovoicecenter@gmail.com</t>
  </si>
  <si>
    <t>Mark Courey, MD</t>
  </si>
  <si>
    <t>Laryngology fellowship 1993, Trained over 50 laryngologists, modified endoscopic vocal fold  shortening surgery to produce reliable outcomes, trained 12 fellows in this surgical technique.  Performed over 200 pitch elevation surgeries and studied the outcomes.</t>
  </si>
  <si>
    <t>Chondrolaryngoplasty, Wendler's Glottoplasty, Type 3 Thyroplasty, Revision surgery</t>
  </si>
  <si>
    <t>Leanne Goldberg, Brittany Palmer, Umit Dasdogen, Olivia Bodderick, Bradley Hoff</t>
  </si>
  <si>
    <t>gender affirming behavioral therapy outcomes</t>
  </si>
  <si>
    <t>5 East 98th Street</t>
  </si>
  <si>
    <t>MSHS</t>
  </si>
  <si>
    <t>WPATH, American Laryngological Association, American Academy of Otolaryngology/Head and Neck Surgery</t>
  </si>
  <si>
    <t>mark.courey@mountsinai.org</t>
  </si>
  <si>
    <t>Kerry Lenius, PhD, CCC-SLP</t>
  </si>
  <si>
    <t>Certified Speech Pathologist with additional coursework and practice in GAVC</t>
  </si>
  <si>
    <t>Accepts insurance covered with the academic medical center</t>
  </si>
  <si>
    <t xml:space="preserve">Florida </t>
  </si>
  <si>
    <t xml:space="preserve">Gainesville </t>
  </si>
  <si>
    <t>1600 SW Archer Road</t>
  </si>
  <si>
    <t>UF Health</t>
  </si>
  <si>
    <t>leniuk@shands.ufl.edu</t>
  </si>
  <si>
    <t>Continuing education courses</t>
  </si>
  <si>
    <t>Paul Paddle, MD</t>
  </si>
  <si>
    <t xml:space="preserve">Ear Nose and Throat Surgeon, with fellowship training in Laryngology (Boston, Harvard). Have been performing gender affirming voice care for 7 years. I am a member of the International Association of Trans Voice Surgeons, and member of AusPath and WPath. </t>
  </si>
  <si>
    <t xml:space="preserve">Chondrolaryngoplasty, Wendler's Glottoplasty, LAVA, Type 3 Thyroplasty, Injection augmentation </t>
  </si>
  <si>
    <t>Jennifer Oates, Debbie Phyland</t>
  </si>
  <si>
    <t xml:space="preserve">East Melbourne </t>
  </si>
  <si>
    <t xml:space="preserve">East Melbourne, Richmond, East Bentleigh </t>
  </si>
  <si>
    <t xml:space="preserve">Melbourne Voice Analysis Centre, Melbourne ENT Group, Monash Health </t>
  </si>
  <si>
    <t>WPATH, AusPath, International Association of Trans Voice Surgeons, Laryngological Society of Australasia, Australian Voice Association</t>
  </si>
  <si>
    <t>+61447558499</t>
  </si>
  <si>
    <t>admin@melbvoice.com.au</t>
  </si>
  <si>
    <t>https://www.mvac.com.au</t>
  </si>
  <si>
    <t>I have gained cultural sensitivity training through formal state and college of surgeons providers</t>
  </si>
  <si>
    <t>paulpaddle@me.com</t>
  </si>
  <si>
    <t>Constance Kossan, MA, CCC-SLP</t>
  </si>
  <si>
    <t>PA (Via The Pennsylvania State University Speech, Language and Hearing Clinic</t>
  </si>
  <si>
    <t>Training in voice expansion and communication services for gender diverse individuals gained through continuing education workshops and seminars and reading research publications, clients' and experts' opinions, and WPATH publications.</t>
  </si>
  <si>
    <t>Pitch range expansion and resonance modification for clients who desired: higher/brighter voices, lower/richer voices, and ambiguous/gender-neutral voices.</t>
  </si>
  <si>
    <t>The PSU Speech, Language and Hearing Clinic offers a sliding fee scale.</t>
  </si>
  <si>
    <t>State College</t>
  </si>
  <si>
    <t>Research Unit A, Hastings Road, University Park, PA 16802</t>
  </si>
  <si>
    <t>The Pennsylvania State University</t>
  </si>
  <si>
    <t>WPATH, ASHA</t>
  </si>
  <si>
    <t>cik4@psu.edu</t>
  </si>
  <si>
    <t>https://hhd.psu.edu/csd/clinic</t>
  </si>
  <si>
    <t>Cultural humility training has been gained through working with the gender diverse population in addition to formal cultural/racial/linguistic diversity training workshops and seminars.</t>
  </si>
  <si>
    <t>Filterable</t>
  </si>
  <si>
    <t>Name</t>
  </si>
  <si>
    <t>Address</t>
  </si>
  <si>
    <t>GAVC Trainer vs Surgeon (Select 1)</t>
  </si>
  <si>
    <t>Professional Area</t>
  </si>
  <si>
    <t>Virtual Services Locations - Multi-select with groups</t>
  </si>
  <si>
    <t>Individual / Group / Modality</t>
  </si>
  <si>
    <t>Goals (select multiple)</t>
  </si>
  <si>
    <t>Languages (Multi-select)</t>
  </si>
  <si>
    <t>Gender Identity (multi-select)</t>
  </si>
  <si>
    <t>Intro Sentence</t>
  </si>
  <si>
    <t>Providing General Services Since</t>
  </si>
  <si>
    <t>Providing Gender Affirming Services Since</t>
  </si>
  <si>
    <t>Orgnizations &amp; Affiliations</t>
  </si>
  <si>
    <t>Additional Aspects of Identity</t>
  </si>
  <si>
    <t>Financial Information</t>
  </si>
  <si>
    <t>Phone</t>
  </si>
  <si>
    <t>Email</t>
  </si>
  <si>
    <t>Professional Training</t>
  </si>
  <si>
    <t>Specialty</t>
  </si>
  <si>
    <t>Cultural Comp</t>
  </si>
  <si>
    <t>Additional Information</t>
  </si>
  <si>
    <t>Options</t>
  </si>
  <si>
    <t>do not show, just use to place pin</t>
  </si>
  <si>
    <t>GAVC Trainer, Surgeon</t>
  </si>
  <si>
    <t>Speech-Language Pathologist, Vocal Pedagogue/Singing Instructor, Theater/Acting Coach, Gender Affirming Voice Trainer, Other</t>
  </si>
  <si>
    <t>All states, Nationally (US), Globally</t>
  </si>
  <si>
    <t>Individual - In Person, Individual - Virtual, Group - In Person, Group - Virtual</t>
  </si>
  <si>
    <t>Feminine, Masculine, Androgynous, Singing</t>
  </si>
  <si>
    <t>All represented (select multiple)</t>
  </si>
  <si>
    <t>Cisgender Man, Cisgender Woman, Nonbinary, Transgender Man, Transgender Woman, Other (inclusive of "Prefer Not to Say"</t>
  </si>
  <si>
    <t>Additional Identities</t>
  </si>
  <si>
    <t>Education &amp; Training</t>
  </si>
  <si>
    <t>Specialty Areas &amp; Specific Trainings</t>
  </si>
  <si>
    <t>Formal Training in Cultural Humility for TGD People</t>
  </si>
  <si>
    <t>Description/Profile</t>
  </si>
  <si>
    <t>Procedure</t>
  </si>
  <si>
    <t>Procedures Offered</t>
  </si>
  <si>
    <t xml:space="preserve">Affiliated SLPs and Voice Professionals </t>
  </si>
  <si>
    <t>Chondrolaryngoplasty, Wendler's Glottoplasty, LAVA, Cricothyroid approximation, Type 3 Thyroplasty, Other</t>
  </si>
  <si>
    <t>name</t>
  </si>
  <si>
    <t>description</t>
  </si>
  <si>
    <t>Virtual Services</t>
  </si>
  <si>
    <t>Languages</t>
  </si>
  <si>
    <t>Gender Identity</t>
  </si>
  <si>
    <t>Payment Information</t>
  </si>
  <si>
    <t>Information Last Updated</t>
  </si>
  <si>
    <t xml:space="preserve">Kristin Slawson, MA, CCC-SLP (she/they) is a Speech-Language Pathologist employed at University of Maryland Hearing and Speech Clinic, who began working with general voice clients in 2003, and transgender/gender diverse clients in 2013. 
Services are provided by graduate students at the University of Maryland Hearing and Speech Clinic and overseen by licensed/certified providers. Student clinicians have varied background and identities.
Individual training is offered in person or virtually, and group training is not offered. Services are available for those with feminine, masculine, and androgynous voice goals. The clinic operates on semester basis.
This provider is affiliated with the following: American Speech-Language-Hearing Association (ASHA).
Regarding formal training in voice for transgender and gender diverse people, this provider reported: Speech Pathologist, 11 years experience with GAV, regular continuing education
Regarding formal training in cultural humility for transgender and gender diverse people, this provider reported: UMD Campus trainings, regular continuing education courses. </t>
  </si>
  <si>
    <t>Gender Affirming Voice Trainer</t>
  </si>
  <si>
    <t>Vocal Pedagogue/Singing Instructor</t>
  </si>
  <si>
    <t>Speech-Language Pathologist</t>
  </si>
  <si>
    <t>Portland, Oregon</t>
  </si>
  <si>
    <t>Anthony Pinkerton, BM-VP, BM-ME, CYVT (he/him) is a Vocal Pedagogue / Singing Instructor and Acting Coach employed at Seattle Voice Lab, who began working with general voice clients in 2016, and transgender/gender diverse clients in 2021. Individual training is offered in person or virtually, and group training is not offered. Services are available for those with feminine, masculine, androgynous, and singing-related voice goals. 
This provider opted to share the following additional aspects of identity: Gay Male
Regarding formal training in voice for transgender and gender diverse people, this provider reported: I work for Seattle Voice Lab
Regarding areas of specialty/specific trainings, this provider reported: Mindfulness, YogaVoice, Embodiment, Alexander Technique.</t>
  </si>
  <si>
    <t>Iowa City, IA</t>
  </si>
  <si>
    <t>Louise Pinkerton, MM, MA, CCC-SLP (she/her) is a Speech-Language Pathologist and Voice Instructor who offers clinical services at University of Iowa Hospitals and Clinics and private speech and singing instruction at Louise Pinkerton Voice Services. She additionally supervises graduate students performing gender affirming voice and communication services at the Wendell Johnson Speech and Hearing Clinic, University of Iowa.
She began working with singers in 1998, providing clinical voice services in 2016, and services for transgender/gender diverse clients in 2019. She offers individual training in person or virtually. She offers group training virtually. She provides services for those with feminine, masculine, androgynous, and singing related goals.
She is affiliated with the following: American Speech-Language-Hearing Association (ASHA), The Voice Foundation, Pan American Vocology Association (PAVA), National Association of Teachers of Singing (NATS)
Regarding formal training in voice for transgender and gender diverse people, she reported: Multiple workshops/courses including Hirsch, Helou, Bock, Goldberg course.
Regarding formal training in cultural humility for transgender and gender diverse people, she reported: Multiple ASHA courses, University of Iowa Safe Zone Training.</t>
  </si>
  <si>
    <t>IA, ND, TX (clinical services through the Wendell Johnson Speech and Hearing Clinic); Nationally (private speech and singing services)</t>
  </si>
  <si>
    <t>English, Interpretation Services Available at Wendell Johnson Speech and Hearing Clinic</t>
  </si>
  <si>
    <t>At the Wendell Johnson Speech and Hearing Clinic: Can file with insurance; Sliding scale based on income/family size; Payment plans; Groups are a flat fee and are not filed with insurance.
At University of Iowa Hospitals and Clinics, insurance will need to preauthorize (give permission) for the evaluation.
At Louise Pinkerton Voice Services, self-pay only, paid in advance.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</si>
</sst>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quot;/&quot;yyyy"/>
    <numFmt numFmtId="166" formatCode="m&quot;//&quot;yyyy"/>
  </numFmts>
  <fonts count="21">
    <font>
      <sz val="10.0"/>
      <color rgb="FF000000"/>
      <name val="Arial"/>
      <scheme val="minor"/>
    </font>
    <font>
      <color theme="1"/>
      <name val="Arial"/>
      <scheme val="minor"/>
    </font>
    <font>
      <sz val="11.0"/>
      <color theme="1"/>
      <name val="Arial"/>
      <scheme val="minor"/>
    </font>
    <font>
      <u/>
      <color rgb="FF0000FF"/>
    </font>
    <font>
      <b/>
      <color theme="1"/>
      <name val="Arial"/>
      <scheme val="minor"/>
    </font>
    <font>
      <u/>
      <color rgb="FF0000FF"/>
    </font>
    <font>
      <u/>
      <color rgb="FF0000FF"/>
    </font>
    <font>
      <u/>
      <color rgb="FF0000FF"/>
    </font>
    <font>
      <color rgb="FF000000"/>
      <name val="&quot;Arial&quot;"/>
    </font>
    <font>
      <u/>
      <color rgb="FF0000FF"/>
    </font>
    <font>
      <sz val="11.0"/>
      <color rgb="FF1F1F1F"/>
      <name val="Arial"/>
    </font>
    <font>
      <b/>
      <sz val="11.0"/>
      <color theme="1"/>
      <name val="Arial"/>
      <scheme val="minor"/>
    </font>
    <font>
      <i/>
      <color theme="1"/>
      <name val="Arial"/>
      <scheme val="minor"/>
    </font>
    <font>
      <b/>
      <color rgb="FF000000"/>
      <name val="Arial"/>
      <scheme val="minor"/>
    </font>
    <font>
      <u/>
      <color rgb="FF0000FF"/>
    </font>
    <font>
      <color theme="1"/>
      <name val="Arial"/>
    </font>
    <font>
      <u/>
      <color rgb="FF0000FF"/>
    </font>
    <font>
      <color rgb="FF000000"/>
      <name val="Arial"/>
      <scheme val="minor"/>
    </font>
    <font>
      <sz val="9.0"/>
      <color theme="1"/>
      <name val="Arial"/>
      <scheme val="minor"/>
    </font>
    <font>
      <sz val="9.0"/>
      <color rgb="FF000000"/>
      <name val="Arial"/>
      <scheme val="minor"/>
    </font>
    <font>
      <u/>
      <color rgb="FF0000FF"/>
    </font>
  </fonts>
  <fills count="8">
    <fill>
      <patternFill patternType="none"/>
    </fill>
    <fill>
      <patternFill patternType="lightGray"/>
    </fill>
    <fill>
      <patternFill patternType="solid">
        <fgColor rgb="FFFCE5CD"/>
        <bgColor rgb="FFFCE5CD"/>
      </patternFill>
    </fill>
    <fill>
      <patternFill patternType="solid">
        <fgColor rgb="FFD9EAD3"/>
        <bgColor rgb="FFD9EAD3"/>
      </patternFill>
    </fill>
    <fill>
      <patternFill patternType="solid">
        <fgColor rgb="FFF4CCCC"/>
        <bgColor rgb="FFF4CCCC"/>
      </patternFill>
    </fill>
    <fill>
      <patternFill patternType="solid">
        <fgColor rgb="FFFFFFFF"/>
        <bgColor rgb="FFFFFFFF"/>
      </patternFill>
    </fill>
    <fill>
      <patternFill patternType="solid">
        <fgColor rgb="FFEAD1DC"/>
        <bgColor rgb="FFEAD1DC"/>
      </patternFill>
    </fill>
    <fill>
      <patternFill patternType="solid">
        <fgColor rgb="FFFFF2CC"/>
        <bgColor rgb="FFFFF2CC"/>
      </patternFill>
    </fill>
  </fills>
  <borders count="3">
    <border/>
    <border>
      <left style="thick">
        <color rgb="FF000000"/>
      </left>
    </border>
    <border>
      <right style="thick">
        <color rgb="FF000000"/>
      </right>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1" numFmtId="0" xfId="0" applyAlignment="1" applyFont="1">
      <alignment readingOrder="0"/>
    </xf>
    <xf borderId="0" fillId="2" fontId="1" numFmtId="0" xfId="0" applyAlignment="1" applyFill="1" applyFont="1">
      <alignment readingOrder="0"/>
    </xf>
    <xf borderId="0" fillId="2" fontId="1" numFmtId="0" xfId="0" applyAlignment="1" applyFont="1">
      <alignment readingOrder="0" shrinkToFit="0" wrapText="1"/>
    </xf>
    <xf borderId="0" fillId="2" fontId="2"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0" fontId="1" numFmtId="0" xfId="0" applyFont="1"/>
    <xf borderId="0" fillId="0" fontId="1" numFmtId="0" xfId="0" applyAlignment="1" applyFont="1">
      <alignment readingOrder="0" shrinkToFit="0" wrapText="1"/>
    </xf>
    <xf borderId="0" fillId="0" fontId="3"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xf>
    <xf borderId="0" fillId="0" fontId="4" numFmtId="0" xfId="0" applyFont="1"/>
    <xf borderId="0" fillId="0" fontId="2" numFmtId="0" xfId="0" applyAlignment="1" applyFont="1">
      <alignment readingOrder="0"/>
    </xf>
    <xf borderId="0" fillId="2" fontId="1" numFmtId="164" xfId="0" applyAlignment="1" applyFont="1" applyNumberFormat="1">
      <alignment readingOrder="0"/>
    </xf>
    <xf borderId="0" fillId="2" fontId="1" numFmtId="0" xfId="0" applyAlignment="1" applyFont="1">
      <alignment readingOrder="0"/>
    </xf>
    <xf borderId="0" fillId="2" fontId="1" numFmtId="0" xfId="0" applyAlignment="1" applyFont="1">
      <alignment readingOrder="0"/>
    </xf>
    <xf borderId="0" fillId="2" fontId="1" numFmtId="0" xfId="0" applyFont="1"/>
    <xf borderId="0" fillId="2" fontId="5" numFmtId="0" xfId="0" applyAlignment="1" applyFont="1">
      <alignment readingOrder="0"/>
    </xf>
    <xf borderId="0" fillId="3" fontId="1" numFmtId="164" xfId="0" applyAlignment="1" applyFill="1" applyFont="1" applyNumberFormat="1">
      <alignment readingOrder="0"/>
    </xf>
    <xf borderId="0" fillId="3" fontId="1" numFmtId="0" xfId="0" applyAlignment="1" applyFont="1">
      <alignment readingOrder="0"/>
    </xf>
    <xf borderId="0" fillId="3" fontId="1" numFmtId="0" xfId="0" applyFont="1"/>
    <xf borderId="0" fillId="3" fontId="6" numFmtId="0" xfId="0" applyAlignment="1" applyFont="1">
      <alignment readingOrder="0"/>
    </xf>
    <xf borderId="0" fillId="3" fontId="1"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4" fontId="1" numFmtId="164" xfId="0" applyAlignment="1" applyFill="1" applyFont="1" applyNumberFormat="1">
      <alignment readingOrder="0"/>
    </xf>
    <xf borderId="0" fillId="4" fontId="1" numFmtId="0" xfId="0" applyAlignment="1" applyFont="1">
      <alignment readingOrder="0"/>
    </xf>
    <xf borderId="0" fillId="4" fontId="1" numFmtId="0" xfId="0" applyFont="1"/>
    <xf borderId="0" fillId="4" fontId="9" numFmtId="0" xfId="0" applyAlignment="1" applyFont="1">
      <alignment readingOrder="0"/>
    </xf>
    <xf borderId="0" fillId="4" fontId="1" numFmtId="0" xfId="0" applyAlignment="1" applyFont="1">
      <alignment readingOrder="0"/>
    </xf>
    <xf borderId="0" fillId="3" fontId="2" numFmtId="0" xfId="0" applyAlignment="1" applyFont="1">
      <alignment readingOrder="0"/>
    </xf>
    <xf borderId="0" fillId="4" fontId="2" numFmtId="0" xfId="0" applyAlignment="1" applyFont="1">
      <alignment readingOrder="0"/>
    </xf>
    <xf borderId="0" fillId="0" fontId="10" numFmtId="0" xfId="0" applyAlignment="1" applyFont="1">
      <alignment readingOrder="0"/>
    </xf>
    <xf borderId="0" fillId="5" fontId="10" numFmtId="0" xfId="0" applyAlignment="1" applyFill="1" applyFont="1">
      <alignment readingOrder="0"/>
    </xf>
    <xf borderId="0" fillId="4" fontId="1" numFmtId="0" xfId="0" applyAlignment="1" applyFont="1">
      <alignment readingOrder="0" shrinkToFit="0" wrapText="1"/>
    </xf>
    <xf borderId="0" fillId="0" fontId="11" numFmtId="0" xfId="0" applyAlignment="1" applyFont="1">
      <alignment readingOrder="0"/>
    </xf>
    <xf borderId="0" fillId="6" fontId="11" numFmtId="0" xfId="0" applyAlignment="1" applyFill="1" applyFont="1">
      <alignment horizontal="center" readingOrder="0"/>
    </xf>
    <xf borderId="0" fillId="0" fontId="12" numFmtId="0" xfId="0" applyFont="1"/>
    <xf borderId="1" fillId="0" fontId="11" numFmtId="0" xfId="0" applyAlignment="1" applyBorder="1" applyFont="1">
      <alignment readingOrder="0"/>
    </xf>
    <xf borderId="0" fillId="0" fontId="4" numFmtId="0" xfId="0" applyAlignment="1" applyFont="1">
      <alignment readingOrder="0"/>
    </xf>
    <xf borderId="2" fillId="0" fontId="13" numFmtId="0" xfId="0" applyAlignment="1" applyBorder="1" applyFont="1">
      <alignment readingOrder="0"/>
    </xf>
    <xf borderId="0" fillId="0" fontId="12" numFmtId="0" xfId="0" applyAlignment="1" applyFont="1">
      <alignment readingOrder="0"/>
    </xf>
    <xf borderId="1" fillId="0" fontId="12" numFmtId="0" xfId="0" applyAlignment="1" applyBorder="1" applyFont="1">
      <alignment readingOrder="0"/>
    </xf>
    <xf borderId="2" fillId="0" fontId="12" numFmtId="0" xfId="0" applyAlignment="1" applyBorder="1" applyFont="1">
      <alignment readingOrder="0"/>
    </xf>
    <xf borderId="1" fillId="0" fontId="1" numFmtId="0" xfId="0" applyAlignment="1" applyBorder="1" applyFont="1">
      <alignment readingOrder="0"/>
    </xf>
    <xf borderId="2" fillId="0" fontId="1" numFmtId="0" xfId="0" applyBorder="1" applyFont="1"/>
    <xf borderId="0" fillId="0" fontId="14" numFmtId="0" xfId="0" applyFont="1"/>
    <xf borderId="2" fillId="4" fontId="1" numFmtId="0" xfId="0" applyBorder="1" applyFont="1"/>
    <xf borderId="1" fillId="0" fontId="1" numFmtId="0" xfId="0" applyBorder="1" applyFont="1"/>
    <xf borderId="0" fillId="0" fontId="4" numFmtId="0" xfId="0" applyAlignment="1" applyFont="1">
      <alignment horizontal="center" readingOrder="0"/>
    </xf>
    <xf borderId="0" fillId="0" fontId="4" numFmtId="0" xfId="0" applyAlignment="1" applyFont="1">
      <alignment readingOrder="0"/>
    </xf>
    <xf borderId="0" fillId="0" fontId="1" numFmtId="0" xfId="0" applyAlignment="1" applyFont="1">
      <alignment shrinkToFit="0" wrapText="0"/>
    </xf>
    <xf borderId="0" fillId="0" fontId="15" numFmtId="0" xfId="0" applyAlignment="1" applyFont="1">
      <alignment vertical="bottom"/>
    </xf>
    <xf borderId="0" fillId="0" fontId="16" numFmtId="0" xfId="0" applyAlignment="1" applyFont="1">
      <alignment shrinkToFit="0" wrapText="0"/>
    </xf>
    <xf borderId="0" fillId="0" fontId="17" numFmtId="0" xfId="0" applyAlignment="1" applyFont="1">
      <alignment readingOrder="0"/>
    </xf>
    <xf borderId="0" fillId="0" fontId="18" numFmtId="0" xfId="0" applyFont="1"/>
    <xf borderId="0" fillId="0" fontId="19" numFmtId="0" xfId="0" applyFont="1"/>
    <xf borderId="0" fillId="0" fontId="1" numFmtId="165" xfId="0" applyFont="1" applyNumberFormat="1"/>
    <xf borderId="0" fillId="0" fontId="1" numFmtId="0" xfId="0" applyAlignment="1" applyFont="1">
      <alignment shrinkToFit="0" wrapText="1"/>
    </xf>
    <xf borderId="0" fillId="0" fontId="17" numFmtId="0" xfId="0" applyFont="1"/>
    <xf borderId="0" fillId="0" fontId="1" numFmtId="166" xfId="0" applyAlignment="1" applyFont="1" applyNumberFormat="1">
      <alignment readingOrder="0"/>
    </xf>
    <xf borderId="0" fillId="7" fontId="1" numFmtId="0" xfId="0" applyFill="1" applyFont="1"/>
    <xf borderId="0" fillId="0" fontId="1" numFmtId="165" xfId="0" applyAlignment="1" applyFont="1" applyNumberFormat="1">
      <alignment readingOrder="0"/>
    </xf>
    <xf borderId="0" fillId="0" fontId="1" numFmtId="166" xfId="0" applyFont="1" applyNumberFormat="1"/>
    <xf borderId="0" fillId="3" fontId="19" numFmtId="0" xfId="0" applyFont="1"/>
    <xf borderId="0" fillId="3" fontId="20" numFmtId="0" xfId="0" applyFont="1"/>
    <xf borderId="0" fillId="3" fontId="18" numFmtId="0" xfId="0" applyFont="1"/>
    <xf borderId="0" fillId="3" fontId="1" numFmtId="165"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michaespinosa.com" TargetMode="External"/><Relationship Id="rId190" Type="http://schemas.openxmlformats.org/officeDocument/2006/relationships/hyperlink" Target="https://www.pueblospeechandneuro.com" TargetMode="External"/><Relationship Id="rId42" Type="http://schemas.openxmlformats.org/officeDocument/2006/relationships/hyperlink" Target="http://www.umass.edu/public-health-sciences/organizations/center-language-speech-and-hearing" TargetMode="External"/><Relationship Id="rId41" Type="http://schemas.openxmlformats.org/officeDocument/2006/relationships/hyperlink" Target="http://www.prydevoiceandspeechtherapy.com" TargetMode="External"/><Relationship Id="rId44" Type="http://schemas.openxmlformats.org/officeDocument/2006/relationships/hyperlink" Target="http://www.serenityspeechtherapy.com" TargetMode="External"/><Relationship Id="rId194" Type="http://schemas.openxmlformats.org/officeDocument/2006/relationships/hyperlink" Target="https://www.wcupa.edu/healthSciences/commDisorder/clinic.aspx" TargetMode="External"/><Relationship Id="rId43" Type="http://schemas.openxmlformats.org/officeDocument/2006/relationships/hyperlink" Target="http://holmeswellspoken.com" TargetMode="External"/><Relationship Id="rId193" Type="http://schemas.openxmlformats.org/officeDocument/2006/relationships/hyperlink" Target="https://www.fluidvoice.studio/" TargetMode="External"/><Relationship Id="rId46" Type="http://schemas.openxmlformats.org/officeDocument/2006/relationships/hyperlink" Target="http://www.paspeech.com" TargetMode="External"/><Relationship Id="rId192" Type="http://schemas.openxmlformats.org/officeDocument/2006/relationships/hyperlink" Target="https://www.colorado.edu/slhs/speech-language-and-hearing-clinic-slhc" TargetMode="External"/><Relationship Id="rId45" Type="http://schemas.openxmlformats.org/officeDocument/2006/relationships/hyperlink" Target="https://slhs.arizona.edu/clinic/ua-speech-language-hearing-clinic" TargetMode="External"/><Relationship Id="rId191" Type="http://schemas.openxmlformats.org/officeDocument/2006/relationships/hyperlink" Target="https://www.siue.edu/academics/graduate/degrees-and-programs/slp/" TargetMode="External"/><Relationship Id="rId48" Type="http://schemas.openxmlformats.org/officeDocument/2006/relationships/hyperlink" Target="https://www.unitypoint.org/locations/unitypoint-clinic-therapy---prairie-parkway" TargetMode="External"/><Relationship Id="rId187" Type="http://schemas.openxmlformats.org/officeDocument/2006/relationships/hyperlink" Target="http://christineadaire.com" TargetMode="External"/><Relationship Id="rId47" Type="http://schemas.openxmlformats.org/officeDocument/2006/relationships/hyperlink" Target="http://www.amplifiedvoiceandspeech.com" TargetMode="External"/><Relationship Id="rId186" Type="http://schemas.openxmlformats.org/officeDocument/2006/relationships/hyperlink" Target="http://strongstylesolutions.com" TargetMode="External"/><Relationship Id="rId185" Type="http://schemas.openxmlformats.org/officeDocument/2006/relationships/hyperlink" Target="http://pueblospeechandneuro.com" TargetMode="External"/><Relationship Id="rId49" Type="http://schemas.openxmlformats.org/officeDocument/2006/relationships/hyperlink" Target="http://www.healingvoicecenter.com" TargetMode="External"/><Relationship Id="rId184" Type="http://schemas.openxmlformats.org/officeDocument/2006/relationships/hyperlink" Target="https://duncanlakespeechtherapy.com/" TargetMode="External"/><Relationship Id="rId189" Type="http://schemas.openxmlformats.org/officeDocument/2006/relationships/hyperlink" Target="http://www.froedtert.com/ent/laryngology" TargetMode="External"/><Relationship Id="rId188" Type="http://schemas.openxmlformats.org/officeDocument/2006/relationships/hyperlink" Target="https://medschool.cuanschutz.edu/otolaryngology/patient-information/adult-services/voice-and-airway" TargetMode="External"/><Relationship Id="rId31" Type="http://schemas.openxmlformats.org/officeDocument/2006/relationships/hyperlink" Target="http://genieuscommunication.com" TargetMode="External"/><Relationship Id="rId30" Type="http://schemas.openxmlformats.org/officeDocument/2006/relationships/hyperlink" Target="https://ahs.illinois.edu/speech-&amp;-hearing-science" TargetMode="External"/><Relationship Id="rId33" Type="http://schemas.openxmlformats.org/officeDocument/2006/relationships/hyperlink" Target="http://www.southtampavoicetherapy.com" TargetMode="External"/><Relationship Id="rId183" Type="http://schemas.openxmlformats.org/officeDocument/2006/relationships/hyperlink" Target="https://www.authenticspeechllc.com/" TargetMode="External"/><Relationship Id="rId32" Type="http://schemas.openxmlformats.org/officeDocument/2006/relationships/hyperlink" Target="https://sphs.indiana.edu/index.html" TargetMode="External"/><Relationship Id="rId182" Type="http://schemas.openxmlformats.org/officeDocument/2006/relationships/hyperlink" Target="https://www.purdue.edu/hhs/slhs-clinic/" TargetMode="External"/><Relationship Id="rId35" Type="http://schemas.openxmlformats.org/officeDocument/2006/relationships/hyperlink" Target="https://treatmanslp.clientsecure.me" TargetMode="External"/><Relationship Id="rId181" Type="http://schemas.openxmlformats.org/officeDocument/2006/relationships/hyperlink" Target="http://www.duncanlakespeechtherapy.com" TargetMode="External"/><Relationship Id="rId34" Type="http://schemas.openxmlformats.org/officeDocument/2006/relationships/hyperlink" Target="http://www.ntxvoice.com" TargetMode="External"/><Relationship Id="rId180" Type="http://schemas.openxmlformats.org/officeDocument/2006/relationships/hyperlink" Target="http://wakehealth.edu/voice" TargetMode="External"/><Relationship Id="rId37" Type="http://schemas.openxmlformats.org/officeDocument/2006/relationships/hyperlink" Target="https://kapilavoiceandspeech.clientsecure.me/" TargetMode="External"/><Relationship Id="rId176" Type="http://schemas.openxmlformats.org/officeDocument/2006/relationships/hyperlink" Target="https://hespclinic.umd.edu/" TargetMode="External"/><Relationship Id="rId36" Type="http://schemas.openxmlformats.org/officeDocument/2006/relationships/hyperlink" Target="https://www.uwsp.edu/health/school-of-health-sciences-and-wellness/speech-language-and-hearing-clinic/" TargetMode="External"/><Relationship Id="rId175" Type="http://schemas.openxmlformats.org/officeDocument/2006/relationships/hyperlink" Target="https://www.fluidvoice.studio/" TargetMode="External"/><Relationship Id="rId39" Type="http://schemas.openxmlformats.org/officeDocument/2006/relationships/hyperlink" Target="http://www.harmonicspeech.com" TargetMode="External"/><Relationship Id="rId174" Type="http://schemas.openxmlformats.org/officeDocument/2006/relationships/hyperlink" Target="http://www.annemironchik.com" TargetMode="External"/><Relationship Id="rId38" Type="http://schemas.openxmlformats.org/officeDocument/2006/relationships/hyperlink" Target="http://www.blueridgespeechandvoice.com" TargetMode="External"/><Relationship Id="rId173" Type="http://schemas.openxmlformats.org/officeDocument/2006/relationships/hyperlink" Target="https://www.njspeechandlanguage.com" TargetMode="External"/><Relationship Id="rId179" Type="http://schemas.openxmlformats.org/officeDocument/2006/relationships/hyperlink" Target="http://slhunterspeechworks.com" TargetMode="External"/><Relationship Id="rId178" Type="http://schemas.openxmlformats.org/officeDocument/2006/relationships/hyperlink" Target="http://www.elliottbayspeech.com" TargetMode="External"/><Relationship Id="rId177" Type="http://schemas.openxmlformats.org/officeDocument/2006/relationships/hyperlink" Target="https://theatre.wisc.edu/fac-staff/conroy-colleen/" TargetMode="External"/><Relationship Id="rId20" Type="http://schemas.openxmlformats.org/officeDocument/2006/relationships/hyperlink" Target="http://peterfullerton.com" TargetMode="External"/><Relationship Id="rId22" Type="http://schemas.openxmlformats.org/officeDocument/2006/relationships/hyperlink" Target="http://maumeebaytherapy.com" TargetMode="External"/><Relationship Id="rId21" Type="http://schemas.openxmlformats.org/officeDocument/2006/relationships/hyperlink" Target="http://www.truespeechservices.com" TargetMode="External"/><Relationship Id="rId24" Type="http://schemas.openxmlformats.org/officeDocument/2006/relationships/hyperlink" Target="https://www.evankennedyvoice.com/" TargetMode="External"/><Relationship Id="rId23" Type="http://schemas.openxmlformats.org/officeDocument/2006/relationships/hyperlink" Target="https://www.speechwithsimone.com" TargetMode="External"/><Relationship Id="rId26" Type="http://schemas.openxmlformats.org/officeDocument/2006/relationships/hyperlink" Target="https://www.hopkinsmedicine.org/profiles/details/ashley-davis" TargetMode="External"/><Relationship Id="rId25" Type="http://schemas.openxmlformats.org/officeDocument/2006/relationships/hyperlink" Target="http://www.mysilvertongue.com" TargetMode="External"/><Relationship Id="rId28" Type="http://schemas.openxmlformats.org/officeDocument/2006/relationships/hyperlink" Target="http://chicagovoicecenter.com" TargetMode="External"/><Relationship Id="rId27" Type="http://schemas.openxmlformats.org/officeDocument/2006/relationships/hyperlink" Target="http://www.hvvoiceandspeech.com" TargetMode="External"/><Relationship Id="rId29" Type="http://schemas.openxmlformats.org/officeDocument/2006/relationships/hyperlink" Target="https://www.mercy.edu/academics/school-health-natural-sciences/speech-hearing-clinic" TargetMode="External"/><Relationship Id="rId11" Type="http://schemas.openxmlformats.org/officeDocument/2006/relationships/hyperlink" Target="http://www.voicesablaze.com" TargetMode="External"/><Relationship Id="rId10" Type="http://schemas.openxmlformats.org/officeDocument/2006/relationships/hyperlink" Target="http://www.surreyvoiceclinic.com" TargetMode="External"/><Relationship Id="rId13" Type="http://schemas.openxmlformats.org/officeDocument/2006/relationships/hyperlink" Target="http://www.midwestspeechandswallowing.com" TargetMode="External"/><Relationship Id="rId12" Type="http://schemas.openxmlformats.org/officeDocument/2006/relationships/hyperlink" Target="http://www.manouvellevoix.ca" TargetMode="External"/><Relationship Id="rId15" Type="http://schemas.openxmlformats.org/officeDocument/2006/relationships/hyperlink" Target="http://www.coloresspeech.com" TargetMode="External"/><Relationship Id="rId198" Type="http://schemas.openxmlformats.org/officeDocument/2006/relationships/hyperlink" Target="https://www.wakehealth.edu/locations/clinics/v/voice-and-swallowing-disorders-center" TargetMode="External"/><Relationship Id="rId14" Type="http://schemas.openxmlformats.org/officeDocument/2006/relationships/hyperlink" Target="http://www.voiceboxoffice.com" TargetMode="External"/><Relationship Id="rId197" Type="http://schemas.openxmlformats.org/officeDocument/2006/relationships/hyperlink" Target="http://slpvoicesource.com" TargetMode="External"/><Relationship Id="rId17" Type="http://schemas.openxmlformats.org/officeDocument/2006/relationships/hyperlink" Target="https://www.authenticspeechllc.com/" TargetMode="External"/><Relationship Id="rId196" Type="http://schemas.openxmlformats.org/officeDocument/2006/relationships/hyperlink" Target="https://ohns.ucsf.edu/laryngology/" TargetMode="External"/><Relationship Id="rId16" Type="http://schemas.openxmlformats.org/officeDocument/2006/relationships/hyperlink" Target="http://melanietapson.com" TargetMode="External"/><Relationship Id="rId195" Type="http://schemas.openxmlformats.org/officeDocument/2006/relationships/hyperlink" Target="http://www.themainestudio.com" TargetMode="External"/><Relationship Id="rId19" Type="http://schemas.openxmlformats.org/officeDocument/2006/relationships/hyperlink" Target="https://medschool.cuanschutz.edu/gdp/meet-our-team" TargetMode="External"/><Relationship Id="rId18" Type="http://schemas.openxmlformats.org/officeDocument/2006/relationships/hyperlink" Target="http://vividvoicesslp.com" TargetMode="External"/><Relationship Id="rId199" Type="http://schemas.openxmlformats.org/officeDocument/2006/relationships/hyperlink" Target="http://www.atempovoicecenter.com" TargetMode="External"/><Relationship Id="rId84" Type="http://schemas.openxmlformats.org/officeDocument/2006/relationships/hyperlink" Target="https://www.perthentcentre.com.au/voiceandairway" TargetMode="External"/><Relationship Id="rId83" Type="http://schemas.openxmlformats.org/officeDocument/2006/relationships/hyperlink" Target="https://affirmingvoice.clientsecure.me" TargetMode="External"/><Relationship Id="rId86" Type="http://schemas.openxmlformats.org/officeDocument/2006/relationships/hyperlink" Target="http://www.vtspeech.com" TargetMode="External"/><Relationship Id="rId85" Type="http://schemas.openxmlformats.org/officeDocument/2006/relationships/hyperlink" Target="http://www.centerlogopedi.no" TargetMode="External"/><Relationship Id="rId88" Type="http://schemas.openxmlformats.org/officeDocument/2006/relationships/hyperlink" Target="https://www.theirtherapy.com" TargetMode="External"/><Relationship Id="rId150" Type="http://schemas.openxmlformats.org/officeDocument/2006/relationships/hyperlink" Target="http://roavalleyvoice.com" TargetMode="External"/><Relationship Id="rId87" Type="http://schemas.openxmlformats.org/officeDocument/2006/relationships/hyperlink" Target="https://www.empowermespeechservices.com/" TargetMode="External"/><Relationship Id="rId89" Type="http://schemas.openxmlformats.org/officeDocument/2006/relationships/hyperlink" Target="https://www.mwuclinics.com/arizona/services/therapy/speech-language" TargetMode="External"/><Relationship Id="rId80" Type="http://schemas.openxmlformats.org/officeDocument/2006/relationships/hyperlink" Target="http://www.speechappealclinic.com" TargetMode="External"/><Relationship Id="rId82" Type="http://schemas.openxmlformats.org/officeDocument/2006/relationships/hyperlink" Target="http://www.resonatevoiceandspeech.com" TargetMode="External"/><Relationship Id="rId81" Type="http://schemas.openxmlformats.org/officeDocument/2006/relationships/hyperlink" Target="http://prismaticspeech.com" TargetMode="External"/><Relationship Id="rId1" Type="http://schemas.openxmlformats.org/officeDocument/2006/relationships/comments" Target="../comments1.xml"/><Relationship Id="rId2" Type="http://schemas.openxmlformats.org/officeDocument/2006/relationships/hyperlink" Target="https://www.upmc.com/services/ear-nose-throat/services/voice-speech-and-swallowing/voice-center" TargetMode="External"/><Relationship Id="rId3" Type="http://schemas.openxmlformats.org/officeDocument/2006/relationships/hyperlink" Target="https://www.upmc.com/services/ear-nose-throat/services/voice-speech-and-swallowing/voice-center" TargetMode="External"/><Relationship Id="rId149" Type="http://schemas.openxmlformats.org/officeDocument/2006/relationships/hyperlink" Target="http://www.anneverhoef.com" TargetMode="External"/><Relationship Id="rId4" Type="http://schemas.openxmlformats.org/officeDocument/2006/relationships/hyperlink" Target="https://www.upmc.com/services/ear-nose-throat/services/voice-speech-and-swallowing/voice-center" TargetMode="External"/><Relationship Id="rId148" Type="http://schemas.openxmlformats.org/officeDocument/2006/relationships/hyperlink" Target="https://kaleidascope.kaleidahealth.org/" TargetMode="External"/><Relationship Id="rId9" Type="http://schemas.openxmlformats.org/officeDocument/2006/relationships/hyperlink" Target="http://www.ozarkvoice.com" TargetMode="External"/><Relationship Id="rId143" Type="http://schemas.openxmlformats.org/officeDocument/2006/relationships/hyperlink" Target="http://revealspeech.com" TargetMode="External"/><Relationship Id="rId142" Type="http://schemas.openxmlformats.org/officeDocument/2006/relationships/hyperlink" Target="http://www.authenticvoicesllc.com" TargetMode="External"/><Relationship Id="rId141" Type="http://schemas.openxmlformats.org/officeDocument/2006/relationships/hyperlink" Target="https://na.doct.to/ih2legc2" TargetMode="External"/><Relationship Id="rId140" Type="http://schemas.openxmlformats.org/officeDocument/2006/relationships/hyperlink" Target="https://nevadastate.edu/academics/soe/speech-language-pathology/clinic-info/" TargetMode="External"/><Relationship Id="rId5" Type="http://schemas.openxmlformats.org/officeDocument/2006/relationships/hyperlink" Target="http://www.lotusvoicestudio.com" TargetMode="External"/><Relationship Id="rId147" Type="http://schemas.openxmlformats.org/officeDocument/2006/relationships/hyperlink" Target="https://www.radford.edu/content/wchs/home/cosd/about/faculty.html" TargetMode="External"/><Relationship Id="rId6" Type="http://schemas.openxmlformats.org/officeDocument/2006/relationships/hyperlink" Target="http://www.soundshc.com" TargetMode="External"/><Relationship Id="rId146" Type="http://schemas.openxmlformats.org/officeDocument/2006/relationships/hyperlink" Target="http://mountainai.org" TargetMode="External"/><Relationship Id="rId7" Type="http://schemas.openxmlformats.org/officeDocument/2006/relationships/hyperlink" Target="http://www.trueselfspeech.com" TargetMode="External"/><Relationship Id="rId145" Type="http://schemas.openxmlformats.org/officeDocument/2006/relationships/hyperlink" Target="https://masseyeandear.org/specialties/voice-lab" TargetMode="External"/><Relationship Id="rId8" Type="http://schemas.openxmlformats.org/officeDocument/2006/relationships/hyperlink" Target="http://www.lakecityspeech.com" TargetMode="External"/><Relationship Id="rId144" Type="http://schemas.openxmlformats.org/officeDocument/2006/relationships/hyperlink" Target="http://kimberlydahl.com" TargetMode="External"/><Relationship Id="rId73" Type="http://schemas.openxmlformats.org/officeDocument/2006/relationships/hyperlink" Target="http://www.trilliumspeech.com" TargetMode="External"/><Relationship Id="rId72" Type="http://schemas.openxmlformats.org/officeDocument/2006/relationships/hyperlink" Target="http://livevocally.com" TargetMode="External"/><Relationship Id="rId75" Type="http://schemas.openxmlformats.org/officeDocument/2006/relationships/hyperlink" Target="http://www.amillionthingstosay.com" TargetMode="External"/><Relationship Id="rId74" Type="http://schemas.openxmlformats.org/officeDocument/2006/relationships/hyperlink" Target="https://www.qvoicelessons.com/" TargetMode="External"/><Relationship Id="rId77" Type="http://schemas.openxmlformats.org/officeDocument/2006/relationships/hyperlink" Target="https://ohns.ucsf.edu/laryngology" TargetMode="External"/><Relationship Id="rId76" Type="http://schemas.openxmlformats.org/officeDocument/2006/relationships/hyperlink" Target="http://www.explorevoice.com" TargetMode="External"/><Relationship Id="rId79" Type="http://schemas.openxmlformats.org/officeDocument/2006/relationships/hyperlink" Target="https://masseyeandear.org/treatments/transgender-voice-therapy" TargetMode="External"/><Relationship Id="rId78" Type="http://schemas.openxmlformats.org/officeDocument/2006/relationships/hyperlink" Target="https://scholars.latrobe.edu.au/jmoates" TargetMode="External"/><Relationship Id="rId71" Type="http://schemas.openxmlformats.org/officeDocument/2006/relationships/hyperlink" Target="http://www.gendervoiceslp.com" TargetMode="External"/><Relationship Id="rId70" Type="http://schemas.openxmlformats.org/officeDocument/2006/relationships/hyperlink" Target="http://www.nmgvc.org" TargetMode="External"/><Relationship Id="rId139" Type="http://schemas.openxmlformats.org/officeDocument/2006/relationships/hyperlink" Target="http://diemervoicestudio.com" TargetMode="External"/><Relationship Id="rId138" Type="http://schemas.openxmlformats.org/officeDocument/2006/relationships/hyperlink" Target="https://www.pennstatehealth.org/services-treatments/speech-language-pathology" TargetMode="External"/><Relationship Id="rId137" Type="http://schemas.openxmlformats.org/officeDocument/2006/relationships/hyperlink" Target="https://www.michaelkarlstudio.com/" TargetMode="External"/><Relationship Id="rId132" Type="http://schemas.openxmlformats.org/officeDocument/2006/relationships/hyperlink" Target="http://www.nmgvc.org" TargetMode="External"/><Relationship Id="rId131" Type="http://schemas.openxmlformats.org/officeDocument/2006/relationships/hyperlink" Target="http://jordanrosscommunication.com" TargetMode="External"/><Relationship Id="rId130" Type="http://schemas.openxmlformats.org/officeDocument/2006/relationships/hyperlink" Target="https://www.viablevoice.com/" TargetMode="External"/><Relationship Id="rId136" Type="http://schemas.openxmlformats.org/officeDocument/2006/relationships/hyperlink" Target="https://www.voicecoach.nz/" TargetMode="External"/><Relationship Id="rId135" Type="http://schemas.openxmlformats.org/officeDocument/2006/relationships/hyperlink" Target="http://www.voxchicago.com" TargetMode="External"/><Relationship Id="rId134" Type="http://schemas.openxmlformats.org/officeDocument/2006/relationships/hyperlink" Target="http://www.nmgvc.org" TargetMode="External"/><Relationship Id="rId133" Type="http://schemas.openxmlformats.org/officeDocument/2006/relationships/hyperlink" Target="http://www.nmgvc.org" TargetMode="External"/><Relationship Id="rId62" Type="http://schemas.openxmlformats.org/officeDocument/2006/relationships/hyperlink" Target="https://www.lavenderspeech.com/" TargetMode="External"/><Relationship Id="rId61" Type="http://schemas.openxmlformats.org/officeDocument/2006/relationships/hyperlink" Target="https://www.keckmedicine.org/centers-and-programs/voice-and-swallowing-disorders/" TargetMode="External"/><Relationship Id="rId64" Type="http://schemas.openxmlformats.org/officeDocument/2006/relationships/hyperlink" Target="http://www.speechvoicelab.com" TargetMode="External"/><Relationship Id="rId63" Type="http://schemas.openxmlformats.org/officeDocument/2006/relationships/hyperlink" Target="https://www.uchealth.org/provider/monica_ellis_speech_pathologist/" TargetMode="External"/><Relationship Id="rId66" Type="http://schemas.openxmlformats.org/officeDocument/2006/relationships/hyperlink" Target="http://casselspeechandlanguage.com" TargetMode="External"/><Relationship Id="rId172" Type="http://schemas.openxmlformats.org/officeDocument/2006/relationships/hyperlink" Target="https://www.njspeechandlanguage.com" TargetMode="External"/><Relationship Id="rId65" Type="http://schemas.openxmlformats.org/officeDocument/2006/relationships/hyperlink" Target="http://keckmedicine.org/uscvoicecenter" TargetMode="External"/><Relationship Id="rId171" Type="http://schemas.openxmlformats.org/officeDocument/2006/relationships/hyperlink" Target="http://krisanneweiss.com" TargetMode="External"/><Relationship Id="rId68" Type="http://schemas.openxmlformats.org/officeDocument/2006/relationships/hyperlink" Target="http://www.newleafvoice.com" TargetMode="External"/><Relationship Id="rId170" Type="http://schemas.openxmlformats.org/officeDocument/2006/relationships/hyperlink" Target="https://med.umn.edu/ent/patient-care/lions-voice-clinic" TargetMode="External"/><Relationship Id="rId67" Type="http://schemas.openxmlformats.org/officeDocument/2006/relationships/hyperlink" Target="https://providers.keckmedicine.org/provider/M.+Eugenia+Castro/866950" TargetMode="External"/><Relationship Id="rId60" Type="http://schemas.openxmlformats.org/officeDocument/2006/relationships/hyperlink" Target="https://provoicecare.net" TargetMode="External"/><Relationship Id="rId165" Type="http://schemas.openxmlformats.org/officeDocument/2006/relationships/hyperlink" Target="http://www.adicabral.com" TargetMode="External"/><Relationship Id="rId69" Type="http://schemas.openxmlformats.org/officeDocument/2006/relationships/hyperlink" Target="http://thevoicelabinc.com" TargetMode="External"/><Relationship Id="rId164" Type="http://schemas.openxmlformats.org/officeDocument/2006/relationships/hyperlink" Target="http://www.sarahquintana.com" TargetMode="External"/><Relationship Id="rId163" Type="http://schemas.openxmlformats.org/officeDocument/2006/relationships/hyperlink" Target="http://www.becomingthroughsound.com" TargetMode="External"/><Relationship Id="rId162" Type="http://schemas.openxmlformats.org/officeDocument/2006/relationships/hyperlink" Target="https://doctors.umiamihealth.org/provider/Adam+T+Lloyd/672046" TargetMode="External"/><Relationship Id="rId169" Type="http://schemas.openxmlformats.org/officeDocument/2006/relationships/hyperlink" Target="https://account.allinahealth.org/providers/18906" TargetMode="External"/><Relationship Id="rId168" Type="http://schemas.openxmlformats.org/officeDocument/2006/relationships/hyperlink" Target="http://rbois.ca" TargetMode="External"/><Relationship Id="rId167" Type="http://schemas.openxmlformats.org/officeDocument/2006/relationships/hyperlink" Target="https://emerson.edu/academics/academic-departments/communication-sciences-disorders/robbins-center/gender-affirming" TargetMode="External"/><Relationship Id="rId166" Type="http://schemas.openxmlformats.org/officeDocument/2006/relationships/hyperlink" Target="http://prismaticspeech.com" TargetMode="External"/><Relationship Id="rId51" Type="http://schemas.openxmlformats.org/officeDocument/2006/relationships/hyperlink" Target="http://evolveslp.com" TargetMode="External"/><Relationship Id="rId50" Type="http://schemas.openxmlformats.org/officeDocument/2006/relationships/hyperlink" Target="https://csd.wisc.edu/clinic/" TargetMode="External"/><Relationship Id="rId53" Type="http://schemas.openxmlformats.org/officeDocument/2006/relationships/hyperlink" Target="https://www.sjsu.edu/cds/clinics/kaccd.php" TargetMode="External"/><Relationship Id="rId52" Type="http://schemas.openxmlformats.org/officeDocument/2006/relationships/hyperlink" Target="https://csd.uiowa.edu/clinic/speech-and-language-services/voice" TargetMode="External"/><Relationship Id="rId55" Type="http://schemas.openxmlformats.org/officeDocument/2006/relationships/hyperlink" Target="https://louise-pinkerton-slprano.business.site/" TargetMode="External"/><Relationship Id="rId161" Type="http://schemas.openxmlformats.org/officeDocument/2006/relationships/hyperlink" Target="https://resonantspeechtherapy.com/" TargetMode="External"/><Relationship Id="rId54" Type="http://schemas.openxmlformats.org/officeDocument/2006/relationships/hyperlink" Target="https://uihc.org/providers/louise-pinkerton" TargetMode="External"/><Relationship Id="rId160" Type="http://schemas.openxmlformats.org/officeDocument/2006/relationships/hyperlink" Target="http://sfvoice.com" TargetMode="External"/><Relationship Id="rId57" Type="http://schemas.openxmlformats.org/officeDocument/2006/relationships/hyperlink" Target="https://www.mayoclinic.org/" TargetMode="External"/><Relationship Id="rId56" Type="http://schemas.openxmlformats.org/officeDocument/2006/relationships/hyperlink" Target="https://uihc.org/providers/louise-pinkerton" TargetMode="External"/><Relationship Id="rId159" Type="http://schemas.openxmlformats.org/officeDocument/2006/relationships/hyperlink" Target="https://www.emoryhealthcare.org/centers-programs/voice-center" TargetMode="External"/><Relationship Id="rId59" Type="http://schemas.openxmlformats.org/officeDocument/2006/relationships/hyperlink" Target="http://www.elliottbayspeech.com" TargetMode="External"/><Relationship Id="rId154" Type="http://schemas.openxmlformats.org/officeDocument/2006/relationships/hyperlink" Target="http://www.seattlevoicelab.com" TargetMode="External"/><Relationship Id="rId58" Type="http://schemas.openxmlformats.org/officeDocument/2006/relationships/hyperlink" Target="https://prismaticspeech.com/" TargetMode="External"/><Relationship Id="rId153" Type="http://schemas.openxmlformats.org/officeDocument/2006/relationships/hyperlink" Target="http://gromkovoice.com" TargetMode="External"/><Relationship Id="rId152" Type="http://schemas.openxmlformats.org/officeDocument/2006/relationships/hyperlink" Target="https://oto.wustl.edu/people/marie-fleming-ccc-slp/" TargetMode="External"/><Relationship Id="rId151" Type="http://schemas.openxmlformats.org/officeDocument/2006/relationships/hyperlink" Target="http://www.thenbsp.com.au" TargetMode="External"/><Relationship Id="rId158" Type="http://schemas.openxmlformats.org/officeDocument/2006/relationships/hyperlink" Target="http://sfvoice.com" TargetMode="External"/><Relationship Id="rId157" Type="http://schemas.openxmlformats.org/officeDocument/2006/relationships/hyperlink" Target="http://www.kozanclinic.com" TargetMode="External"/><Relationship Id="rId156" Type="http://schemas.openxmlformats.org/officeDocument/2006/relationships/hyperlink" Target="http://hennepinhealthcare.org" TargetMode="External"/><Relationship Id="rId155" Type="http://schemas.openxmlformats.org/officeDocument/2006/relationships/hyperlink" Target="https://www.ithaca.edu/academics/school-health-sciences-and-human-performance/clinics-and-labs/sir-alexander-ewing-ithaca-college-speech-and-hearing-clinic" TargetMode="External"/><Relationship Id="rId107" Type="http://schemas.openxmlformats.org/officeDocument/2006/relationships/hyperlink" Target="http://www.totalvoice.net" TargetMode="External"/><Relationship Id="rId106" Type="http://schemas.openxmlformats.org/officeDocument/2006/relationships/hyperlink" Target="https://www.nm.org/conditions-and-care-areas/ent-ear-nose-throat/the-center-for-voice" TargetMode="External"/><Relationship Id="rId105" Type="http://schemas.openxmlformats.org/officeDocument/2006/relationships/hyperlink" Target="https://www.gvsu.edu/voiceandswallowinglab/" TargetMode="External"/><Relationship Id="rId104" Type="http://schemas.openxmlformats.org/officeDocument/2006/relationships/hyperlink" Target="http://www.carlybergey.com" TargetMode="External"/><Relationship Id="rId109" Type="http://schemas.openxmlformats.org/officeDocument/2006/relationships/hyperlink" Target="https://masseyeandear.org/treatments/transgender-voice-therapy" TargetMode="External"/><Relationship Id="rId108" Type="http://schemas.openxmlformats.org/officeDocument/2006/relationships/hyperlink" Target="http://www.kindechoesspeechtherapy.com" TargetMode="External"/><Relationship Id="rId103" Type="http://schemas.openxmlformats.org/officeDocument/2006/relationships/hyperlink" Target="http://www.vocespeechtherapy.com" TargetMode="External"/><Relationship Id="rId102" Type="http://schemas.openxmlformats.org/officeDocument/2006/relationships/hyperlink" Target="http://www.middlesexhealth.org" TargetMode="External"/><Relationship Id="rId101" Type="http://schemas.openxmlformats.org/officeDocument/2006/relationships/hyperlink" Target="https://www.unco.edu/nhs/audiology-speech-language-sciences/about-us/clinic.aspx" TargetMode="External"/><Relationship Id="rId100" Type="http://schemas.openxmlformats.org/officeDocument/2006/relationships/hyperlink" Target="http://bbivar.com" TargetMode="External"/><Relationship Id="rId129" Type="http://schemas.openxmlformats.org/officeDocument/2006/relationships/hyperlink" Target="http://www.nmgvc.org" TargetMode="External"/><Relationship Id="rId128" Type="http://schemas.openxmlformats.org/officeDocument/2006/relationships/hyperlink" Target="http://emoryvoicecenter.org" TargetMode="External"/><Relationship Id="rId127" Type="http://schemas.openxmlformats.org/officeDocument/2006/relationships/hyperlink" Target="https://masseyeandear.org/treatments/transgender-voice-therapy" TargetMode="External"/><Relationship Id="rId126" Type="http://schemas.openxmlformats.org/officeDocument/2006/relationships/hyperlink" Target="http://prismaticspeech.com" TargetMode="External"/><Relationship Id="rId121" Type="http://schemas.openxmlformats.org/officeDocument/2006/relationships/hyperlink" Target="http://www.yourvocalhealth.com" TargetMode="External"/><Relationship Id="rId120" Type="http://schemas.openxmlformats.org/officeDocument/2006/relationships/hyperlink" Target="https://www.hopkinsmedicine.org/profiles/details/kristine-teets" TargetMode="External"/><Relationship Id="rId125" Type="http://schemas.openxmlformats.org/officeDocument/2006/relationships/hyperlink" Target="http://www.bestspeechtherapy.com" TargetMode="External"/><Relationship Id="rId124" Type="http://schemas.openxmlformats.org/officeDocument/2006/relationships/hyperlink" Target="http://www.torontoadultspeechclinic.com" TargetMode="External"/><Relationship Id="rId123" Type="http://schemas.openxmlformats.org/officeDocument/2006/relationships/hyperlink" Target="http://www.yourvocalhealth.com" TargetMode="External"/><Relationship Id="rId122" Type="http://schemas.openxmlformats.org/officeDocument/2006/relationships/hyperlink" Target="https://www.communicationallies.com/" TargetMode="External"/><Relationship Id="rId95" Type="http://schemas.openxmlformats.org/officeDocument/2006/relationships/hyperlink" Target="http://www.bestspeechtherapy.com" TargetMode="External"/><Relationship Id="rId94" Type="http://schemas.openxmlformats.org/officeDocument/2006/relationships/hyperlink" Target="http://prismaticspeech.com" TargetMode="External"/><Relationship Id="rId97" Type="http://schemas.openxmlformats.org/officeDocument/2006/relationships/hyperlink" Target="https://www.eskenazihealth.edu/health-services/gender-health" TargetMode="External"/><Relationship Id="rId96" Type="http://schemas.openxmlformats.org/officeDocument/2006/relationships/hyperlink" Target="https://und.edu/npcc/index.html" TargetMode="External"/><Relationship Id="rId99" Type="http://schemas.openxmlformats.org/officeDocument/2006/relationships/hyperlink" Target="http://www.bbivar.com" TargetMode="External"/><Relationship Id="rId98" Type="http://schemas.openxmlformats.org/officeDocument/2006/relationships/hyperlink" Target="https://www.dukehealth.org/treatments/gender-medicine/gender-affirming-voice-care" TargetMode="External"/><Relationship Id="rId91" Type="http://schemas.openxmlformats.org/officeDocument/2006/relationships/hyperlink" Target="http://www.lilliwoskmusic.com" TargetMode="External"/><Relationship Id="rId90" Type="http://schemas.openxmlformats.org/officeDocument/2006/relationships/hyperlink" Target="https://www.salusuhealth.com/speech-language-institute/home.html" TargetMode="External"/><Relationship Id="rId93" Type="http://schemas.openxmlformats.org/officeDocument/2006/relationships/hyperlink" Target="http://www.stephanieharvey.ca" TargetMode="External"/><Relationship Id="rId92" Type="http://schemas.openxmlformats.org/officeDocument/2006/relationships/hyperlink" Target="https://www.vanderbilthealth.com/program/voice-center" TargetMode="External"/><Relationship Id="rId118" Type="http://schemas.openxmlformats.org/officeDocument/2006/relationships/hyperlink" Target="http://authentic-voiceandspeech.com" TargetMode="External"/><Relationship Id="rId117" Type="http://schemas.openxmlformats.org/officeDocument/2006/relationships/hyperlink" Target="https://www.laent.com/procedures/throat/gender-affirming-voice-surgery/" TargetMode="External"/><Relationship Id="rId116" Type="http://schemas.openxmlformats.org/officeDocument/2006/relationships/hyperlink" Target="https://www.hopkinsmedicine.org/profiles/details/lee-akst" TargetMode="External"/><Relationship Id="rId115" Type="http://schemas.openxmlformats.org/officeDocument/2006/relationships/hyperlink" Target="http://keckmedicine.org" TargetMode="External"/><Relationship Id="rId119" Type="http://schemas.openxmlformats.org/officeDocument/2006/relationships/hyperlink" Target="http://www.raiseyourvoicespeech.com" TargetMode="External"/><Relationship Id="rId110" Type="http://schemas.openxmlformats.org/officeDocument/2006/relationships/hyperlink" Target="http://nebraskamed.com/transgender-care" TargetMode="External"/><Relationship Id="rId114" Type="http://schemas.openxmlformats.org/officeDocument/2006/relationships/hyperlink" Target="http://keckmedicine.org/USCVoiceCenter" TargetMode="External"/><Relationship Id="rId113" Type="http://schemas.openxmlformats.org/officeDocument/2006/relationships/hyperlink" Target="https://www.keckmedicine.org/centers-and-programs/voice-and-swallowing-disorders/" TargetMode="External"/><Relationship Id="rId112" Type="http://schemas.openxmlformats.org/officeDocument/2006/relationships/hyperlink" Target="https://www.hopkinsmedicine.org/profiles/details/simon-best" TargetMode="External"/><Relationship Id="rId111" Type="http://schemas.openxmlformats.org/officeDocument/2006/relationships/hyperlink" Target="https://otolaryngology.utoronto.ca/faculty/r-jun-lin" TargetMode="External"/><Relationship Id="rId203" Type="http://schemas.openxmlformats.org/officeDocument/2006/relationships/vmlDrawing" Target="../drawings/vmlDrawing1.vml"/><Relationship Id="rId202" Type="http://schemas.openxmlformats.org/officeDocument/2006/relationships/drawing" Target="../drawings/drawing1.xml"/><Relationship Id="rId201" Type="http://schemas.openxmlformats.org/officeDocument/2006/relationships/hyperlink" Target="https://hhd.psu.edu/csd/clinic" TargetMode="External"/><Relationship Id="rId200" Type="http://schemas.openxmlformats.org/officeDocument/2006/relationships/hyperlink" Target="https://www.mvac.com.au"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uihc.org/providers/louise-pinkerton"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hidden="1" min="1" max="1" width="18.88"/>
    <col customWidth="1" min="2" max="2" width="10.88"/>
    <col customWidth="1" min="3" max="3" width="32.25"/>
    <col customWidth="1" min="4" max="11" width="18.88"/>
    <col customWidth="1" min="12" max="12" width="53.88"/>
    <col customWidth="1" min="13" max="13" width="18.88"/>
    <col customWidth="1" min="14" max="14" width="33.63"/>
    <col customWidth="1" min="15" max="16" width="47.38"/>
    <col customWidth="1" min="17" max="17" width="18.88"/>
    <col customWidth="1" min="18" max="19" width="28.63"/>
    <col customWidth="1" min="20" max="22" width="18.88"/>
    <col customWidth="1" min="23" max="24" width="56.75"/>
    <col customWidth="1" min="25" max="25" width="28.63"/>
    <col customWidth="1" min="26" max="26" width="98.38"/>
    <col customWidth="1" min="27" max="27" width="18.88"/>
    <col customWidth="1" min="28" max="28" width="52.25"/>
    <col customWidth="1" min="29" max="38" width="18.88"/>
    <col customWidth="1" min="39" max="39" width="38.38"/>
    <col customWidth="1" min="40" max="40" width="70.13"/>
    <col customWidth="1" min="41" max="41" width="18.88"/>
    <col customWidth="1" min="42" max="42" width="46.13"/>
    <col customWidth="1" min="43" max="46" width="18.88"/>
    <col customWidth="1" min="47" max="47" width="116.63"/>
    <col customWidth="1" min="48" max="50" width="18.88"/>
    <col customWidth="1" min="51" max="51" width="92.63"/>
    <col customWidth="1" min="52" max="52" width="18.88"/>
    <col customWidth="1" min="53" max="53" width="66.38"/>
    <col customWidth="1" min="54" max="60" width="18.88"/>
  </cols>
  <sheetData>
    <row r="1">
      <c r="A1" s="1" t="s">
        <v>0</v>
      </c>
      <c r="B1" s="2" t="s">
        <v>1</v>
      </c>
      <c r="C1" s="1" t="s">
        <v>2</v>
      </c>
      <c r="D1" s="3" t="s">
        <v>3</v>
      </c>
      <c r="E1" s="4" t="s">
        <v>4</v>
      </c>
      <c r="F1" s="1" t="s">
        <v>5</v>
      </c>
      <c r="G1" s="1" t="s">
        <v>6</v>
      </c>
      <c r="H1" s="1" t="s">
        <v>7</v>
      </c>
      <c r="I1" s="1" t="s">
        <v>8</v>
      </c>
      <c r="J1" s="1" t="s">
        <v>9</v>
      </c>
      <c r="K1" s="1" t="s">
        <v>10</v>
      </c>
      <c r="L1" s="4" t="s">
        <v>11</v>
      </c>
      <c r="M1" s="1" t="s">
        <v>12</v>
      </c>
      <c r="N1" s="1" t="s">
        <v>13</v>
      </c>
      <c r="O1" s="4" t="s">
        <v>14</v>
      </c>
      <c r="P1" s="4" t="s">
        <v>15</v>
      </c>
      <c r="Q1" s="1" t="s">
        <v>16</v>
      </c>
      <c r="R1" s="4" t="s">
        <v>17</v>
      </c>
      <c r="S1" s="4" t="s">
        <v>18</v>
      </c>
      <c r="T1" s="1" t="s">
        <v>19</v>
      </c>
      <c r="U1" s="4" t="s">
        <v>20</v>
      </c>
      <c r="V1" s="1" t="s">
        <v>21</v>
      </c>
      <c r="W1" s="5" t="s">
        <v>22</v>
      </c>
      <c r="X1" s="5" t="s">
        <v>23</v>
      </c>
      <c r="Y1" s="1" t="s">
        <v>24</v>
      </c>
      <c r="Z1" s="4" t="s">
        <v>25</v>
      </c>
      <c r="AA1" s="1" t="s">
        <v>26</v>
      </c>
      <c r="AB1" s="4" t="s">
        <v>27</v>
      </c>
      <c r="AC1" s="1" t="s">
        <v>28</v>
      </c>
      <c r="AD1" s="1" t="s">
        <v>29</v>
      </c>
      <c r="AE1" s="4" t="s">
        <v>30</v>
      </c>
      <c r="AF1" s="1" t="s">
        <v>31</v>
      </c>
      <c r="AG1" s="1" t="s">
        <v>32</v>
      </c>
      <c r="AH1" s="1" t="s">
        <v>33</v>
      </c>
      <c r="AI1" s="1" t="s">
        <v>34</v>
      </c>
      <c r="AJ1" s="1" t="s">
        <v>35</v>
      </c>
      <c r="AK1" s="1" t="s">
        <v>36</v>
      </c>
      <c r="AL1" s="1" t="s">
        <v>37</v>
      </c>
      <c r="AM1" s="1" t="s">
        <v>38</v>
      </c>
      <c r="AN1" s="4" t="s">
        <v>39</v>
      </c>
      <c r="AO1" s="1" t="s">
        <v>40</v>
      </c>
      <c r="AP1" s="1" t="s">
        <v>41</v>
      </c>
      <c r="AQ1" s="1" t="s">
        <v>42</v>
      </c>
      <c r="AR1" s="1" t="s">
        <v>43</v>
      </c>
      <c r="AS1" s="1" t="s">
        <v>44</v>
      </c>
      <c r="AT1" s="1" t="s">
        <v>45</v>
      </c>
      <c r="AU1" s="4" t="s">
        <v>46</v>
      </c>
      <c r="AV1" s="3" t="s">
        <v>47</v>
      </c>
      <c r="AW1" s="3" t="s">
        <v>48</v>
      </c>
      <c r="AX1" s="1" t="s">
        <v>49</v>
      </c>
      <c r="AY1" s="4" t="s">
        <v>50</v>
      </c>
      <c r="AZ1" s="1" t="s">
        <v>51</v>
      </c>
      <c r="BA1" s="6" t="s">
        <v>52</v>
      </c>
      <c r="BB1" s="1" t="s">
        <v>53</v>
      </c>
      <c r="BC1" s="3" t="s">
        <v>54</v>
      </c>
    </row>
    <row r="2">
      <c r="A2" s="7">
        <v>45335.50552457176</v>
      </c>
      <c r="B2" s="8" t="s">
        <v>55</v>
      </c>
      <c r="C2" s="8" t="s">
        <v>56</v>
      </c>
      <c r="D2" s="8" t="s">
        <v>57</v>
      </c>
      <c r="E2" s="8" t="str">
        <f t="shared" ref="E2:E223" si="1">IF(ISBLANK(D2), ," ("&amp;D2&amp;")")</f>
        <v> (she/her)</v>
      </c>
      <c r="F2" s="8" t="s">
        <v>58</v>
      </c>
      <c r="G2" s="8" t="s">
        <v>59</v>
      </c>
      <c r="I2" s="8" t="s">
        <v>60</v>
      </c>
      <c r="J2" s="8" t="s">
        <v>61</v>
      </c>
      <c r="K2" s="8" t="s">
        <v>62</v>
      </c>
      <c r="L2" s="8" t="str">
        <f t="shared" ref="L2:L42" si="2">SUBSTITUTE(SUBSTITUTE(SUBSTITUTE(SUBSTITUTE(K2,"Vocal Pedagogy/Singing Instruction (offering GAVC training in addition to singing services)","Vocal Pedagogue/Singing Instructor"),"Speech-Language Pathology (inc. international equivalents, offering GAVC in addition to clinical services)","Speech-Language Pathologist"),"Gender Affirming Voice Training (offering only GAVC training)","Gender Affirming Voice Trainer"),"Theater/Acting Coach (offering GAVC training in addition to general services)","Theater/Acting Coach")</f>
        <v>Speech-Language Pathologist</v>
      </c>
      <c r="M2" s="8" t="s">
        <v>63</v>
      </c>
      <c r="N2" s="8" t="s">
        <v>64</v>
      </c>
      <c r="O2" s="8" t="str">
        <f t="shared" ref="O2:O362" si="3">SUBSTITUTE(SUBSTITUTE(SUBSTITUTE(SUBSTITUTE(N2,"Yes - In Person, Yes - Virtual","Individual Training - Virtual, Individual Training - In Person"),"Yes - Virtual","Individual Training - Virtual"),"Yes - In Person","Individual Training - In Person"),"No","")</f>
        <v>Individual Training - Virtual, Individual Training - In Person</v>
      </c>
      <c r="P2" s="8" t="str">
        <f t="shared" ref="P2:P165" si="4">SUBSTITUTE(SUBSTITUTE(SUBSTITUTE(SUBSTITUTE(N2,"Yes - In Person, Yes - Virtual","Individual training is offered in person or virtually, and"),"Yes - Virtual","Individual training is offered virtually, and"),"Yes - In Person","Individual training is offered in person, and"),"No","Individual training is not offered, and")</f>
        <v>Individual training is offered in person or virtually, and</v>
      </c>
      <c r="Q2" s="8" t="s">
        <v>59</v>
      </c>
      <c r="R2" s="9" t="str">
        <f t="shared" ref="R2:R262" si="5">SUBSTITUTE(SUBSTITUTE(SUBSTITUTE(SUBSTITUTE(Q2,"Yes - In Person, Yes - Virtual","Group Training - Virtual, Group Training - In Person"),"Yes - Virtual","Group Training - Virtual"),"Yes - In Person","Group Training - In Person"),"No","")</f>
        <v/>
      </c>
      <c r="S2" s="9" t="str">
        <f t="shared" ref="S2:S165" si="6">SUBSTITUTE(SUBSTITUTE(SUBSTITUTE(SUBSTITUTE(Q2,"Yes - In Person, Yes - Virtual","group training is offered in person or virtually."),"Yes - Virtual","group training is offered virtually."),"Yes - In Person","group training is offered in person."),"No","group training is not offered.")</f>
        <v>group training is not offered.</v>
      </c>
      <c r="T2" s="8" t="s">
        <v>65</v>
      </c>
      <c r="U2" s="8" t="str">
        <f t="shared" ref="U2:U25" si="7">T2</f>
        <v>PA</v>
      </c>
      <c r="V2" s="8" t="s">
        <v>66</v>
      </c>
      <c r="W2" s="10" t="str">
        <f t="shared" ref="W2:W166" si="8">SUBSTITUTE(SUBSTITUTE(SUBSTITUTE(SUBSTITUTE(V2,"Feminine-leaning voice goals (raising pitch, brighter resonance, etc), Masculine-leaning voice goals (lowering pitch, darker resonance, etc), Androgynous voice goals, Gender-related singing voice goals","Feminine, Masculine, Androgynous, Singing"),"Feminine-leaning voice goals (raising pitch, brighter resonance, etc), Masculine-leaning voice goals (lowering pitch, darker resonance, etc), Androgynous voice goals","Feminine, Masculine, Androgynous"),"Feminine-leaning voice goals (raising pitch, brighter resonance, etc), Masculine-leaning voice goals (lowering pitch, darker resonance, etc)","Feminine, Masculine"),"Feminine-leaning voice goals (raising pitch, brighter resonance, etc), Androgynous voice goals","Feminine, Androgynous")</f>
        <v>Feminine, Masculine, Androgynous</v>
      </c>
      <c r="X2" s="10" t="str">
        <f t="shared" ref="X2:X28" si="9">SUBSTITUTE(SUBSTITUTE(SUBSTITUTE(SUBSTITUTE(V2,"Feminine-leaning voice goals (raising pitch, brighter resonance, etc), Masculine-leaning voice goals (lowering pitch, darker resonance, etc), Androgynous voice goals, Gender-related singing voice goals","Services are available for those with feminine, masculine, androgynous, and singing-related voice goals."),"Feminine-leaning voice goals (raising pitch, brighter resonance, etc), Masculine-leaning voice goals (lowering pitch, darker resonance, etc), Androgynous voice goals","Services are available for those with feminine, masculine, and androgynous voice goals."),"Feminine-leaning voice goals (raising pitch, brighter resonance, etc), Masculine-leaning voice goals (lowering pitch, darker resonance, etc)","Services are available for those with feminine or masculine voice goals."),"Feminine-leaning voice goals (raising pitch, brighter resonance, etc), Androgynous voice goals","Services are available for those with feminine or androgynous voice goals.")</f>
        <v>Services are available for those with feminine, masculine, and androgynous voice goals.</v>
      </c>
      <c r="Z2" s="10" t="str">
        <f t="shared" ref="Z2:Z165" si="10">IF(ISBLANK(Y2), ,CHAR(10)&amp;CHAR(10)&amp;"Regarding formal training in voice for transgender and gender diverse people, this provider reported: "&amp;Y2)</f>
        <v/>
      </c>
      <c r="AB2" s="8" t="str">
        <f t="shared" ref="AB2:AB68" si="11">IF(ISBLANK(AA2), ,CHAR(10)&amp;CHAR(10)&amp;"Regarding areas of specialty/specific trainings, this provider reported: "&amp;AA2)</f>
        <v/>
      </c>
      <c r="AI2" s="8" t="s">
        <v>67</v>
      </c>
      <c r="AJ2" s="8" t="s">
        <v>68</v>
      </c>
      <c r="AK2" s="8" t="s">
        <v>65</v>
      </c>
      <c r="AL2" s="8" t="s">
        <v>69</v>
      </c>
      <c r="AM2" s="8" t="s">
        <v>70</v>
      </c>
      <c r="AN2" s="8" t="str">
        <f t="shared" ref="AN2:AN13" si="12">IF(ISBLANK(AM2),AL2&amp;", "&amp;AK2, AM2&amp;", "&amp;AL2&amp;", "&amp;AK2)</f>
        <v>1400 Locust Street, Pittsburgh, PA</v>
      </c>
      <c r="AO2" s="8" t="s">
        <v>71</v>
      </c>
      <c r="AP2" s="8" t="s">
        <v>72</v>
      </c>
      <c r="AR2" s="8" t="s">
        <v>73</v>
      </c>
      <c r="AS2" s="11" t="s">
        <v>74</v>
      </c>
      <c r="AU2" s="12" t="str">
        <f t="shared" ref="AU2:AU223" si="13">IF(ISBLANK(AT2), ,CHAR(10)&amp;CHAR(10)&amp;"Regarding formal training in cultural humility for transgender and gender diverse people, this provider reported: "&amp;AT2)</f>
        <v/>
      </c>
      <c r="AV2" s="8">
        <v>2004.0</v>
      </c>
      <c r="AW2" s="8">
        <v>2004.0</v>
      </c>
      <c r="AY2" s="9" t="str">
        <f t="shared" ref="AY2:AY68" si="14">IF(ISBLANK(AX2), ,"This provider opted to share the following additional aspects of identity: "&amp;AX2)</f>
        <v/>
      </c>
      <c r="BA2" s="9" t="str">
        <f t="shared" ref="BA2:BA68" si="15">IF(ISBLANK(AZ2), ,CHAR(10)&amp;CHAR(10)&amp;"This provider wished to share the following additional information: "&amp;AZ2)</f>
        <v/>
      </c>
      <c r="BB2" s="8" t="s">
        <v>73</v>
      </c>
      <c r="BC2" s="13"/>
    </row>
    <row r="3">
      <c r="A3" s="7">
        <v>45335.65603612269</v>
      </c>
      <c r="B3" s="8" t="b">
        <v>1</v>
      </c>
      <c r="C3" s="8" t="s">
        <v>75</v>
      </c>
      <c r="D3" s="8" t="s">
        <v>57</v>
      </c>
      <c r="E3" s="8" t="str">
        <f t="shared" si="1"/>
        <v> (she/her)</v>
      </c>
      <c r="F3" s="8" t="s">
        <v>58</v>
      </c>
      <c r="G3" s="8" t="s">
        <v>59</v>
      </c>
      <c r="H3" s="9"/>
      <c r="I3" s="8" t="s">
        <v>60</v>
      </c>
      <c r="J3" s="8" t="s">
        <v>61</v>
      </c>
      <c r="K3" s="8" t="s">
        <v>62</v>
      </c>
      <c r="L3" s="8" t="str">
        <f t="shared" si="2"/>
        <v>Speech-Language Pathologist</v>
      </c>
      <c r="M3" s="8" t="s">
        <v>63</v>
      </c>
      <c r="N3" s="8" t="s">
        <v>64</v>
      </c>
      <c r="O3" s="8" t="str">
        <f t="shared" si="3"/>
        <v>Individual Training - Virtual, Individual Training - In Person</v>
      </c>
      <c r="P3" s="8" t="str">
        <f t="shared" si="4"/>
        <v>Individual training is offered in person or virtually, and</v>
      </c>
      <c r="Q3" s="8" t="s">
        <v>59</v>
      </c>
      <c r="R3" s="9" t="str">
        <f t="shared" si="5"/>
        <v/>
      </c>
      <c r="S3" s="9" t="str">
        <f t="shared" si="6"/>
        <v>group training is not offered.</v>
      </c>
      <c r="T3" s="8" t="s">
        <v>76</v>
      </c>
      <c r="U3" s="8" t="str">
        <f t="shared" si="7"/>
        <v>PA, NY</v>
      </c>
      <c r="V3" s="8" t="s">
        <v>66</v>
      </c>
      <c r="W3" s="10" t="str">
        <f t="shared" si="8"/>
        <v>Feminine, Masculine, Androgynous</v>
      </c>
      <c r="X3" s="10" t="str">
        <f t="shared" si="9"/>
        <v>Services are available for those with feminine, masculine, and androgynous voice goals.</v>
      </c>
      <c r="Y3" s="9"/>
      <c r="Z3" s="10" t="str">
        <f t="shared" si="10"/>
        <v/>
      </c>
      <c r="AA3" s="9"/>
      <c r="AB3" s="8" t="str">
        <f t="shared" si="11"/>
        <v/>
      </c>
      <c r="AC3" s="8" t="s">
        <v>77</v>
      </c>
      <c r="AD3" s="9"/>
      <c r="AE3" s="9"/>
      <c r="AF3" s="9"/>
      <c r="AG3" s="9"/>
      <c r="AH3" s="9"/>
      <c r="AI3" s="8" t="s">
        <v>67</v>
      </c>
      <c r="AJ3" s="8" t="s">
        <v>68</v>
      </c>
      <c r="AK3" s="8" t="s">
        <v>65</v>
      </c>
      <c r="AL3" s="8" t="s">
        <v>69</v>
      </c>
      <c r="AM3" s="8" t="s">
        <v>70</v>
      </c>
      <c r="AN3" s="8" t="str">
        <f t="shared" si="12"/>
        <v>1400 Locust Street, Pittsburgh, PA</v>
      </c>
      <c r="AO3" s="8" t="s">
        <v>78</v>
      </c>
      <c r="AP3" s="8" t="s">
        <v>72</v>
      </c>
      <c r="AQ3" s="8">
        <v>4.122323687E9</v>
      </c>
      <c r="AR3" s="8" t="s">
        <v>79</v>
      </c>
      <c r="AS3" s="11" t="s">
        <v>74</v>
      </c>
      <c r="AT3" s="9"/>
      <c r="AU3" s="12" t="str">
        <f t="shared" si="13"/>
        <v/>
      </c>
      <c r="AV3" s="8">
        <v>2017.0</v>
      </c>
      <c r="AW3" s="8">
        <v>2016.0</v>
      </c>
      <c r="AX3" s="9"/>
      <c r="AY3" s="9" t="str">
        <f t="shared" si="14"/>
        <v/>
      </c>
      <c r="AZ3" s="9"/>
      <c r="BA3" s="9" t="str">
        <f t="shared" si="15"/>
        <v/>
      </c>
      <c r="BB3" s="8" t="s">
        <v>79</v>
      </c>
      <c r="BC3" s="13"/>
    </row>
    <row r="4">
      <c r="A4" s="7">
        <v>45336.31745966435</v>
      </c>
      <c r="B4" s="8" t="b">
        <v>1</v>
      </c>
      <c r="C4" s="8" t="s">
        <v>80</v>
      </c>
      <c r="D4" s="8" t="s">
        <v>57</v>
      </c>
      <c r="E4" s="8" t="str">
        <f t="shared" si="1"/>
        <v> (she/her)</v>
      </c>
      <c r="F4" s="8" t="s">
        <v>81</v>
      </c>
      <c r="G4" s="9"/>
      <c r="H4" s="9"/>
      <c r="I4" s="14"/>
      <c r="J4" s="8" t="s">
        <v>61</v>
      </c>
      <c r="K4" s="8" t="s">
        <v>62</v>
      </c>
      <c r="L4" s="8" t="str">
        <f t="shared" si="2"/>
        <v>Speech-Language Pathologist</v>
      </c>
      <c r="M4" s="8" t="s">
        <v>63</v>
      </c>
      <c r="N4" s="8" t="s">
        <v>64</v>
      </c>
      <c r="O4" s="8" t="str">
        <f t="shared" si="3"/>
        <v>Individual Training - Virtual, Individual Training - In Person</v>
      </c>
      <c r="P4" s="8" t="str">
        <f t="shared" si="4"/>
        <v>Individual training is offered in person or virtually, and</v>
      </c>
      <c r="Q4" s="8" t="s">
        <v>59</v>
      </c>
      <c r="R4" s="9" t="str">
        <f t="shared" si="5"/>
        <v/>
      </c>
      <c r="S4" s="9" t="str">
        <f t="shared" si="6"/>
        <v>group training is not offered.</v>
      </c>
      <c r="T4" s="8" t="s">
        <v>65</v>
      </c>
      <c r="U4" s="8" t="str">
        <f t="shared" si="7"/>
        <v>PA</v>
      </c>
      <c r="V4" s="8" t="s">
        <v>66</v>
      </c>
      <c r="W4" s="10" t="str">
        <f t="shared" si="8"/>
        <v>Feminine, Masculine, Androgynous</v>
      </c>
      <c r="X4" s="10" t="str">
        <f t="shared" si="9"/>
        <v>Services are available for those with feminine, masculine, and androgynous voice goals.</v>
      </c>
      <c r="Y4" s="9"/>
      <c r="Z4" s="10" t="str">
        <f t="shared" si="10"/>
        <v/>
      </c>
      <c r="AA4" s="9"/>
      <c r="AB4" s="8" t="str">
        <f t="shared" si="11"/>
        <v/>
      </c>
      <c r="AC4" s="8" t="s">
        <v>82</v>
      </c>
      <c r="AD4" s="9"/>
      <c r="AE4" s="9"/>
      <c r="AF4" s="9"/>
      <c r="AG4" s="9"/>
      <c r="AH4" s="9"/>
      <c r="AI4" s="8" t="s">
        <v>67</v>
      </c>
      <c r="AJ4" s="8" t="s">
        <v>83</v>
      </c>
      <c r="AK4" s="8" t="s">
        <v>65</v>
      </c>
      <c r="AL4" s="8" t="s">
        <v>69</v>
      </c>
      <c r="AM4" s="8" t="s">
        <v>70</v>
      </c>
      <c r="AN4" s="8" t="str">
        <f t="shared" si="12"/>
        <v>1400 Locust Street, Pittsburgh, PA</v>
      </c>
      <c r="AO4" s="8" t="s">
        <v>71</v>
      </c>
      <c r="AP4" s="8" t="s">
        <v>72</v>
      </c>
      <c r="AQ4" s="9"/>
      <c r="AR4" s="8" t="s">
        <v>84</v>
      </c>
      <c r="AS4" s="11" t="s">
        <v>74</v>
      </c>
      <c r="AT4" s="9"/>
      <c r="AU4" s="12" t="str">
        <f t="shared" si="13"/>
        <v/>
      </c>
      <c r="AV4" s="8">
        <v>2018.0</v>
      </c>
      <c r="AW4" s="8">
        <v>2015.0</v>
      </c>
      <c r="AX4" s="9"/>
      <c r="AY4" s="9" t="str">
        <f t="shared" si="14"/>
        <v/>
      </c>
      <c r="AZ4" s="9"/>
      <c r="BA4" s="9" t="str">
        <f t="shared" si="15"/>
        <v/>
      </c>
      <c r="BB4" s="8" t="s">
        <v>84</v>
      </c>
      <c r="BC4" s="13"/>
    </row>
    <row r="5">
      <c r="A5" s="7">
        <v>45357.66471537037</v>
      </c>
      <c r="B5" s="8" t="b">
        <v>1</v>
      </c>
      <c r="C5" s="8" t="s">
        <v>85</v>
      </c>
      <c r="D5" s="8" t="s">
        <v>57</v>
      </c>
      <c r="E5" s="8" t="str">
        <f t="shared" si="1"/>
        <v> (she/her)</v>
      </c>
      <c r="F5" s="8" t="s">
        <v>81</v>
      </c>
      <c r="G5" s="9"/>
      <c r="H5" s="9"/>
      <c r="I5" s="9"/>
      <c r="J5" s="8" t="s">
        <v>61</v>
      </c>
      <c r="K5" s="8" t="s">
        <v>86</v>
      </c>
      <c r="L5" s="8" t="str">
        <f t="shared" si="2"/>
        <v>Vocal Pedagogue/Singing Instructor</v>
      </c>
      <c r="M5" s="8" t="s">
        <v>63</v>
      </c>
      <c r="N5" s="8" t="s">
        <v>64</v>
      </c>
      <c r="O5" s="8" t="str">
        <f t="shared" si="3"/>
        <v>Individual Training - Virtual, Individual Training - In Person</v>
      </c>
      <c r="P5" s="8" t="str">
        <f t="shared" si="4"/>
        <v>Individual training is offered in person or virtually, and</v>
      </c>
      <c r="Q5" s="8" t="s">
        <v>59</v>
      </c>
      <c r="R5" s="9" t="str">
        <f t="shared" si="5"/>
        <v/>
      </c>
      <c r="S5" s="9" t="str">
        <f t="shared" si="6"/>
        <v>group training is not offered.</v>
      </c>
      <c r="T5" s="8" t="s">
        <v>87</v>
      </c>
      <c r="U5" s="8" t="str">
        <f t="shared" si="7"/>
        <v>NY</v>
      </c>
      <c r="V5" s="8" t="s">
        <v>88</v>
      </c>
      <c r="W5" s="10" t="str">
        <f t="shared" si="8"/>
        <v>Feminine, Masculine, Androgynous, Singing</v>
      </c>
      <c r="X5" s="10" t="str">
        <f t="shared" si="9"/>
        <v>Services are available for those with feminine, masculine, androgynous, and singing-related voice goals.</v>
      </c>
      <c r="Y5" s="8" t="s">
        <v>89</v>
      </c>
      <c r="Z5" s="10" t="str">
        <f t="shared" si="10"/>
        <v>
Regarding formal training in voice for transgender and gender diverse people, this provider reported: Voice specialized fellowship with over 70% gender affirming caseload, GAVT with Sandy Hirsch and private observation/mentoring with Sandy Hirsch. </v>
      </c>
      <c r="AA5" s="8" t="s">
        <v>90</v>
      </c>
      <c r="AB5" s="8" t="str">
        <f t="shared" si="11"/>
        <v>
Regarding areas of specialty/specific trainings, this provider reported: Manual therapy, vocology</v>
      </c>
      <c r="AC5" s="8" t="s">
        <v>91</v>
      </c>
      <c r="AD5" s="9"/>
      <c r="AE5" s="9"/>
      <c r="AF5" s="9"/>
      <c r="AG5" s="9"/>
      <c r="AH5" s="9"/>
      <c r="AI5" s="8" t="s">
        <v>67</v>
      </c>
      <c r="AJ5" s="8" t="s">
        <v>83</v>
      </c>
      <c r="AK5" s="8" t="s">
        <v>87</v>
      </c>
      <c r="AL5" s="8" t="s">
        <v>87</v>
      </c>
      <c r="AM5" s="8" t="s">
        <v>92</v>
      </c>
      <c r="AN5" s="8" t="str">
        <f t="shared" si="12"/>
        <v>515 W 175th St, NY, NY</v>
      </c>
      <c r="AO5" s="8" t="s">
        <v>93</v>
      </c>
      <c r="AP5" s="8" t="s">
        <v>94</v>
      </c>
      <c r="AQ5" s="8">
        <v>2.064852378E9</v>
      </c>
      <c r="AR5" s="8" t="s">
        <v>95</v>
      </c>
      <c r="AS5" s="11" t="s">
        <v>96</v>
      </c>
      <c r="AT5" s="8" t="s">
        <v>97</v>
      </c>
      <c r="AU5" s="12" t="str">
        <f t="shared" si="13"/>
        <v>
Regarding formal training in cultural humility for transgender and gender diverse people, this provider reported: GAVT with Sandy Hirsch and a session at Fall Voice, as well as a training offered through Mt Sinai Hospital</v>
      </c>
      <c r="AV5" s="8">
        <v>2021.0</v>
      </c>
      <c r="AW5" s="8">
        <v>2021.0</v>
      </c>
      <c r="AX5" s="8" t="s">
        <v>98</v>
      </c>
      <c r="AY5" s="9" t="str">
        <f t="shared" si="14"/>
        <v>This provider opted to share the following additional aspects of identity: Autistic </v>
      </c>
      <c r="AZ5" s="9"/>
      <c r="BA5" s="9" t="str">
        <f t="shared" si="15"/>
        <v/>
      </c>
      <c r="BB5" s="8" t="s">
        <v>95</v>
      </c>
      <c r="BC5" s="13"/>
    </row>
    <row r="6">
      <c r="A6" s="7">
        <v>45357.67175142361</v>
      </c>
      <c r="B6" s="8" t="b">
        <v>1</v>
      </c>
      <c r="C6" s="8" t="s">
        <v>99</v>
      </c>
      <c r="D6" s="13"/>
      <c r="E6" s="8" t="str">
        <f t="shared" si="1"/>
        <v/>
      </c>
      <c r="F6" s="8" t="s">
        <v>81</v>
      </c>
      <c r="G6" s="9"/>
      <c r="H6" s="9"/>
      <c r="I6" s="9"/>
      <c r="J6" s="8" t="s">
        <v>61</v>
      </c>
      <c r="K6" s="8" t="s">
        <v>62</v>
      </c>
      <c r="L6" s="8" t="str">
        <f t="shared" si="2"/>
        <v>Speech-Language Pathologist</v>
      </c>
      <c r="M6" s="8" t="s">
        <v>63</v>
      </c>
      <c r="N6" s="8" t="s">
        <v>64</v>
      </c>
      <c r="O6" s="8" t="str">
        <f t="shared" si="3"/>
        <v>Individual Training - Virtual, Individual Training - In Person</v>
      </c>
      <c r="P6" s="8" t="str">
        <f t="shared" si="4"/>
        <v>Individual training is offered in person or virtually, and</v>
      </c>
      <c r="Q6" s="8" t="s">
        <v>59</v>
      </c>
      <c r="R6" s="9" t="str">
        <f t="shared" si="5"/>
        <v/>
      </c>
      <c r="S6" s="9" t="str">
        <f t="shared" si="6"/>
        <v>group training is not offered.</v>
      </c>
      <c r="T6" s="8" t="s">
        <v>100</v>
      </c>
      <c r="U6" s="8" t="str">
        <f t="shared" si="7"/>
        <v>CA, WA</v>
      </c>
      <c r="V6" s="8" t="s">
        <v>66</v>
      </c>
      <c r="W6" s="10" t="str">
        <f t="shared" si="8"/>
        <v>Feminine, Masculine, Androgynous</v>
      </c>
      <c r="X6" s="10" t="str">
        <f t="shared" si="9"/>
        <v>Services are available for those with feminine, masculine, and androgynous voice goals.</v>
      </c>
      <c r="Y6" s="8" t="s">
        <v>101</v>
      </c>
      <c r="Z6" s="10" t="str">
        <f t="shared" si="10"/>
        <v>
Regarding formal training in voice for transgender and gender diverse people, this provider reported: Extensive training in voice at University of Washington and through continued education.</v>
      </c>
      <c r="AA6" s="9"/>
      <c r="AB6" s="8" t="str">
        <f t="shared" si="11"/>
        <v/>
      </c>
      <c r="AC6" s="8" t="s">
        <v>102</v>
      </c>
      <c r="AD6" s="9"/>
      <c r="AE6" s="9"/>
      <c r="AF6" s="9"/>
      <c r="AG6" s="9"/>
      <c r="AH6" s="9"/>
      <c r="AI6" s="8" t="s">
        <v>67</v>
      </c>
      <c r="AJ6" s="8" t="s">
        <v>103</v>
      </c>
      <c r="AK6" s="8" t="s">
        <v>104</v>
      </c>
      <c r="AL6" s="8" t="s">
        <v>105</v>
      </c>
      <c r="AM6" s="8" t="s">
        <v>106</v>
      </c>
      <c r="AN6" s="8" t="str">
        <f t="shared" si="12"/>
        <v>251 Rhode Island St Ste 101, San Francisco, CA</v>
      </c>
      <c r="AO6" s="8" t="s">
        <v>107</v>
      </c>
      <c r="AP6" s="8" t="s">
        <v>72</v>
      </c>
      <c r="AQ6" s="8">
        <v>4.155807604E9</v>
      </c>
      <c r="AR6" s="8" t="s">
        <v>108</v>
      </c>
      <c r="AS6" s="11" t="s">
        <v>109</v>
      </c>
      <c r="AT6" s="9"/>
      <c r="AU6" s="12" t="str">
        <f t="shared" si="13"/>
        <v/>
      </c>
      <c r="AV6" s="9"/>
      <c r="AW6" s="9"/>
      <c r="AX6" s="9"/>
      <c r="AY6" s="9" t="str">
        <f t="shared" si="14"/>
        <v/>
      </c>
      <c r="AZ6" s="9"/>
      <c r="BA6" s="9" t="str">
        <f t="shared" si="15"/>
        <v/>
      </c>
      <c r="BB6" s="8" t="s">
        <v>108</v>
      </c>
      <c r="BC6" s="13"/>
    </row>
    <row r="7">
      <c r="A7" s="7">
        <v>45357.67196424768</v>
      </c>
      <c r="B7" s="8" t="b">
        <v>1</v>
      </c>
      <c r="C7" s="8" t="s">
        <v>110</v>
      </c>
      <c r="D7" s="8" t="s">
        <v>111</v>
      </c>
      <c r="E7" s="8" t="str">
        <f t="shared" si="1"/>
        <v> (she/they)</v>
      </c>
      <c r="F7" s="8" t="s">
        <v>58</v>
      </c>
      <c r="G7" s="8" t="s">
        <v>59</v>
      </c>
      <c r="H7" s="9"/>
      <c r="I7" s="8" t="s">
        <v>60</v>
      </c>
      <c r="J7" s="8" t="s">
        <v>61</v>
      </c>
      <c r="K7" s="8" t="s">
        <v>62</v>
      </c>
      <c r="L7" s="8" t="str">
        <f t="shared" si="2"/>
        <v>Speech-Language Pathologist</v>
      </c>
      <c r="M7" s="8" t="s">
        <v>63</v>
      </c>
      <c r="N7" s="8" t="s">
        <v>64</v>
      </c>
      <c r="O7" s="8" t="str">
        <f t="shared" si="3"/>
        <v>Individual Training - Virtual, Individual Training - In Person</v>
      </c>
      <c r="P7" s="8" t="str">
        <f t="shared" si="4"/>
        <v>Individual training is offered in person or virtually, and</v>
      </c>
      <c r="Q7" s="8" t="s">
        <v>64</v>
      </c>
      <c r="R7" s="9" t="str">
        <f t="shared" si="5"/>
        <v>Group Training - Virtual, Group Training - In Person</v>
      </c>
      <c r="S7" s="9" t="str">
        <f t="shared" si="6"/>
        <v>group training is offered in person or virtually.</v>
      </c>
      <c r="T7" s="8" t="s">
        <v>112</v>
      </c>
      <c r="U7" s="8" t="str">
        <f t="shared" si="7"/>
        <v>ON</v>
      </c>
      <c r="V7" s="8" t="s">
        <v>88</v>
      </c>
      <c r="W7" s="10" t="str">
        <f t="shared" si="8"/>
        <v>Feminine, Masculine, Androgynous, Singing</v>
      </c>
      <c r="X7" s="10" t="str">
        <f t="shared" si="9"/>
        <v>Services are available for those with feminine, masculine, androgynous, and singing-related voice goals.</v>
      </c>
      <c r="Y7" s="8" t="s">
        <v>113</v>
      </c>
      <c r="Z7" s="10" t="str">
        <f t="shared" si="10"/>
        <v>
Regarding formal training in voice for transgender and gender diverse people, this provider reported: Sandi Hirsch, Leah Helou course in Toronto, multiple webinars, AC Goldberg training courses, countless equity-related trainings and conferences </v>
      </c>
      <c r="AA7" s="8" t="s">
        <v>114</v>
      </c>
      <c r="AB7" s="8" t="str">
        <f t="shared" si="11"/>
        <v>
Regarding areas of specialty/specific trainings, this provider reported: Vocal pedagogy training/experience, opera singer, PAVA-RV, choral conductor, countless SLP voice trainings and workshops - voice is all I do</v>
      </c>
      <c r="AC7" s="8" t="s">
        <v>115</v>
      </c>
      <c r="AD7" s="9"/>
      <c r="AE7" s="9"/>
      <c r="AF7" s="9"/>
      <c r="AG7" s="9"/>
      <c r="AH7" s="9"/>
      <c r="AI7" s="8" t="s">
        <v>116</v>
      </c>
      <c r="AJ7" s="8" t="s">
        <v>117</v>
      </c>
      <c r="AK7" s="8" t="s">
        <v>118</v>
      </c>
      <c r="AL7" s="8" t="s">
        <v>119</v>
      </c>
      <c r="AM7" s="8" t="s">
        <v>120</v>
      </c>
      <c r="AN7" s="8" t="str">
        <f t="shared" si="12"/>
        <v>30 Bond St, Toronto , Ontario </v>
      </c>
      <c r="AO7" s="8" t="s">
        <v>121</v>
      </c>
      <c r="AP7" s="8" t="s">
        <v>122</v>
      </c>
      <c r="AQ7" s="8">
        <v>4.1686460602664E13</v>
      </c>
      <c r="AR7" s="8" t="s">
        <v>123</v>
      </c>
      <c r="AS7" s="9"/>
      <c r="AT7" s="8" t="s">
        <v>124</v>
      </c>
      <c r="AU7" s="12" t="str">
        <f t="shared" si="13"/>
        <v>
Regarding formal training in cultural humility for transgender and gender diverse people, this provider reported: Too many to list, but Rania El Mugammar workshops, AC's offerings, Council for Anti-Racism, Equity and Social Accountability. I have also been a panelist and presenter for Pride month talks and local conferences on this topic.</v>
      </c>
      <c r="AV7" s="8">
        <v>2020.0</v>
      </c>
      <c r="AW7" s="8">
        <v>2016.0</v>
      </c>
      <c r="AX7" s="8" t="s">
        <v>125</v>
      </c>
      <c r="AY7" s="9" t="str">
        <f t="shared" si="14"/>
        <v>This provider opted to share the following additional aspects of identity: Genderqueer, queer, white</v>
      </c>
      <c r="AZ7" s="9"/>
      <c r="BA7" s="9" t="str">
        <f t="shared" si="15"/>
        <v/>
      </c>
      <c r="BB7" s="8" t="s">
        <v>126</v>
      </c>
      <c r="BC7" s="13"/>
    </row>
    <row r="8">
      <c r="A8" s="7">
        <v>45357.6720384375</v>
      </c>
      <c r="B8" s="8" t="b">
        <v>1</v>
      </c>
      <c r="C8" s="8" t="s">
        <v>127</v>
      </c>
      <c r="D8" s="8" t="s">
        <v>57</v>
      </c>
      <c r="E8" s="8" t="str">
        <f t="shared" si="1"/>
        <v> (she/her)</v>
      </c>
      <c r="F8" s="8" t="s">
        <v>58</v>
      </c>
      <c r="G8" s="8" t="s">
        <v>59</v>
      </c>
      <c r="H8" s="9"/>
      <c r="I8" s="8" t="s">
        <v>60</v>
      </c>
      <c r="J8" s="8" t="s">
        <v>61</v>
      </c>
      <c r="K8" s="8" t="s">
        <v>62</v>
      </c>
      <c r="L8" s="8" t="str">
        <f t="shared" si="2"/>
        <v>Speech-Language Pathologist</v>
      </c>
      <c r="M8" s="8" t="s">
        <v>63</v>
      </c>
      <c r="N8" s="8" t="s">
        <v>64</v>
      </c>
      <c r="O8" s="8" t="str">
        <f t="shared" si="3"/>
        <v>Individual Training - Virtual, Individual Training - In Person</v>
      </c>
      <c r="P8" s="8" t="str">
        <f t="shared" si="4"/>
        <v>Individual training is offered in person or virtually, and</v>
      </c>
      <c r="Q8" s="8" t="s">
        <v>128</v>
      </c>
      <c r="R8" s="9" t="str">
        <f t="shared" si="5"/>
        <v>Group Training - In Person</v>
      </c>
      <c r="S8" s="9" t="str">
        <f t="shared" si="6"/>
        <v>group training is offered in person.</v>
      </c>
      <c r="T8" s="8" t="s">
        <v>129</v>
      </c>
      <c r="U8" s="8" t="str">
        <f t="shared" si="7"/>
        <v>RI</v>
      </c>
      <c r="V8" s="8" t="s">
        <v>66</v>
      </c>
      <c r="W8" s="10" t="str">
        <f t="shared" si="8"/>
        <v>Feminine, Masculine, Androgynous</v>
      </c>
      <c r="X8" s="10" t="str">
        <f t="shared" si="9"/>
        <v>Services are available for those with feminine, masculine, and androgynous voice goals.</v>
      </c>
      <c r="Y8" s="8" t="s">
        <v>130</v>
      </c>
      <c r="Z8" s="10" t="str">
        <f t="shared" si="10"/>
        <v>
Regarding formal training in voice for transgender and gender diverse people, this provider reported: I trained with Talulah Breslin through Mantra Voice </v>
      </c>
      <c r="AA8" s="8" t="s">
        <v>131</v>
      </c>
      <c r="AB8" s="8" t="str">
        <f t="shared" si="11"/>
        <v>
Regarding areas of specialty/specific trainings, this provider reported: I have worked with both adults and teens</v>
      </c>
      <c r="AC8" s="8" t="s">
        <v>132</v>
      </c>
      <c r="AD8" s="9"/>
      <c r="AE8" s="9"/>
      <c r="AF8" s="9"/>
      <c r="AG8" s="9"/>
      <c r="AH8" s="9"/>
      <c r="AI8" s="8" t="s">
        <v>67</v>
      </c>
      <c r="AJ8" s="8" t="s">
        <v>68</v>
      </c>
      <c r="AK8" s="8" t="s">
        <v>129</v>
      </c>
      <c r="AL8" s="8" t="s">
        <v>133</v>
      </c>
      <c r="AM8" s="8" t="s">
        <v>134</v>
      </c>
      <c r="AN8" s="8" t="str">
        <f t="shared" si="12"/>
        <v>777 North Main Street, Providence, RI</v>
      </c>
      <c r="AO8" s="8" t="s">
        <v>135</v>
      </c>
      <c r="AP8" s="8" t="s">
        <v>72</v>
      </c>
      <c r="AQ8" s="8">
        <v>4.014157525E9</v>
      </c>
      <c r="AR8" s="8" t="s">
        <v>136</v>
      </c>
      <c r="AS8" s="11" t="s">
        <v>137</v>
      </c>
      <c r="AT8" s="8" t="s">
        <v>138</v>
      </c>
      <c r="AU8" s="12" t="str">
        <f t="shared" si="13"/>
        <v>
Regarding formal training in cultural humility for transgender and gender diverse people, this provider reported: There was a section of my course with Mantra Voice on cultural competence</v>
      </c>
      <c r="AV8" s="8">
        <v>2023.0</v>
      </c>
      <c r="AW8" s="8">
        <v>2012.0</v>
      </c>
      <c r="AX8" s="9"/>
      <c r="AY8" s="9" t="str">
        <f t="shared" si="14"/>
        <v/>
      </c>
      <c r="AZ8" s="9"/>
      <c r="BA8" s="9" t="str">
        <f t="shared" si="15"/>
        <v/>
      </c>
      <c r="BB8" s="8" t="s">
        <v>136</v>
      </c>
      <c r="BC8" s="13"/>
    </row>
    <row r="9">
      <c r="A9" s="7">
        <v>45357.67381028935</v>
      </c>
      <c r="B9" s="8" t="b">
        <v>1</v>
      </c>
      <c r="C9" s="8" t="s">
        <v>139</v>
      </c>
      <c r="D9" s="13"/>
      <c r="E9" s="8" t="str">
        <f t="shared" si="1"/>
        <v/>
      </c>
      <c r="F9" s="8" t="s">
        <v>81</v>
      </c>
      <c r="G9" s="9"/>
      <c r="H9" s="9"/>
      <c r="I9" s="9"/>
      <c r="J9" s="8" t="s">
        <v>61</v>
      </c>
      <c r="K9" s="8" t="s">
        <v>62</v>
      </c>
      <c r="L9" s="8" t="str">
        <f t="shared" si="2"/>
        <v>Speech-Language Pathologist</v>
      </c>
      <c r="M9" s="8" t="s">
        <v>63</v>
      </c>
      <c r="N9" s="8" t="s">
        <v>64</v>
      </c>
      <c r="O9" s="8" t="str">
        <f t="shared" si="3"/>
        <v>Individual Training - Virtual, Individual Training - In Person</v>
      </c>
      <c r="P9" s="8" t="str">
        <f t="shared" si="4"/>
        <v>Individual training is offered in person or virtually, and</v>
      </c>
      <c r="Q9" s="8" t="s">
        <v>59</v>
      </c>
      <c r="R9" s="9" t="str">
        <f t="shared" si="5"/>
        <v/>
      </c>
      <c r="S9" s="9" t="str">
        <f t="shared" si="6"/>
        <v>group training is not offered.</v>
      </c>
      <c r="T9" s="8" t="s">
        <v>140</v>
      </c>
      <c r="U9" s="8" t="str">
        <f t="shared" si="7"/>
        <v>IL</v>
      </c>
      <c r="V9" s="8" t="s">
        <v>66</v>
      </c>
      <c r="W9" s="10" t="str">
        <f t="shared" si="8"/>
        <v>Feminine, Masculine, Androgynous</v>
      </c>
      <c r="X9" s="10" t="str">
        <f t="shared" si="9"/>
        <v>Services are available for those with feminine, masculine, and androgynous voice goals.</v>
      </c>
      <c r="Y9" s="8" t="s">
        <v>141</v>
      </c>
      <c r="Z9" s="10" t="str">
        <f t="shared" si="10"/>
        <v>
Regarding formal training in voice for transgender and gender diverse people, this provider reported: 2-day training from Hirsch, Block, Helou; Provider roundtable; Continuing Education specific to GAVC; Doctoral researcher on topic</v>
      </c>
      <c r="AA9" s="8" t="s">
        <v>142</v>
      </c>
      <c r="AB9" s="8" t="str">
        <f t="shared" si="11"/>
        <v>
Regarding areas of specialty/specific trainings, this provider reported: Research specific to intersection of expansive gender and disability </v>
      </c>
      <c r="AC9" s="8" t="s">
        <v>143</v>
      </c>
      <c r="AD9" s="9"/>
      <c r="AE9" s="9"/>
      <c r="AF9" s="9"/>
      <c r="AG9" s="9"/>
      <c r="AH9" s="9"/>
      <c r="AI9" s="8" t="s">
        <v>67</v>
      </c>
      <c r="AJ9" s="8" t="s">
        <v>144</v>
      </c>
      <c r="AK9" s="8" t="s">
        <v>140</v>
      </c>
      <c r="AL9" s="8" t="s">
        <v>145</v>
      </c>
      <c r="AM9" s="8" t="s">
        <v>146</v>
      </c>
      <c r="AN9" s="8" t="str">
        <f t="shared" si="12"/>
        <v>508 Dry Grove St., Normal, IL</v>
      </c>
      <c r="AO9" s="8" t="s">
        <v>147</v>
      </c>
      <c r="AP9" s="8" t="s">
        <v>148</v>
      </c>
      <c r="AQ9" s="8">
        <v>3.09438509E9</v>
      </c>
      <c r="AR9" s="8" t="s">
        <v>149</v>
      </c>
      <c r="AS9" s="8" t="s">
        <v>150</v>
      </c>
      <c r="AT9" s="8" t="s">
        <v>151</v>
      </c>
      <c r="AU9" s="12" t="str">
        <f t="shared" si="13"/>
        <v>
Regarding formal training in cultural humility for transgender and gender diverse people, this provider reported: Ongoing continuing education to maintain listing in regional hospital transgender provider directory </v>
      </c>
      <c r="AV9" s="8">
        <v>2017.0</v>
      </c>
      <c r="AW9" s="8">
        <v>2020.0</v>
      </c>
      <c r="AX9" s="9"/>
      <c r="AY9" s="9" t="str">
        <f t="shared" si="14"/>
        <v/>
      </c>
      <c r="AZ9" s="9"/>
      <c r="BA9" s="9" t="str">
        <f t="shared" si="15"/>
        <v/>
      </c>
      <c r="BB9" s="8" t="s">
        <v>149</v>
      </c>
      <c r="BC9" s="13"/>
    </row>
    <row r="10">
      <c r="A10" s="7">
        <v>45357.674836122686</v>
      </c>
      <c r="B10" s="8" t="b">
        <v>1</v>
      </c>
      <c r="C10" s="8" t="s">
        <v>152</v>
      </c>
      <c r="D10" s="8" t="s">
        <v>57</v>
      </c>
      <c r="E10" s="8" t="str">
        <f t="shared" si="1"/>
        <v> (she/her)</v>
      </c>
      <c r="F10" s="8" t="s">
        <v>81</v>
      </c>
      <c r="G10" s="9"/>
      <c r="H10" s="9"/>
      <c r="I10" s="9"/>
      <c r="J10" s="8" t="s">
        <v>61</v>
      </c>
      <c r="K10" s="8" t="s">
        <v>62</v>
      </c>
      <c r="L10" s="8" t="str">
        <f t="shared" si="2"/>
        <v>Speech-Language Pathologist</v>
      </c>
      <c r="M10" s="8" t="s">
        <v>63</v>
      </c>
      <c r="N10" s="8" t="s">
        <v>153</v>
      </c>
      <c r="O10" s="8" t="str">
        <f t="shared" si="3"/>
        <v>Individual Training - Virtual</v>
      </c>
      <c r="P10" s="8" t="str">
        <f t="shared" si="4"/>
        <v>Individual training is offered virtually, and</v>
      </c>
      <c r="Q10" s="8" t="s">
        <v>153</v>
      </c>
      <c r="R10" s="9" t="str">
        <f t="shared" si="5"/>
        <v>Group Training - Virtual</v>
      </c>
      <c r="S10" s="9" t="str">
        <f t="shared" si="6"/>
        <v>group training is offered virtually.</v>
      </c>
      <c r="T10" s="8" t="s">
        <v>154</v>
      </c>
      <c r="U10" s="8" t="str">
        <f t="shared" si="7"/>
        <v>IL, FL</v>
      </c>
      <c r="V10" s="8" t="s">
        <v>66</v>
      </c>
      <c r="W10" s="10" t="str">
        <f t="shared" si="8"/>
        <v>Feminine, Masculine, Androgynous</v>
      </c>
      <c r="X10" s="10" t="str">
        <f t="shared" si="9"/>
        <v>Services are available for those with feminine, masculine, and androgynous voice goals.</v>
      </c>
      <c r="Y10" s="8" t="s">
        <v>155</v>
      </c>
      <c r="Z10" s="10" t="str">
        <f t="shared" si="10"/>
        <v>
Regarding formal training in voice for transgender and gender diverse people, this provider reported: I am a voice therapist, have take several GAVC courses and work on a gender care team serving Veterans part time. </v>
      </c>
      <c r="AA10" s="9"/>
      <c r="AB10" s="8" t="str">
        <f t="shared" si="11"/>
        <v/>
      </c>
      <c r="AC10" s="8" t="s">
        <v>156</v>
      </c>
      <c r="AD10" s="9"/>
      <c r="AE10" s="9"/>
      <c r="AF10" s="9"/>
      <c r="AG10" s="9"/>
      <c r="AH10" s="9"/>
      <c r="AI10" s="8" t="s">
        <v>67</v>
      </c>
      <c r="AJ10" s="8" t="s">
        <v>144</v>
      </c>
      <c r="AK10" s="8" t="s">
        <v>140</v>
      </c>
      <c r="AL10" s="8" t="s">
        <v>157</v>
      </c>
      <c r="AM10" s="9"/>
      <c r="AN10" s="8" t="str">
        <f t="shared" si="12"/>
        <v>Chicago, IL</v>
      </c>
      <c r="AO10" s="8" t="s">
        <v>158</v>
      </c>
      <c r="AP10" s="8" t="s">
        <v>159</v>
      </c>
      <c r="AQ10" s="8">
        <v>7.732342349E9</v>
      </c>
      <c r="AR10" s="8" t="s">
        <v>160</v>
      </c>
      <c r="AS10" s="11" t="s">
        <v>161</v>
      </c>
      <c r="AT10" s="8" t="s">
        <v>162</v>
      </c>
      <c r="AU10" s="12" t="str">
        <f t="shared" si="13"/>
        <v>
Regarding formal training in cultural humility for transgender and gender diverse people, this provider reported: I have completed many continuing education courses and serve as a member of a gender care team where we discuss cultural humility</v>
      </c>
      <c r="AV10" s="8">
        <v>2017.0</v>
      </c>
      <c r="AW10" s="8">
        <v>2009.0</v>
      </c>
      <c r="AX10" s="9"/>
      <c r="AY10" s="9" t="str">
        <f t="shared" si="14"/>
        <v/>
      </c>
      <c r="AZ10" s="9"/>
      <c r="BA10" s="9" t="str">
        <f t="shared" si="15"/>
        <v/>
      </c>
      <c r="BB10" s="8" t="s">
        <v>160</v>
      </c>
      <c r="BC10" s="13"/>
    </row>
    <row r="11">
      <c r="A11" s="7">
        <v>45357.68739074074</v>
      </c>
      <c r="B11" s="8" t="b">
        <v>1</v>
      </c>
      <c r="C11" s="8" t="s">
        <v>163</v>
      </c>
      <c r="D11" s="8" t="s">
        <v>164</v>
      </c>
      <c r="E11" s="8" t="str">
        <f t="shared" si="1"/>
        <v> (he/him)</v>
      </c>
      <c r="F11" s="8" t="s">
        <v>81</v>
      </c>
      <c r="G11" s="9"/>
      <c r="H11" s="9"/>
      <c r="I11" s="9"/>
      <c r="J11" s="8" t="s">
        <v>61</v>
      </c>
      <c r="K11" s="8" t="s">
        <v>62</v>
      </c>
      <c r="L11" s="8" t="str">
        <f t="shared" si="2"/>
        <v>Speech-Language Pathologist</v>
      </c>
      <c r="M11" s="8" t="s">
        <v>165</v>
      </c>
      <c r="N11" s="8" t="s">
        <v>153</v>
      </c>
      <c r="O11" s="8" t="str">
        <f t="shared" si="3"/>
        <v>Individual Training - Virtual</v>
      </c>
      <c r="P11" s="8" t="str">
        <f t="shared" si="4"/>
        <v>Individual training is offered virtually, and</v>
      </c>
      <c r="Q11" s="8" t="s">
        <v>59</v>
      </c>
      <c r="R11" s="9" t="str">
        <f t="shared" si="5"/>
        <v/>
      </c>
      <c r="S11" s="9" t="str">
        <f t="shared" si="6"/>
        <v>group training is not offered.</v>
      </c>
      <c r="T11" s="8" t="s">
        <v>166</v>
      </c>
      <c r="U11" s="8" t="str">
        <f t="shared" si="7"/>
        <v>AR, MO, KS, OK, TX</v>
      </c>
      <c r="V11" s="8" t="s">
        <v>66</v>
      </c>
      <c r="W11" s="10" t="str">
        <f t="shared" si="8"/>
        <v>Feminine, Masculine, Androgynous</v>
      </c>
      <c r="X11" s="10" t="str">
        <f t="shared" si="9"/>
        <v>Services are available for those with feminine, masculine, and androgynous voice goals.</v>
      </c>
      <c r="Y11" s="8" t="s">
        <v>167</v>
      </c>
      <c r="Z11" s="10" t="str">
        <f t="shared" si="10"/>
        <v>
Regarding formal training in voice for transgender and gender diverse people, this provider reported: Consistent continuing education involving GAVC; 5 years experience working with GAVC</v>
      </c>
      <c r="AA11" s="9"/>
      <c r="AB11" s="8" t="str">
        <f t="shared" si="11"/>
        <v/>
      </c>
      <c r="AC11" s="8" t="s">
        <v>168</v>
      </c>
      <c r="AD11" s="9"/>
      <c r="AE11" s="9"/>
      <c r="AF11" s="9"/>
      <c r="AG11" s="9"/>
      <c r="AH11" s="9"/>
      <c r="AI11" s="8" t="s">
        <v>169</v>
      </c>
      <c r="AJ11" s="8" t="s">
        <v>83</v>
      </c>
      <c r="AK11" s="8" t="s">
        <v>170</v>
      </c>
      <c r="AL11" s="8" t="s">
        <v>171</v>
      </c>
      <c r="AM11" s="9"/>
      <c r="AN11" s="8" t="str">
        <f t="shared" si="12"/>
        <v>Bella Vista, AR</v>
      </c>
      <c r="AO11" s="8" t="s">
        <v>172</v>
      </c>
      <c r="AP11" s="8" t="s">
        <v>173</v>
      </c>
      <c r="AQ11" s="8">
        <v>4.17698444E9</v>
      </c>
      <c r="AR11" s="8" t="s">
        <v>174</v>
      </c>
      <c r="AS11" s="11" t="s">
        <v>175</v>
      </c>
      <c r="AT11" s="8" t="s">
        <v>176</v>
      </c>
      <c r="AU11" s="12" t="str">
        <f t="shared" si="13"/>
        <v>
Regarding formal training in cultural humility for transgender and gender diverse people, this provider reported: Extensive training though ASHA, TransVoice Initiative</v>
      </c>
      <c r="AV11" s="8">
        <v>2019.0</v>
      </c>
      <c r="AW11" s="8">
        <v>2019.0</v>
      </c>
      <c r="AX11" s="9"/>
      <c r="AY11" s="9" t="str">
        <f t="shared" si="14"/>
        <v/>
      </c>
      <c r="AZ11" s="9"/>
      <c r="BA11" s="9" t="str">
        <f t="shared" si="15"/>
        <v/>
      </c>
      <c r="BB11" s="8" t="s">
        <v>174</v>
      </c>
      <c r="BC11" s="13"/>
    </row>
    <row r="12">
      <c r="A12" s="7">
        <v>45357.692436400466</v>
      </c>
      <c r="B12" s="8" t="b">
        <v>1</v>
      </c>
      <c r="C12" s="8" t="s">
        <v>177</v>
      </c>
      <c r="D12" s="13"/>
      <c r="E12" s="8" t="str">
        <f t="shared" si="1"/>
        <v/>
      </c>
      <c r="F12" s="8" t="s">
        <v>81</v>
      </c>
      <c r="G12" s="9"/>
      <c r="H12" s="9"/>
      <c r="I12" s="9"/>
      <c r="J12" s="8" t="s">
        <v>61</v>
      </c>
      <c r="K12" s="8" t="s">
        <v>62</v>
      </c>
      <c r="L12" s="8" t="str">
        <f t="shared" si="2"/>
        <v>Speech-Language Pathologist</v>
      </c>
      <c r="M12" s="8" t="s">
        <v>63</v>
      </c>
      <c r="N12" s="8" t="s">
        <v>64</v>
      </c>
      <c r="O12" s="8" t="str">
        <f t="shared" si="3"/>
        <v>Individual Training - Virtual, Individual Training - In Person</v>
      </c>
      <c r="P12" s="8" t="str">
        <f t="shared" si="4"/>
        <v>Individual training is offered in person or virtually, and</v>
      </c>
      <c r="Q12" s="8" t="s">
        <v>59</v>
      </c>
      <c r="R12" s="9" t="str">
        <f t="shared" si="5"/>
        <v/>
      </c>
      <c r="S12" s="9" t="str">
        <f t="shared" si="6"/>
        <v>group training is not offered.</v>
      </c>
      <c r="T12" s="8" t="s">
        <v>178</v>
      </c>
      <c r="U12" s="8" t="str">
        <f t="shared" si="7"/>
        <v>BC</v>
      </c>
      <c r="V12" s="8" t="s">
        <v>66</v>
      </c>
      <c r="W12" s="10" t="str">
        <f t="shared" si="8"/>
        <v>Feminine, Masculine, Androgynous</v>
      </c>
      <c r="X12" s="10" t="str">
        <f t="shared" si="9"/>
        <v>Services are available for those with feminine, masculine, and androgynous voice goals.</v>
      </c>
      <c r="Y12" s="8" t="s">
        <v>179</v>
      </c>
      <c r="Z12" s="10" t="str">
        <f t="shared" si="10"/>
        <v>
Regarding formal training in voice for transgender and gender diverse people, this provider reported: SLP with advanced clinical experience in voice. Private practice in voice and laryngeal area specialty. Changing Keys instructor for 8+ years - provincial gender affirming voice training program for voice feminization.</v>
      </c>
      <c r="AA12" s="9"/>
      <c r="AB12" s="8" t="str">
        <f t="shared" si="11"/>
        <v/>
      </c>
      <c r="AC12" s="9"/>
      <c r="AD12" s="9"/>
      <c r="AE12" s="9"/>
      <c r="AF12" s="9"/>
      <c r="AG12" s="9"/>
      <c r="AH12" s="9"/>
      <c r="AI12" s="8" t="s">
        <v>67</v>
      </c>
      <c r="AJ12" s="8" t="s">
        <v>117</v>
      </c>
      <c r="AK12" s="8" t="s">
        <v>180</v>
      </c>
      <c r="AL12" s="8" t="s">
        <v>181</v>
      </c>
      <c r="AM12" s="8" t="s">
        <v>182</v>
      </c>
      <c r="AN12" s="8" t="str">
        <f t="shared" si="12"/>
        <v>8644 120 Street, Surrey, British Columbia</v>
      </c>
      <c r="AO12" s="8" t="s">
        <v>183</v>
      </c>
      <c r="AP12" s="8" t="s">
        <v>184</v>
      </c>
      <c r="AQ12" s="9"/>
      <c r="AR12" s="8" t="s">
        <v>185</v>
      </c>
      <c r="AS12" s="11" t="s">
        <v>186</v>
      </c>
      <c r="AT12" s="8" t="s">
        <v>187</v>
      </c>
      <c r="AU12" s="12" t="str">
        <f t="shared" si="13"/>
        <v>
Regarding formal training in cultural humility for transgender and gender diverse people, this provider reported: Training through Trans Care BC and other conference presentations</v>
      </c>
      <c r="AV12" s="8">
        <v>2015.0</v>
      </c>
      <c r="AW12" s="8">
        <v>1987.0</v>
      </c>
      <c r="AX12" s="9"/>
      <c r="AY12" s="9" t="str">
        <f t="shared" si="14"/>
        <v/>
      </c>
      <c r="AZ12" s="9"/>
      <c r="BA12" s="9" t="str">
        <f t="shared" si="15"/>
        <v/>
      </c>
      <c r="BB12" s="8" t="s">
        <v>185</v>
      </c>
      <c r="BC12" s="13"/>
    </row>
    <row r="13">
      <c r="A13" s="7">
        <v>45357.70089385417</v>
      </c>
      <c r="B13" s="8" t="b">
        <v>1</v>
      </c>
      <c r="C13" s="8" t="s">
        <v>188</v>
      </c>
      <c r="D13" s="8" t="s">
        <v>57</v>
      </c>
      <c r="E13" s="8" t="str">
        <f t="shared" si="1"/>
        <v> (she/her)</v>
      </c>
      <c r="F13" s="8" t="s">
        <v>81</v>
      </c>
      <c r="G13" s="9"/>
      <c r="H13" s="9"/>
      <c r="I13" s="9"/>
      <c r="J13" s="8" t="s">
        <v>61</v>
      </c>
      <c r="K13" s="8" t="s">
        <v>62</v>
      </c>
      <c r="L13" s="8" t="str">
        <f t="shared" si="2"/>
        <v>Speech-Language Pathologist</v>
      </c>
      <c r="M13" s="8" t="s">
        <v>189</v>
      </c>
      <c r="N13" s="8" t="s">
        <v>153</v>
      </c>
      <c r="O13" s="8" t="str">
        <f t="shared" si="3"/>
        <v>Individual Training - Virtual</v>
      </c>
      <c r="P13" s="8" t="str">
        <f t="shared" si="4"/>
        <v>Individual training is offered virtually, and</v>
      </c>
      <c r="Q13" s="8" t="s">
        <v>59</v>
      </c>
      <c r="R13" s="9" t="str">
        <f t="shared" si="5"/>
        <v/>
      </c>
      <c r="S13" s="9" t="str">
        <f t="shared" si="6"/>
        <v>group training is not offered.</v>
      </c>
      <c r="T13" s="8" t="s">
        <v>190</v>
      </c>
      <c r="U13" s="8" t="str">
        <f t="shared" si="7"/>
        <v>WI</v>
      </c>
      <c r="V13" s="8" t="s">
        <v>66</v>
      </c>
      <c r="W13" s="10" t="str">
        <f t="shared" si="8"/>
        <v>Feminine, Masculine, Androgynous</v>
      </c>
      <c r="X13" s="10" t="str">
        <f t="shared" si="9"/>
        <v>Services are available for those with feminine, masculine, and androgynous voice goals.</v>
      </c>
      <c r="Y13" s="8" t="s">
        <v>191</v>
      </c>
      <c r="Z13" s="10" t="str">
        <f t="shared" si="10"/>
        <v>
Regarding formal training in voice for transgender and gender diverse people, this provider reported: Gender affirming voice workshop with Helou/Block/Hirsch, gender affirming voice course with the Credit Institute </v>
      </c>
      <c r="AA13" s="9"/>
      <c r="AB13" s="8" t="str">
        <f t="shared" si="11"/>
        <v/>
      </c>
      <c r="AC13" s="9"/>
      <c r="AD13" s="9"/>
      <c r="AE13" s="9"/>
      <c r="AF13" s="9"/>
      <c r="AG13" s="9"/>
      <c r="AH13" s="9"/>
      <c r="AI13" s="8" t="s">
        <v>67</v>
      </c>
      <c r="AJ13" s="8" t="s">
        <v>68</v>
      </c>
      <c r="AK13" s="8" t="s">
        <v>192</v>
      </c>
      <c r="AL13" s="8" t="s">
        <v>193</v>
      </c>
      <c r="AM13" s="9"/>
      <c r="AN13" s="8" t="str">
        <f t="shared" si="12"/>
        <v>La Crosse , WI </v>
      </c>
      <c r="AO13" s="8" t="s">
        <v>194</v>
      </c>
      <c r="AP13" s="8" t="s">
        <v>72</v>
      </c>
      <c r="AQ13" s="9"/>
      <c r="AR13" s="8" t="s">
        <v>195</v>
      </c>
      <c r="AS13" s="11" t="s">
        <v>196</v>
      </c>
      <c r="AT13" s="8" t="s">
        <v>197</v>
      </c>
      <c r="AU13" s="12" t="str">
        <f t="shared" si="13"/>
        <v>
Regarding formal training in cultural humility for transgender and gender diverse people, this provider reported: Gender affirming voice course through the Credit Institute; lots of trans friends </v>
      </c>
      <c r="AV13" s="8">
        <v>2024.0</v>
      </c>
      <c r="AW13" s="8">
        <v>2024.0</v>
      </c>
      <c r="AX13" s="9"/>
      <c r="AY13" s="9" t="str">
        <f t="shared" si="14"/>
        <v/>
      </c>
      <c r="AZ13" s="9"/>
      <c r="BA13" s="9" t="str">
        <f t="shared" si="15"/>
        <v/>
      </c>
      <c r="BB13" s="8" t="s">
        <v>195</v>
      </c>
      <c r="BC13" s="13"/>
    </row>
    <row r="14">
      <c r="A14" s="7">
        <v>45357.7013543287</v>
      </c>
      <c r="B14" s="8" t="b">
        <v>1</v>
      </c>
      <c r="C14" s="8" t="s">
        <v>198</v>
      </c>
      <c r="D14" s="13"/>
      <c r="E14" s="8" t="str">
        <f t="shared" si="1"/>
        <v/>
      </c>
      <c r="F14" s="8" t="s">
        <v>81</v>
      </c>
      <c r="G14" s="9"/>
      <c r="H14" s="9"/>
      <c r="I14" s="9"/>
      <c r="J14" s="8" t="s">
        <v>61</v>
      </c>
      <c r="K14" s="8" t="s">
        <v>62</v>
      </c>
      <c r="L14" s="8" t="str">
        <f t="shared" si="2"/>
        <v>Speech-Language Pathologist</v>
      </c>
      <c r="M14" s="8" t="s">
        <v>199</v>
      </c>
      <c r="N14" s="8" t="s">
        <v>64</v>
      </c>
      <c r="O14" s="8" t="str">
        <f t="shared" si="3"/>
        <v>Individual Training - Virtual, Individual Training - In Person</v>
      </c>
      <c r="P14" s="8" t="str">
        <f t="shared" si="4"/>
        <v>Individual training is offered in person or virtually, and</v>
      </c>
      <c r="Q14" s="8" t="s">
        <v>59</v>
      </c>
      <c r="R14" s="9" t="str">
        <f t="shared" si="5"/>
        <v/>
      </c>
      <c r="S14" s="9" t="str">
        <f t="shared" si="6"/>
        <v>group training is not offered.</v>
      </c>
      <c r="T14" s="8" t="s">
        <v>200</v>
      </c>
      <c r="U14" s="8" t="str">
        <f t="shared" si="7"/>
        <v>QC</v>
      </c>
      <c r="V14" s="8" t="s">
        <v>66</v>
      </c>
      <c r="W14" s="10" t="str">
        <f t="shared" si="8"/>
        <v>Feminine, Masculine, Androgynous</v>
      </c>
      <c r="X14" s="10" t="str">
        <f t="shared" si="9"/>
        <v>Services are available for those with feminine, masculine, and androgynous voice goals.</v>
      </c>
      <c r="Y14" s="8" t="s">
        <v>201</v>
      </c>
      <c r="Z14" s="10" t="str">
        <f t="shared" si="10"/>
        <v>
Regarding formal training in voice for transgender and gender diverse people, this provider reported: I have expertise in voice therapy and see clients with various voice issues in my private practice. I have done continuing education in gender affirmative voice therapy through the American Speech and Hearing Association, Northern Speech Services, and independent readings. I have been seeing clients for gender affirmative voice therapy in my office for the last 2 years. </v>
      </c>
      <c r="AA14" s="9"/>
      <c r="AB14" s="8" t="str">
        <f t="shared" si="11"/>
        <v/>
      </c>
      <c r="AC14" s="9"/>
      <c r="AD14" s="9"/>
      <c r="AE14" s="9"/>
      <c r="AF14" s="9"/>
      <c r="AG14" s="9"/>
      <c r="AH14" s="9"/>
      <c r="AI14" s="8" t="s">
        <v>67</v>
      </c>
      <c r="AJ14" s="8" t="s">
        <v>117</v>
      </c>
      <c r="AK14" s="8" t="s">
        <v>202</v>
      </c>
      <c r="AL14" s="8" t="s">
        <v>203</v>
      </c>
      <c r="AM14" s="8" t="s">
        <v>204</v>
      </c>
      <c r="AN14" s="8" t="s">
        <v>205</v>
      </c>
      <c r="AO14" s="8" t="s">
        <v>206</v>
      </c>
      <c r="AP14" s="8" t="s">
        <v>207</v>
      </c>
      <c r="AQ14" s="8">
        <v>4.385038159E9</v>
      </c>
      <c r="AR14" s="8" t="s">
        <v>208</v>
      </c>
      <c r="AS14" s="11" t="s">
        <v>209</v>
      </c>
      <c r="AT14" s="8" t="s">
        <v>210</v>
      </c>
      <c r="AU14" s="12" t="str">
        <f t="shared" si="13"/>
        <v>
Regarding formal training in cultural humility for transgender and gender diverse people, this provider reported: Continuing education on Gender Affirmative Voice Therapy via ASHA and Northern Speech Services</v>
      </c>
      <c r="AV14" s="8">
        <v>2022.0</v>
      </c>
      <c r="AW14" s="8">
        <v>2018.0</v>
      </c>
      <c r="AX14" s="9"/>
      <c r="AY14" s="9" t="str">
        <f t="shared" si="14"/>
        <v/>
      </c>
      <c r="AZ14" s="9"/>
      <c r="BA14" s="9" t="str">
        <f t="shared" si="15"/>
        <v/>
      </c>
      <c r="BB14" s="8" t="s">
        <v>208</v>
      </c>
      <c r="BC14" s="13"/>
    </row>
    <row r="15">
      <c r="A15" s="7">
        <v>45357.712809756944</v>
      </c>
      <c r="B15" s="8" t="b">
        <v>1</v>
      </c>
      <c r="C15" s="8" t="s">
        <v>211</v>
      </c>
      <c r="D15" s="13"/>
      <c r="E15" s="8" t="str">
        <f t="shared" si="1"/>
        <v/>
      </c>
      <c r="F15" s="8" t="s">
        <v>81</v>
      </c>
      <c r="G15" s="9"/>
      <c r="H15" s="9"/>
      <c r="I15" s="9"/>
      <c r="J15" s="8" t="s">
        <v>61</v>
      </c>
      <c r="K15" s="8" t="s">
        <v>62</v>
      </c>
      <c r="L15" s="8" t="str">
        <f t="shared" si="2"/>
        <v>Speech-Language Pathologist</v>
      </c>
      <c r="M15" s="8" t="s">
        <v>63</v>
      </c>
      <c r="N15" s="8" t="s">
        <v>153</v>
      </c>
      <c r="O15" s="8" t="str">
        <f t="shared" si="3"/>
        <v>Individual Training - Virtual</v>
      </c>
      <c r="P15" s="8" t="str">
        <f t="shared" si="4"/>
        <v>Individual training is offered virtually, and</v>
      </c>
      <c r="Q15" s="8" t="s">
        <v>59</v>
      </c>
      <c r="R15" s="9" t="str">
        <f t="shared" si="5"/>
        <v/>
      </c>
      <c r="S15" s="9" t="str">
        <f t="shared" si="6"/>
        <v>group training is not offered.</v>
      </c>
      <c r="T15" s="8" t="s">
        <v>212</v>
      </c>
      <c r="U15" s="8" t="str">
        <f t="shared" si="7"/>
        <v>IA</v>
      </c>
      <c r="V15" s="8" t="s">
        <v>66</v>
      </c>
      <c r="W15" s="10" t="str">
        <f t="shared" si="8"/>
        <v>Feminine, Masculine, Androgynous</v>
      </c>
      <c r="X15" s="10" t="str">
        <f t="shared" si="9"/>
        <v>Services are available for those with feminine, masculine, and androgynous voice goals.</v>
      </c>
      <c r="Y15" s="8" t="s">
        <v>213</v>
      </c>
      <c r="Z15" s="10" t="str">
        <f t="shared" si="10"/>
        <v>
Regarding formal training in voice for transgender and gender diverse people, this provider reported: Multiple and going CEUs for laryngeal physiology and voice, manual therapies for voice, and GAV and independent research.</v>
      </c>
      <c r="AA15" s="9"/>
      <c r="AB15" s="8" t="str">
        <f t="shared" si="11"/>
        <v/>
      </c>
      <c r="AC15" s="8" t="s">
        <v>214</v>
      </c>
      <c r="AD15" s="9"/>
      <c r="AE15" s="9"/>
      <c r="AF15" s="9"/>
      <c r="AG15" s="9"/>
      <c r="AH15" s="9"/>
      <c r="AI15" s="8" t="s">
        <v>67</v>
      </c>
      <c r="AJ15" s="8" t="s">
        <v>144</v>
      </c>
      <c r="AK15" s="8" t="s">
        <v>215</v>
      </c>
      <c r="AL15" s="8" t="s">
        <v>216</v>
      </c>
      <c r="AM15" s="9"/>
      <c r="AN15" s="8" t="str">
        <f t="shared" ref="AN15:AN86" si="16">IF(ISBLANK(AM15),AL15&amp;", "&amp;AK15, AM15&amp;", "&amp;AL15&amp;", "&amp;AK15)</f>
        <v>Des Moines, Iowa</v>
      </c>
      <c r="AO15" s="8" t="s">
        <v>217</v>
      </c>
      <c r="AP15" s="8" t="s">
        <v>218</v>
      </c>
      <c r="AQ15" s="8">
        <v>5.152072335E9</v>
      </c>
      <c r="AR15" s="8" t="s">
        <v>219</v>
      </c>
      <c r="AS15" s="11" t="s">
        <v>220</v>
      </c>
      <c r="AT15" s="8" t="s">
        <v>221</v>
      </c>
      <c r="AU15" s="12" t="str">
        <f t="shared" si="13"/>
        <v>
Regarding formal training in cultural humility for transgender and gender diverse people, this provider reported: Recent CEU on ethical issues related to gender affirming voice</v>
      </c>
      <c r="AV15" s="8">
        <v>2024.0</v>
      </c>
      <c r="AW15" s="8">
        <v>2010.0</v>
      </c>
      <c r="AX15" s="8" t="s">
        <v>222</v>
      </c>
      <c r="AY15" s="9" t="str">
        <f t="shared" si="14"/>
        <v>This provider opted to share the following additional aspects of identity: Community supporter for Iowa Rainbow Businesses </v>
      </c>
      <c r="AZ15" s="9"/>
      <c r="BA15" s="9" t="str">
        <f t="shared" si="15"/>
        <v/>
      </c>
      <c r="BB15" s="8" t="s">
        <v>219</v>
      </c>
      <c r="BC15" s="13"/>
    </row>
    <row r="16">
      <c r="A16" s="7">
        <v>45357.71971405092</v>
      </c>
      <c r="B16" s="8" t="b">
        <v>1</v>
      </c>
      <c r="C16" s="8" t="s">
        <v>223</v>
      </c>
      <c r="D16" s="8" t="s">
        <v>57</v>
      </c>
      <c r="E16" s="8" t="str">
        <f t="shared" si="1"/>
        <v> (she/her)</v>
      </c>
      <c r="F16" s="8" t="s">
        <v>81</v>
      </c>
      <c r="G16" s="9"/>
      <c r="H16" s="9"/>
      <c r="I16" s="9"/>
      <c r="J16" s="8" t="s">
        <v>61</v>
      </c>
      <c r="K16" s="8" t="s">
        <v>62</v>
      </c>
      <c r="L16" s="8" t="str">
        <f t="shared" si="2"/>
        <v>Speech-Language Pathologist</v>
      </c>
      <c r="M16" s="8" t="s">
        <v>199</v>
      </c>
      <c r="N16" s="8" t="s">
        <v>64</v>
      </c>
      <c r="O16" s="8" t="str">
        <f t="shared" si="3"/>
        <v>Individual Training - Virtual, Individual Training - In Person</v>
      </c>
      <c r="P16" s="8" t="str">
        <f t="shared" si="4"/>
        <v>Individual training is offered in person or virtually, and</v>
      </c>
      <c r="Q16" s="8" t="s">
        <v>59</v>
      </c>
      <c r="R16" s="9" t="str">
        <f t="shared" si="5"/>
        <v/>
      </c>
      <c r="S16" s="9" t="str">
        <f t="shared" si="6"/>
        <v>group training is not offered.</v>
      </c>
      <c r="T16" s="8" t="s">
        <v>112</v>
      </c>
      <c r="U16" s="8" t="str">
        <f t="shared" si="7"/>
        <v>ON</v>
      </c>
      <c r="V16" s="8" t="s">
        <v>88</v>
      </c>
      <c r="W16" s="10" t="str">
        <f t="shared" si="8"/>
        <v>Feminine, Masculine, Androgynous, Singing</v>
      </c>
      <c r="X16" s="10" t="str">
        <f t="shared" si="9"/>
        <v>Services are available for those with feminine, masculine, androgynous, and singing-related voice goals.</v>
      </c>
      <c r="Y16" s="8" t="s">
        <v>224</v>
      </c>
      <c r="Z16" s="10" t="str">
        <f t="shared" si="10"/>
        <v>
Regarding formal training in voice for transgender and gender diverse people, this provider reported: Gender Affirming Voice Training: A Course for Voice Clinicians; yearly continuing ed. (e.g., Hirsch’s Medbridge webinars) related to GAVC </v>
      </c>
      <c r="AA16" s="9"/>
      <c r="AB16" s="8" t="str">
        <f t="shared" si="11"/>
        <v/>
      </c>
      <c r="AC16" s="8" t="s">
        <v>225</v>
      </c>
      <c r="AD16" s="9"/>
      <c r="AE16" s="9"/>
      <c r="AF16" s="9"/>
      <c r="AG16" s="9"/>
      <c r="AH16" s="9"/>
      <c r="AI16" s="8" t="s">
        <v>67</v>
      </c>
      <c r="AJ16" s="8" t="s">
        <v>117</v>
      </c>
      <c r="AK16" s="8" t="s">
        <v>226</v>
      </c>
      <c r="AL16" s="8" t="s">
        <v>227</v>
      </c>
      <c r="AM16" s="8" t="s">
        <v>228</v>
      </c>
      <c r="AN16" s="8" t="str">
        <f t="shared" si="16"/>
        <v>82 Lake St., St. Catharines, Ontario</v>
      </c>
      <c r="AO16" s="8" t="s">
        <v>229</v>
      </c>
      <c r="AP16" s="8" t="s">
        <v>230</v>
      </c>
      <c r="AQ16" s="8">
        <v>9.052208377E9</v>
      </c>
      <c r="AR16" s="8" t="s">
        <v>231</v>
      </c>
      <c r="AS16" s="11" t="s">
        <v>232</v>
      </c>
      <c r="AT16" s="9"/>
      <c r="AU16" s="12" t="str">
        <f t="shared" si="13"/>
        <v/>
      </c>
      <c r="AV16" s="8">
        <v>2013.0</v>
      </c>
      <c r="AW16" s="8">
        <v>2005.0</v>
      </c>
      <c r="AX16" s="9"/>
      <c r="AY16" s="9" t="str">
        <f t="shared" si="14"/>
        <v/>
      </c>
      <c r="AZ16" s="9"/>
      <c r="BA16" s="9" t="str">
        <f t="shared" si="15"/>
        <v/>
      </c>
      <c r="BB16" s="8" t="s">
        <v>231</v>
      </c>
      <c r="BC16" s="13"/>
    </row>
    <row r="17">
      <c r="A17" s="7">
        <v>45357.72483148148</v>
      </c>
      <c r="B17" s="8" t="b">
        <v>1</v>
      </c>
      <c r="C17" s="8" t="s">
        <v>233</v>
      </c>
      <c r="D17" s="13"/>
      <c r="E17" s="8" t="str">
        <f t="shared" si="1"/>
        <v/>
      </c>
      <c r="F17" s="8" t="s">
        <v>81</v>
      </c>
      <c r="G17" s="9"/>
      <c r="H17" s="9"/>
      <c r="I17" s="9"/>
      <c r="J17" s="8" t="s">
        <v>61</v>
      </c>
      <c r="K17" s="8" t="s">
        <v>62</v>
      </c>
      <c r="L17" s="8" t="str">
        <f t="shared" si="2"/>
        <v>Speech-Language Pathologist</v>
      </c>
      <c r="M17" s="8" t="s">
        <v>63</v>
      </c>
      <c r="N17" s="8" t="s">
        <v>64</v>
      </c>
      <c r="O17" s="8" t="str">
        <f t="shared" si="3"/>
        <v>Individual Training - Virtual, Individual Training - In Person</v>
      </c>
      <c r="P17" s="8" t="str">
        <f t="shared" si="4"/>
        <v>Individual training is offered in person or virtually, and</v>
      </c>
      <c r="Q17" s="8" t="s">
        <v>128</v>
      </c>
      <c r="R17" s="9" t="str">
        <f t="shared" si="5"/>
        <v>Group Training - In Person</v>
      </c>
      <c r="S17" s="9" t="str">
        <f t="shared" si="6"/>
        <v>group training is offered in person.</v>
      </c>
      <c r="T17" s="8" t="s">
        <v>234</v>
      </c>
      <c r="U17" s="8" t="str">
        <f t="shared" si="7"/>
        <v>KY</v>
      </c>
      <c r="V17" s="8" t="s">
        <v>66</v>
      </c>
      <c r="W17" s="10" t="str">
        <f t="shared" si="8"/>
        <v>Feminine, Masculine, Androgynous</v>
      </c>
      <c r="X17" s="10" t="str">
        <f t="shared" si="9"/>
        <v>Services are available for those with feminine, masculine, and androgynous voice goals.</v>
      </c>
      <c r="Y17" s="8" t="s">
        <v>235</v>
      </c>
      <c r="Z17" s="10" t="str">
        <f t="shared" si="10"/>
        <v>
Regarding formal training in voice for transgender and gender diverse people, this provider reported: Previous and ongoing cultural humility training and gender affirming voice training by those with lived TGNCNB experience, as well as continuous clinical practice in GAVC with the adult population. </v>
      </c>
      <c r="AA17" s="9"/>
      <c r="AB17" s="8" t="str">
        <f t="shared" si="11"/>
        <v/>
      </c>
      <c r="AC17" s="9"/>
      <c r="AD17" s="9"/>
      <c r="AE17" s="9"/>
      <c r="AF17" s="9"/>
      <c r="AG17" s="9"/>
      <c r="AH17" s="9"/>
      <c r="AI17" s="8" t="s">
        <v>67</v>
      </c>
      <c r="AJ17" s="8" t="s">
        <v>68</v>
      </c>
      <c r="AK17" s="8" t="s">
        <v>234</v>
      </c>
      <c r="AL17" s="8" t="s">
        <v>236</v>
      </c>
      <c r="AM17" s="9"/>
      <c r="AN17" s="8" t="str">
        <f t="shared" si="16"/>
        <v>Lexington, KY</v>
      </c>
      <c r="AO17" s="8" t="s">
        <v>237</v>
      </c>
      <c r="AP17" s="8" t="s">
        <v>72</v>
      </c>
      <c r="AQ17" s="9"/>
      <c r="AR17" s="8" t="s">
        <v>238</v>
      </c>
      <c r="AS17" s="9"/>
      <c r="AT17" s="8" t="s">
        <v>239</v>
      </c>
      <c r="AU17" s="12" t="str">
        <f t="shared" si="13"/>
        <v>
Regarding formal training in cultural humility for transgender and gender diverse people, this provider reported: Multiple offerings by AC Goldberg of Transplaining, multiple other GAVC CE courses with cultural humility components presented by TGNCNB individuals. </v>
      </c>
      <c r="AV17" s="8">
        <v>2018.0</v>
      </c>
      <c r="AW17" s="8">
        <v>2018.0</v>
      </c>
      <c r="AX17" s="8" t="s">
        <v>240</v>
      </c>
      <c r="AY17" s="9" t="str">
        <f t="shared" si="14"/>
        <v>This provider opted to share the following additional aspects of identity: LGBTQ+</v>
      </c>
      <c r="AZ17" s="9"/>
      <c r="BA17" s="9" t="str">
        <f t="shared" si="15"/>
        <v/>
      </c>
      <c r="BB17" s="8" t="s">
        <v>241</v>
      </c>
      <c r="BC17" s="13"/>
    </row>
    <row r="18">
      <c r="A18" s="7">
        <v>45357.72524354167</v>
      </c>
      <c r="B18" s="8" t="b">
        <v>1</v>
      </c>
      <c r="C18" s="8" t="s">
        <v>242</v>
      </c>
      <c r="D18" s="13"/>
      <c r="E18" s="8" t="str">
        <f t="shared" si="1"/>
        <v/>
      </c>
      <c r="F18" s="8" t="s">
        <v>81</v>
      </c>
      <c r="G18" s="9"/>
      <c r="H18" s="9"/>
      <c r="I18" s="9"/>
      <c r="J18" s="8" t="s">
        <v>61</v>
      </c>
      <c r="K18" s="8" t="s">
        <v>62</v>
      </c>
      <c r="L18" s="8" t="str">
        <f t="shared" si="2"/>
        <v>Speech-Language Pathologist</v>
      </c>
      <c r="M18" s="8" t="s">
        <v>165</v>
      </c>
      <c r="N18" s="8" t="s">
        <v>64</v>
      </c>
      <c r="O18" s="8" t="str">
        <f t="shared" si="3"/>
        <v>Individual Training - Virtual, Individual Training - In Person</v>
      </c>
      <c r="P18" s="8" t="str">
        <f t="shared" si="4"/>
        <v>Individual training is offered in person or virtually, and</v>
      </c>
      <c r="Q18" s="8" t="s">
        <v>59</v>
      </c>
      <c r="R18" s="9" t="str">
        <f t="shared" si="5"/>
        <v/>
      </c>
      <c r="S18" s="9" t="str">
        <f t="shared" si="6"/>
        <v>group training is not offered.</v>
      </c>
      <c r="T18" s="8" t="s">
        <v>243</v>
      </c>
      <c r="U18" s="8" t="str">
        <f t="shared" si="7"/>
        <v>MN, PA</v>
      </c>
      <c r="V18" s="8" t="s">
        <v>66</v>
      </c>
      <c r="W18" s="10" t="str">
        <f t="shared" si="8"/>
        <v>Feminine, Masculine, Androgynous</v>
      </c>
      <c r="X18" s="10" t="str">
        <f t="shared" si="9"/>
        <v>Services are available for those with feminine, masculine, and androgynous voice goals.</v>
      </c>
      <c r="Y18" s="8" t="s">
        <v>244</v>
      </c>
      <c r="Z18" s="10" t="str">
        <f t="shared" si="10"/>
        <v>
Regarding formal training in voice for transgender and gender diverse people, this provider reported: I completed my master’s at NYU and received extra training in voice and voice disorders. I completed a master’s thesis in GAVC that will be submitted for publishing in the next few weeks. I also attended Melanie Tapson’s “Masterclass for Voice Professionals” program for two semesters.</v>
      </c>
      <c r="AA18" s="9"/>
      <c r="AB18" s="8" t="str">
        <f t="shared" si="11"/>
        <v/>
      </c>
      <c r="AC18" s="8" t="s">
        <v>245</v>
      </c>
      <c r="AD18" s="9"/>
      <c r="AE18" s="9"/>
      <c r="AF18" s="9"/>
      <c r="AG18" s="9"/>
      <c r="AH18" s="9"/>
      <c r="AI18" s="8" t="s">
        <v>67</v>
      </c>
      <c r="AJ18" s="8" t="s">
        <v>68</v>
      </c>
      <c r="AK18" s="8" t="s">
        <v>246</v>
      </c>
      <c r="AL18" s="8" t="s">
        <v>247</v>
      </c>
      <c r="AM18" s="9"/>
      <c r="AN18" s="8" t="str">
        <f t="shared" si="16"/>
        <v>Minneapolis, MN</v>
      </c>
      <c r="AO18" s="8" t="s">
        <v>248</v>
      </c>
      <c r="AP18" s="8" t="s">
        <v>72</v>
      </c>
      <c r="AQ18" s="8">
        <v>6.125648216E9</v>
      </c>
      <c r="AR18" s="8" t="s">
        <v>249</v>
      </c>
      <c r="AS18" s="11" t="s">
        <v>250</v>
      </c>
      <c r="AT18" s="8" t="s">
        <v>251</v>
      </c>
      <c r="AU18" s="12" t="str">
        <f t="shared" si="13"/>
        <v>
Regarding formal training in cultural humility for transgender and gender diverse people, this provider reported: I have attended Melanie Tapson’s “Masterclass for Voice Professionals” program and also identify as a BIPOC professional. My CF mentor was also a cis gay man. I feel that working and learning from BIPOC and queer professionals has allowed me to connect further with the trans and gender diverse communities.</v>
      </c>
      <c r="AV18" s="8">
        <v>2021.0</v>
      </c>
      <c r="AW18" s="8">
        <v>2021.0</v>
      </c>
      <c r="AX18" s="8" t="s">
        <v>252</v>
      </c>
      <c r="AY18" s="9" t="str">
        <f t="shared" si="14"/>
        <v>This provider opted to share the following additional aspects of identity: Afrolatina.</v>
      </c>
      <c r="AZ18" s="9"/>
      <c r="BA18" s="9" t="str">
        <f t="shared" si="15"/>
        <v/>
      </c>
      <c r="BB18" s="8" t="s">
        <v>249</v>
      </c>
      <c r="BC18" s="13"/>
    </row>
    <row r="19">
      <c r="A19" s="7">
        <v>45357.75324888889</v>
      </c>
      <c r="B19" s="8" t="b">
        <v>1</v>
      </c>
      <c r="C19" s="8" t="s">
        <v>253</v>
      </c>
      <c r="D19" s="13"/>
      <c r="E19" s="8" t="str">
        <f t="shared" si="1"/>
        <v/>
      </c>
      <c r="F19" s="8" t="s">
        <v>81</v>
      </c>
      <c r="G19" s="9"/>
      <c r="H19" s="9"/>
      <c r="I19" s="9"/>
      <c r="J19" s="8" t="s">
        <v>61</v>
      </c>
      <c r="K19" s="8" t="s">
        <v>62</v>
      </c>
      <c r="L19" s="8" t="str">
        <f t="shared" si="2"/>
        <v>Speech-Language Pathologist</v>
      </c>
      <c r="M19" s="8" t="s">
        <v>63</v>
      </c>
      <c r="N19" s="8" t="s">
        <v>64</v>
      </c>
      <c r="O19" s="8" t="str">
        <f t="shared" si="3"/>
        <v>Individual Training - Virtual, Individual Training - In Person</v>
      </c>
      <c r="P19" s="8" t="str">
        <f t="shared" si="4"/>
        <v>Individual training is offered in person or virtually, and</v>
      </c>
      <c r="Q19" s="8" t="s">
        <v>59</v>
      </c>
      <c r="R19" s="9" t="str">
        <f t="shared" si="5"/>
        <v/>
      </c>
      <c r="S19" s="9" t="str">
        <f t="shared" si="6"/>
        <v>group training is not offered.</v>
      </c>
      <c r="T19" s="8" t="s">
        <v>254</v>
      </c>
      <c r="U19" s="8" t="str">
        <f t="shared" si="7"/>
        <v>IN</v>
      </c>
      <c r="V19" s="8" t="s">
        <v>66</v>
      </c>
      <c r="W19" s="10" t="str">
        <f t="shared" si="8"/>
        <v>Feminine, Masculine, Androgynous</v>
      </c>
      <c r="X19" s="10" t="str">
        <f t="shared" si="9"/>
        <v>Services are available for those with feminine, masculine, and androgynous voice goals.</v>
      </c>
      <c r="Y19" s="8" t="s">
        <v>255</v>
      </c>
      <c r="Z19" s="10" t="str">
        <f t="shared" si="10"/>
        <v>
Regarding formal training in voice for transgender and gender diverse people, this provider reported: Several continuing education courses, approximately 20 hours </v>
      </c>
      <c r="AA19" s="9"/>
      <c r="AB19" s="8" t="str">
        <f t="shared" si="11"/>
        <v/>
      </c>
      <c r="AC19" s="8" t="s">
        <v>256</v>
      </c>
      <c r="AD19" s="9"/>
      <c r="AE19" s="9"/>
      <c r="AF19" s="9"/>
      <c r="AG19" s="9"/>
      <c r="AH19" s="9"/>
      <c r="AI19" s="8" t="s">
        <v>67</v>
      </c>
      <c r="AJ19" s="8" t="s">
        <v>144</v>
      </c>
      <c r="AK19" s="8" t="s">
        <v>257</v>
      </c>
      <c r="AL19" s="8" t="s">
        <v>258</v>
      </c>
      <c r="AM19" s="8" t="s">
        <v>259</v>
      </c>
      <c r="AN19" s="8" t="str">
        <f t="shared" si="16"/>
        <v>9669 E 146th St, Noblesville, Indiana</v>
      </c>
      <c r="AO19" s="8" t="s">
        <v>260</v>
      </c>
      <c r="AP19" s="8" t="s">
        <v>261</v>
      </c>
      <c r="AQ19" s="9"/>
      <c r="AR19" s="8" t="s">
        <v>262</v>
      </c>
      <c r="AS19" s="9"/>
      <c r="AT19" s="8" t="s">
        <v>263</v>
      </c>
      <c r="AU19" s="12" t="str">
        <f t="shared" si="13"/>
        <v>
Regarding formal training in cultural humility for transgender and gender diverse people, this provider reported: Hospital required education, continuing education</v>
      </c>
      <c r="AV19" s="8">
        <v>2022.0</v>
      </c>
      <c r="AW19" s="8">
        <v>2018.0</v>
      </c>
      <c r="AX19" s="9"/>
      <c r="AY19" s="9" t="str">
        <f t="shared" si="14"/>
        <v/>
      </c>
      <c r="AZ19" s="9"/>
      <c r="BA19" s="9" t="str">
        <f t="shared" si="15"/>
        <v/>
      </c>
      <c r="BB19" s="8" t="s">
        <v>262</v>
      </c>
      <c r="BC19" s="13"/>
    </row>
    <row r="20">
      <c r="A20" s="7">
        <v>45357.75586761574</v>
      </c>
      <c r="B20" s="8" t="b">
        <v>1</v>
      </c>
      <c r="C20" s="8" t="s">
        <v>264</v>
      </c>
      <c r="D20" s="13"/>
      <c r="E20" s="8" t="str">
        <f t="shared" si="1"/>
        <v/>
      </c>
      <c r="F20" s="8" t="s">
        <v>81</v>
      </c>
      <c r="G20" s="9"/>
      <c r="H20" s="9"/>
      <c r="I20" s="9"/>
      <c r="J20" s="8" t="s">
        <v>61</v>
      </c>
      <c r="K20" s="8" t="s">
        <v>62</v>
      </c>
      <c r="L20" s="8" t="str">
        <f t="shared" si="2"/>
        <v>Speech-Language Pathologist</v>
      </c>
      <c r="M20" s="8" t="s">
        <v>63</v>
      </c>
      <c r="N20" s="8" t="s">
        <v>64</v>
      </c>
      <c r="O20" s="8" t="str">
        <f t="shared" si="3"/>
        <v>Individual Training - Virtual, Individual Training - In Person</v>
      </c>
      <c r="P20" s="8" t="str">
        <f t="shared" si="4"/>
        <v>Individual training is offered in person or virtually, and</v>
      </c>
      <c r="Q20" s="8" t="s">
        <v>153</v>
      </c>
      <c r="R20" s="9" t="str">
        <f t="shared" si="5"/>
        <v>Group Training - Virtual</v>
      </c>
      <c r="S20" s="9" t="str">
        <f t="shared" si="6"/>
        <v>group training is offered virtually.</v>
      </c>
      <c r="T20" s="8" t="s">
        <v>265</v>
      </c>
      <c r="U20" s="8" t="str">
        <f t="shared" si="7"/>
        <v>CA, MD</v>
      </c>
      <c r="V20" s="8" t="s">
        <v>88</v>
      </c>
      <c r="W20" s="10" t="str">
        <f t="shared" si="8"/>
        <v>Feminine, Masculine, Androgynous, Singing</v>
      </c>
      <c r="X20" s="10" t="str">
        <f t="shared" si="9"/>
        <v>Services are available for those with feminine, masculine, androgynous, and singing-related voice goals.</v>
      </c>
      <c r="Y20" s="8" t="s">
        <v>266</v>
      </c>
      <c r="Z20" s="10" t="str">
        <f t="shared" si="10"/>
        <v>
Regarding formal training in voice for transgender and gender diverse people, this provider reported: Ceu training, clinical training and mentorship</v>
      </c>
      <c r="AA20" s="9"/>
      <c r="AB20" s="8" t="str">
        <f t="shared" si="11"/>
        <v/>
      </c>
      <c r="AC20" s="9"/>
      <c r="AD20" s="9"/>
      <c r="AE20" s="9"/>
      <c r="AF20" s="9"/>
      <c r="AG20" s="9"/>
      <c r="AH20" s="9"/>
      <c r="AI20" s="8" t="s">
        <v>67</v>
      </c>
      <c r="AJ20" s="8" t="s">
        <v>267</v>
      </c>
      <c r="AK20" s="8" t="s">
        <v>268</v>
      </c>
      <c r="AL20" s="8" t="s">
        <v>269</v>
      </c>
      <c r="AM20" s="8" t="s">
        <v>270</v>
      </c>
      <c r="AN20" s="8" t="str">
        <f t="shared" si="16"/>
        <v>5800 Hollis St, Emeryville, California</v>
      </c>
      <c r="AO20" s="8" t="s">
        <v>271</v>
      </c>
      <c r="AP20" s="8" t="s">
        <v>272</v>
      </c>
      <c r="AQ20" s="9"/>
      <c r="AR20" s="8" t="s">
        <v>273</v>
      </c>
      <c r="AS20" s="9"/>
      <c r="AT20" s="9"/>
      <c r="AU20" s="12" t="str">
        <f t="shared" si="13"/>
        <v/>
      </c>
      <c r="AV20" s="8">
        <v>2018.0</v>
      </c>
      <c r="AW20" s="8">
        <v>2015.0</v>
      </c>
      <c r="AX20" s="8" t="s">
        <v>274</v>
      </c>
      <c r="AY20" s="9" t="str">
        <f t="shared" si="14"/>
        <v>This provider opted to share the following additional aspects of identity: Part of the queer community</v>
      </c>
      <c r="AZ20" s="9"/>
      <c r="BA20" s="9" t="str">
        <f t="shared" si="15"/>
        <v/>
      </c>
      <c r="BB20" s="8" t="s">
        <v>275</v>
      </c>
      <c r="BC20" s="13"/>
    </row>
    <row r="21">
      <c r="A21" s="7">
        <v>45357.76787390046</v>
      </c>
      <c r="B21" s="8" t="b">
        <v>1</v>
      </c>
      <c r="C21" s="8" t="s">
        <v>276</v>
      </c>
      <c r="D21" s="13"/>
      <c r="E21" s="8" t="str">
        <f t="shared" si="1"/>
        <v/>
      </c>
      <c r="F21" s="8" t="s">
        <v>58</v>
      </c>
      <c r="G21" s="8" t="s">
        <v>59</v>
      </c>
      <c r="H21" s="9"/>
      <c r="I21" s="8" t="s">
        <v>60</v>
      </c>
      <c r="J21" s="8" t="s">
        <v>61</v>
      </c>
      <c r="K21" s="8" t="s">
        <v>62</v>
      </c>
      <c r="L21" s="8" t="str">
        <f t="shared" si="2"/>
        <v>Speech-Language Pathologist</v>
      </c>
      <c r="M21" s="8" t="s">
        <v>189</v>
      </c>
      <c r="N21" s="8" t="s">
        <v>153</v>
      </c>
      <c r="O21" s="8" t="str">
        <f t="shared" si="3"/>
        <v>Individual Training - Virtual</v>
      </c>
      <c r="P21" s="8" t="str">
        <f t="shared" si="4"/>
        <v>Individual training is offered virtually, and</v>
      </c>
      <c r="Q21" s="8" t="s">
        <v>153</v>
      </c>
      <c r="R21" s="9" t="str">
        <f t="shared" si="5"/>
        <v>Group Training - Virtual</v>
      </c>
      <c r="S21" s="9" t="str">
        <f t="shared" si="6"/>
        <v>group training is offered virtually.</v>
      </c>
      <c r="T21" s="8" t="s">
        <v>277</v>
      </c>
      <c r="U21" s="8" t="str">
        <f t="shared" si="7"/>
        <v>ON, PEI</v>
      </c>
      <c r="V21" s="8" t="s">
        <v>88</v>
      </c>
      <c r="W21" s="10" t="str">
        <f t="shared" si="8"/>
        <v>Feminine, Masculine, Androgynous, Singing</v>
      </c>
      <c r="X21" s="10" t="str">
        <f t="shared" si="9"/>
        <v>Services are available for those with feminine, masculine, androgynous, and singing-related voice goals.</v>
      </c>
      <c r="Y21" s="8" t="s">
        <v>278</v>
      </c>
      <c r="Z21" s="10" t="str">
        <f t="shared" si="10"/>
        <v>
Regarding formal training in voice for transgender and gender diverse people, this provider reported: Cultural competence: ongoing training from local resources as well as virtual courses - selected previous training and education includes courses or presentations from Transplaining, Gender Affirming Voice Training (Hirsch, Helou, Block) - 3 times; The Power of Voice (gender &amp; voice track 2021, 2022, 2023), Medbridge, speechtherapypd.com, co-moderator of Gender Spectrum Voice &amp; Communication FB group, among others, as well as ongoing peer mentorship 
Clinical/voice competence: BFA in jazz performance - voice, BEd in vocal music &amp; drama, MSc SLP, 30+ years as a professional singer and voice teacher, 10+ years experience in clinical voice therapy, working on Estill certification, mentor aspiring SLPs and voice teachers </v>
      </c>
      <c r="AA21" s="8" t="s">
        <v>279</v>
      </c>
      <c r="AB21" s="8" t="str">
        <f t="shared" si="11"/>
        <v>
Regarding areas of specialty/specific trainings, this provider reported: singing voice - all ages, Estill, mentorship</v>
      </c>
      <c r="AC21" s="8" t="s">
        <v>280</v>
      </c>
      <c r="AD21" s="9"/>
      <c r="AE21" s="9"/>
      <c r="AF21" s="9"/>
      <c r="AG21" s="9"/>
      <c r="AH21" s="9"/>
      <c r="AI21" s="8" t="s">
        <v>67</v>
      </c>
      <c r="AJ21" s="8" t="s">
        <v>117</v>
      </c>
      <c r="AK21" s="8" t="s">
        <v>226</v>
      </c>
      <c r="AL21" s="8" t="s">
        <v>281</v>
      </c>
      <c r="AM21" s="8" t="s">
        <v>282</v>
      </c>
      <c r="AN21" s="8" t="str">
        <f t="shared" si="16"/>
        <v>107 Hamilton St, Toronto, Ontario</v>
      </c>
      <c r="AO21" s="8" t="s">
        <v>283</v>
      </c>
      <c r="AP21" s="8" t="s">
        <v>284</v>
      </c>
      <c r="AQ21" s="9"/>
      <c r="AR21" s="8" t="s">
        <v>285</v>
      </c>
      <c r="AS21" s="11" t="s">
        <v>286</v>
      </c>
      <c r="AT21" s="8" t="s">
        <v>287</v>
      </c>
      <c r="AU21" s="12" t="str">
        <f t="shared" si="13"/>
        <v>
Regarding formal training in cultural humility for transgender and gender diverse people, this provider reported: see previous</v>
      </c>
      <c r="AV21" s="8">
        <v>2010.0</v>
      </c>
      <c r="AW21" s="8">
        <v>1994.0</v>
      </c>
      <c r="AX21" s="8" t="s">
        <v>288</v>
      </c>
      <c r="AY21" s="9" t="str">
        <f t="shared" si="14"/>
        <v>This provider opted to share the following additional aspects of identity: LGBTQ2S+ community member</v>
      </c>
      <c r="AZ21" s="9"/>
      <c r="BA21" s="9" t="str">
        <f t="shared" si="15"/>
        <v/>
      </c>
      <c r="BB21" s="8" t="s">
        <v>285</v>
      </c>
      <c r="BC21" s="13"/>
    </row>
    <row r="22">
      <c r="A22" s="7">
        <v>45357.78255386574</v>
      </c>
      <c r="B22" s="8" t="b">
        <v>1</v>
      </c>
      <c r="C22" s="8" t="s">
        <v>289</v>
      </c>
      <c r="D22" s="13"/>
      <c r="E22" s="8" t="str">
        <f t="shared" si="1"/>
        <v/>
      </c>
      <c r="F22" s="8" t="s">
        <v>81</v>
      </c>
      <c r="G22" s="9"/>
      <c r="H22" s="9"/>
      <c r="I22" s="9"/>
      <c r="J22" s="8" t="s">
        <v>61</v>
      </c>
      <c r="K22" s="8" t="s">
        <v>62</v>
      </c>
      <c r="L22" s="8" t="str">
        <f t="shared" si="2"/>
        <v>Speech-Language Pathologist</v>
      </c>
      <c r="M22" s="8" t="s">
        <v>63</v>
      </c>
      <c r="N22" s="8" t="s">
        <v>153</v>
      </c>
      <c r="O22" s="8" t="str">
        <f t="shared" si="3"/>
        <v>Individual Training - Virtual</v>
      </c>
      <c r="P22" s="8" t="str">
        <f t="shared" si="4"/>
        <v>Individual training is offered virtually, and</v>
      </c>
      <c r="Q22" s="8" t="s">
        <v>59</v>
      </c>
      <c r="R22" s="9" t="str">
        <f t="shared" si="5"/>
        <v/>
      </c>
      <c r="S22" s="9" t="str">
        <f t="shared" si="6"/>
        <v>group training is not offered.</v>
      </c>
      <c r="T22" s="8" t="s">
        <v>290</v>
      </c>
      <c r="U22" s="8" t="str">
        <f t="shared" si="7"/>
        <v>MD, VA, DC</v>
      </c>
      <c r="V22" s="8" t="s">
        <v>66</v>
      </c>
      <c r="W22" s="10" t="str">
        <f t="shared" si="8"/>
        <v>Feminine, Masculine, Androgynous</v>
      </c>
      <c r="X22" s="10" t="str">
        <f t="shared" si="9"/>
        <v>Services are available for those with feminine, masculine, and androgynous voice goals.</v>
      </c>
      <c r="Y22" s="8" t="s">
        <v>291</v>
      </c>
      <c r="Z22" s="10" t="str">
        <f t="shared" si="10"/>
        <v>
Regarding formal training in voice for transgender and gender diverse people, this provider reported: I have a degree in Speech Pathology, and I am a board-certified therapist who works with voice clients. I also have taken gender affirming voice trainings and obtained CEUs in this area to stay current in the field.    </v>
      </c>
      <c r="AA22" s="8" t="s">
        <v>292</v>
      </c>
      <c r="AB22" s="8" t="str">
        <f t="shared" si="11"/>
        <v>
Regarding areas of specialty/specific trainings, this provider reported: transfeminine voice</v>
      </c>
      <c r="AC22" s="8" t="s">
        <v>293</v>
      </c>
      <c r="AD22" s="9"/>
      <c r="AE22" s="9"/>
      <c r="AF22" s="9"/>
      <c r="AG22" s="9"/>
      <c r="AH22" s="9"/>
      <c r="AI22" s="8" t="s">
        <v>67</v>
      </c>
      <c r="AJ22" s="8" t="s">
        <v>83</v>
      </c>
      <c r="AK22" s="8" t="s">
        <v>294</v>
      </c>
      <c r="AL22" s="8" t="s">
        <v>295</v>
      </c>
      <c r="AM22" s="9"/>
      <c r="AN22" s="8" t="str">
        <f t="shared" si="16"/>
        <v>Baltimore, Maryland</v>
      </c>
      <c r="AO22" s="8" t="s">
        <v>296</v>
      </c>
      <c r="AP22" s="8" t="s">
        <v>72</v>
      </c>
      <c r="AQ22" s="8">
        <v>2.02743489E9</v>
      </c>
      <c r="AR22" s="8" t="s">
        <v>297</v>
      </c>
      <c r="AS22" s="11" t="s">
        <v>298</v>
      </c>
      <c r="AT22" s="8" t="s">
        <v>299</v>
      </c>
      <c r="AU22" s="12" t="str">
        <f t="shared" si="13"/>
        <v>
Regarding formal training in cultural humility for transgender and gender diverse people, this provider reported: I have completed several CEU courses.</v>
      </c>
      <c r="AV22" s="9"/>
      <c r="AW22" s="9"/>
      <c r="AX22" s="9"/>
      <c r="AY22" s="9" t="str">
        <f t="shared" si="14"/>
        <v/>
      </c>
      <c r="AZ22" s="9"/>
      <c r="BA22" s="9" t="str">
        <f t="shared" si="15"/>
        <v/>
      </c>
      <c r="BB22" s="8" t="s">
        <v>300</v>
      </c>
      <c r="BC22" s="13"/>
    </row>
    <row r="23">
      <c r="A23" s="7">
        <v>45357.793359560186</v>
      </c>
      <c r="B23" s="8" t="b">
        <v>1</v>
      </c>
      <c r="C23" s="8" t="s">
        <v>301</v>
      </c>
      <c r="D23" s="8" t="s">
        <v>57</v>
      </c>
      <c r="E23" s="8" t="str">
        <f t="shared" si="1"/>
        <v> (she/her)</v>
      </c>
      <c r="F23" s="8" t="s">
        <v>58</v>
      </c>
      <c r="G23" s="8" t="s">
        <v>59</v>
      </c>
      <c r="H23" s="9"/>
      <c r="I23" s="8" t="s">
        <v>60</v>
      </c>
      <c r="J23" s="8" t="s">
        <v>61</v>
      </c>
      <c r="K23" s="8" t="s">
        <v>62</v>
      </c>
      <c r="L23" s="8" t="str">
        <f t="shared" si="2"/>
        <v>Speech-Language Pathologist</v>
      </c>
      <c r="M23" s="8" t="s">
        <v>63</v>
      </c>
      <c r="N23" s="8" t="s">
        <v>153</v>
      </c>
      <c r="O23" s="8" t="str">
        <f t="shared" si="3"/>
        <v>Individual Training - Virtual</v>
      </c>
      <c r="P23" s="8" t="str">
        <f t="shared" si="4"/>
        <v>Individual training is offered virtually, and</v>
      </c>
      <c r="Q23" s="8" t="s">
        <v>153</v>
      </c>
      <c r="R23" s="9" t="str">
        <f t="shared" si="5"/>
        <v>Group Training - Virtual</v>
      </c>
      <c r="S23" s="9" t="str">
        <f t="shared" si="6"/>
        <v>group training is offered virtually.</v>
      </c>
      <c r="T23" s="8" t="s">
        <v>302</v>
      </c>
      <c r="U23" s="8" t="str">
        <f t="shared" si="7"/>
        <v>CA, TX</v>
      </c>
      <c r="V23" s="8" t="s">
        <v>66</v>
      </c>
      <c r="W23" s="10" t="str">
        <f t="shared" si="8"/>
        <v>Feminine, Masculine, Androgynous</v>
      </c>
      <c r="X23" s="10" t="str">
        <f t="shared" si="9"/>
        <v>Services are available for those with feminine, masculine, and androgynous voice goals.</v>
      </c>
      <c r="Y23" s="8" t="s">
        <v>303</v>
      </c>
      <c r="Z23" s="10" t="str">
        <f t="shared" si="10"/>
        <v>
Regarding formal training in voice for transgender and gender diverse people, this provider reported: Private practice since 2020 in gender affirming voice after training from different backgrounds in voice, including University of Pittsburgh voice course 2020, Estill, voice acting approaches, singing courses, ASHA voice courses</v>
      </c>
      <c r="AA23" s="8" t="s">
        <v>304</v>
      </c>
      <c r="AB23" s="8" t="str">
        <f t="shared" si="11"/>
        <v>
Regarding areas of specialty/specific trainings, this provider reported: Estill Voice Training, pediatric gender affirming voice, neurodiversity affirming and strengths-based approaches, support group facilitator, trainer and advocate for tgnc youth in schools</v>
      </c>
      <c r="AC23" s="8" t="s">
        <v>305</v>
      </c>
      <c r="AD23" s="9"/>
      <c r="AE23" s="9"/>
      <c r="AF23" s="9"/>
      <c r="AG23" s="9"/>
      <c r="AH23" s="9"/>
      <c r="AI23" s="8" t="s">
        <v>67</v>
      </c>
      <c r="AJ23" s="8" t="s">
        <v>103</v>
      </c>
      <c r="AK23" s="8" t="s">
        <v>104</v>
      </c>
      <c r="AL23" s="8" t="s">
        <v>306</v>
      </c>
      <c r="AM23" s="8"/>
      <c r="AN23" s="8" t="str">
        <f t="shared" si="16"/>
        <v>San Diego, CA</v>
      </c>
      <c r="AO23" s="8" t="s">
        <v>307</v>
      </c>
      <c r="AP23" s="8" t="s">
        <v>72</v>
      </c>
      <c r="AQ23" s="8">
        <v>8.583564112E9</v>
      </c>
      <c r="AR23" s="8" t="s">
        <v>308</v>
      </c>
      <c r="AS23" s="11" t="s">
        <v>309</v>
      </c>
      <c r="AT23" s="8" t="s">
        <v>310</v>
      </c>
      <c r="AU23" s="12" t="str">
        <f t="shared" si="13"/>
        <v>
Regarding formal training in cultural humility for transgender and gender diverse people, this provider reported: Formal training through 16 hours per year for medical providers through the TransYouth Care Symposium along with CHLA and TFSS in CA x3 years, through the youth advocacy department at San Diego Unified as an educator and as a GSA advisor, also through Out for Safe Schools and Welcoming Schools, through participation in Gender Spectrum and Transfamily Support Services trainings as a support group facilitator prior to facilitating groups for parents, training by AC Goldberg through Transplaining, attended Gender Odyssey x1 and Trans Wellness conference x4, sessions at 2 Equity in Education conferences in San Diego 2024</v>
      </c>
      <c r="AV23" s="8">
        <v>2020.0</v>
      </c>
      <c r="AW23" s="8">
        <v>2020.0</v>
      </c>
      <c r="AX23" s="8" t="s">
        <v>311</v>
      </c>
      <c r="AY23" s="9" t="str">
        <f t="shared" si="14"/>
        <v>This provider opted to share the following additional aspects of identity: Member of the LGBTQ+ community, parent, and advocate for trans youth in schools in San Diego County</v>
      </c>
      <c r="AZ23" s="8" t="s">
        <v>312</v>
      </c>
      <c r="BA23" s="9" t="str">
        <f t="shared" si="15"/>
        <v>
This provider wished to share the following additional information: Thank you for all your work and efforts to map and make this valuable resource! </v>
      </c>
      <c r="BB23" s="8" t="s">
        <v>308</v>
      </c>
      <c r="BC23" s="13"/>
    </row>
    <row r="24">
      <c r="A24" s="7">
        <v>45357.802820509256</v>
      </c>
      <c r="B24" s="8" t="b">
        <v>1</v>
      </c>
      <c r="C24" s="8" t="s">
        <v>313</v>
      </c>
      <c r="D24" s="13"/>
      <c r="E24" s="8" t="str">
        <f t="shared" si="1"/>
        <v/>
      </c>
      <c r="F24" s="8" t="s">
        <v>58</v>
      </c>
      <c r="G24" s="8" t="s">
        <v>59</v>
      </c>
      <c r="H24" s="9"/>
      <c r="I24" s="8" t="s">
        <v>60</v>
      </c>
      <c r="J24" s="8" t="s">
        <v>61</v>
      </c>
      <c r="K24" s="8" t="s">
        <v>62</v>
      </c>
      <c r="L24" s="8" t="str">
        <f t="shared" si="2"/>
        <v>Speech-Language Pathologist</v>
      </c>
      <c r="M24" s="8" t="s">
        <v>63</v>
      </c>
      <c r="N24" s="8" t="s">
        <v>64</v>
      </c>
      <c r="O24" s="8" t="str">
        <f t="shared" si="3"/>
        <v>Individual Training - Virtual, Individual Training - In Person</v>
      </c>
      <c r="P24" s="8" t="str">
        <f t="shared" si="4"/>
        <v>Individual training is offered in person or virtually, and</v>
      </c>
      <c r="Q24" s="8" t="s">
        <v>59</v>
      </c>
      <c r="R24" s="9" t="str">
        <f t="shared" si="5"/>
        <v/>
      </c>
      <c r="S24" s="9" t="str">
        <f t="shared" si="6"/>
        <v>group training is not offered.</v>
      </c>
      <c r="T24" s="8" t="s">
        <v>314</v>
      </c>
      <c r="U24" s="8" t="str">
        <f t="shared" si="7"/>
        <v>NY, MA</v>
      </c>
      <c r="V24" s="8" t="s">
        <v>66</v>
      </c>
      <c r="W24" s="10" t="str">
        <f t="shared" si="8"/>
        <v>Feminine, Masculine, Androgynous</v>
      </c>
      <c r="X24" s="10" t="str">
        <f t="shared" si="9"/>
        <v>Services are available for those with feminine, masculine, and androgynous voice goals.</v>
      </c>
      <c r="Y24" s="8" t="s">
        <v>315</v>
      </c>
      <c r="Z24" s="10" t="str">
        <f t="shared" si="10"/>
        <v>
Regarding formal training in voice for transgender and gender diverse people, this provider reported: Two trainings with Helou, Block, and Hirsch, and self study</v>
      </c>
      <c r="AA24" s="8" t="s">
        <v>316</v>
      </c>
      <c r="AB24" s="8" t="str">
        <f t="shared" si="11"/>
        <v>
Regarding areas of specialty/specific trainings, this provider reported: Estill voice training</v>
      </c>
      <c r="AC24" s="9"/>
      <c r="AD24" s="9"/>
      <c r="AE24" s="9"/>
      <c r="AF24" s="9"/>
      <c r="AG24" s="9"/>
      <c r="AH24" s="9"/>
      <c r="AI24" s="8" t="s">
        <v>67</v>
      </c>
      <c r="AJ24" s="8" t="s">
        <v>68</v>
      </c>
      <c r="AK24" s="8" t="s">
        <v>317</v>
      </c>
      <c r="AL24" s="8" t="s">
        <v>318</v>
      </c>
      <c r="AM24" s="8" t="s">
        <v>319</v>
      </c>
      <c r="AN24" s="8" t="str">
        <f t="shared" si="16"/>
        <v>1 Bowdoin Square, 11th Floor, Boston, MA</v>
      </c>
      <c r="AO24" s="8" t="s">
        <v>320</v>
      </c>
      <c r="AP24" s="8" t="s">
        <v>321</v>
      </c>
      <c r="AQ24" s="9"/>
      <c r="AR24" s="8" t="s">
        <v>322</v>
      </c>
      <c r="AS24" s="9"/>
      <c r="AT24" s="9"/>
      <c r="AU24" s="12" t="str">
        <f t="shared" si="13"/>
        <v/>
      </c>
      <c r="AV24" s="8">
        <v>2019.0</v>
      </c>
      <c r="AW24" s="8">
        <v>2009.0</v>
      </c>
      <c r="AX24" s="9"/>
      <c r="AY24" s="9" t="str">
        <f t="shared" si="14"/>
        <v/>
      </c>
      <c r="AZ24" s="9"/>
      <c r="BA24" s="9" t="str">
        <f t="shared" si="15"/>
        <v/>
      </c>
      <c r="BB24" s="8" t="s">
        <v>322</v>
      </c>
      <c r="BC24" s="13"/>
    </row>
    <row r="25">
      <c r="A25" s="7">
        <v>45357.808305266204</v>
      </c>
      <c r="B25" s="8" t="b">
        <v>1</v>
      </c>
      <c r="C25" s="8" t="s">
        <v>323</v>
      </c>
      <c r="D25" s="8" t="s">
        <v>57</v>
      </c>
      <c r="E25" s="8" t="str">
        <f t="shared" si="1"/>
        <v> (she/her)</v>
      </c>
      <c r="F25" s="8" t="s">
        <v>58</v>
      </c>
      <c r="G25" s="8" t="s">
        <v>59</v>
      </c>
      <c r="H25" s="9"/>
      <c r="I25" s="8" t="s">
        <v>60</v>
      </c>
      <c r="J25" s="8" t="s">
        <v>61</v>
      </c>
      <c r="K25" s="8" t="s">
        <v>62</v>
      </c>
      <c r="L25" s="8" t="str">
        <f t="shared" si="2"/>
        <v>Speech-Language Pathologist</v>
      </c>
      <c r="M25" s="8" t="s">
        <v>63</v>
      </c>
      <c r="N25" s="8" t="s">
        <v>153</v>
      </c>
      <c r="O25" s="8" t="str">
        <f t="shared" si="3"/>
        <v>Individual Training - Virtual</v>
      </c>
      <c r="P25" s="8" t="str">
        <f t="shared" si="4"/>
        <v>Individual training is offered virtually, and</v>
      </c>
      <c r="Q25" s="8" t="s">
        <v>59</v>
      </c>
      <c r="R25" s="9" t="str">
        <f t="shared" si="5"/>
        <v/>
      </c>
      <c r="S25" s="9" t="str">
        <f t="shared" si="6"/>
        <v>group training is not offered.</v>
      </c>
      <c r="T25" s="8" t="s">
        <v>324</v>
      </c>
      <c r="U25" s="8" t="str">
        <f t="shared" si="7"/>
        <v>CO </v>
      </c>
      <c r="V25" s="8" t="s">
        <v>66</v>
      </c>
      <c r="W25" s="10" t="str">
        <f t="shared" si="8"/>
        <v>Feminine, Masculine, Androgynous</v>
      </c>
      <c r="X25" s="10" t="str">
        <f t="shared" si="9"/>
        <v>Services are available for those with feminine, masculine, and androgynous voice goals.</v>
      </c>
      <c r="Y25" s="8" t="s">
        <v>325</v>
      </c>
      <c r="Z25" s="10" t="str">
        <f t="shared" si="10"/>
        <v>
Regarding formal training in voice for transgender and gender diverse people, this provider reported: 17 years as a voice-trained SLP, 7 years experience working in GAV, have hosted and attended workshops by TGNC SLPs</v>
      </c>
      <c r="AA25" s="9"/>
      <c r="AB25" s="8" t="str">
        <f t="shared" si="11"/>
        <v/>
      </c>
      <c r="AC25" s="8" t="s">
        <v>326</v>
      </c>
      <c r="AD25" s="9"/>
      <c r="AE25" s="9"/>
      <c r="AF25" s="9"/>
      <c r="AG25" s="9"/>
      <c r="AH25" s="9"/>
      <c r="AI25" s="8" t="s">
        <v>67</v>
      </c>
      <c r="AJ25" s="8" t="s">
        <v>83</v>
      </c>
      <c r="AK25" s="8" t="s">
        <v>327</v>
      </c>
      <c r="AL25" s="8" t="s">
        <v>328</v>
      </c>
      <c r="AM25" s="8"/>
      <c r="AN25" s="8" t="str">
        <f t="shared" si="16"/>
        <v>Denver, Colorado</v>
      </c>
      <c r="AO25" s="8" t="s">
        <v>329</v>
      </c>
      <c r="AP25" s="8" t="s">
        <v>330</v>
      </c>
      <c r="AQ25" s="8">
        <v>3.037243918E9</v>
      </c>
      <c r="AR25" s="8" t="s">
        <v>331</v>
      </c>
      <c r="AS25" s="11" t="s">
        <v>332</v>
      </c>
      <c r="AT25" s="8" t="s">
        <v>333</v>
      </c>
      <c r="AU25" s="12" t="str">
        <f t="shared" si="13"/>
        <v>
Regarding formal training in cultural humility for transgender and gender diverse people, this provider reported: GAV workshops with TVI, ASHA presentations, DEI certification from CU </v>
      </c>
      <c r="AV25" s="8">
        <v>2007.0</v>
      </c>
      <c r="AW25" s="8">
        <v>2006.0</v>
      </c>
      <c r="AX25" s="9"/>
      <c r="AY25" s="9" t="str">
        <f t="shared" si="14"/>
        <v/>
      </c>
      <c r="AZ25" s="9"/>
      <c r="BA25" s="9" t="str">
        <f t="shared" si="15"/>
        <v/>
      </c>
      <c r="BB25" s="8" t="s">
        <v>331</v>
      </c>
      <c r="BC25" s="13"/>
    </row>
    <row r="26">
      <c r="A26" s="7">
        <v>45357.81423520834</v>
      </c>
      <c r="B26" s="8" t="b">
        <v>1</v>
      </c>
      <c r="C26" s="8" t="s">
        <v>334</v>
      </c>
      <c r="D26" s="8" t="s">
        <v>164</v>
      </c>
      <c r="E26" s="8" t="str">
        <f t="shared" si="1"/>
        <v> (he/him)</v>
      </c>
      <c r="F26" s="8" t="s">
        <v>81</v>
      </c>
      <c r="G26" s="9"/>
      <c r="H26" s="9"/>
      <c r="I26" s="9"/>
      <c r="J26" s="8" t="s">
        <v>61</v>
      </c>
      <c r="K26" s="8" t="s">
        <v>86</v>
      </c>
      <c r="L26" s="8" t="str">
        <f t="shared" si="2"/>
        <v>Vocal Pedagogue/Singing Instructor</v>
      </c>
      <c r="M26" s="8" t="s">
        <v>63</v>
      </c>
      <c r="N26" s="8" t="s">
        <v>64</v>
      </c>
      <c r="O26" s="8" t="str">
        <f t="shared" si="3"/>
        <v>Individual Training - Virtual, Individual Training - In Person</v>
      </c>
      <c r="P26" s="8" t="str">
        <f t="shared" si="4"/>
        <v>Individual training is offered in person or virtually, and</v>
      </c>
      <c r="Q26" s="8" t="s">
        <v>153</v>
      </c>
      <c r="R26" s="9" t="str">
        <f t="shared" si="5"/>
        <v>Group Training - Virtual</v>
      </c>
      <c r="S26" s="9" t="str">
        <f t="shared" si="6"/>
        <v>group training is offered virtually.</v>
      </c>
      <c r="T26" s="8" t="s">
        <v>335</v>
      </c>
      <c r="U26" s="8" t="s">
        <v>336</v>
      </c>
      <c r="V26" s="8" t="s">
        <v>88</v>
      </c>
      <c r="W26" s="10" t="str">
        <f t="shared" si="8"/>
        <v>Feminine, Masculine, Androgynous, Singing</v>
      </c>
      <c r="X26" s="10" t="str">
        <f t="shared" si="9"/>
        <v>Services are available for those with feminine, masculine, androgynous, and singing-related voice goals.</v>
      </c>
      <c r="Y26" s="8" t="s">
        <v>337</v>
      </c>
      <c r="Z26" s="10" t="str">
        <f t="shared" si="10"/>
        <v>
Regarding formal training in voice for transgender and gender diverse people, this provider reported: I am a transmasculine singer who has personally been taking testosterone for over 15 years, and I am a voice teacher who has taught transgender and nonbinary students (singers and speakers) for over 10 years. In that time, I have given singing lessons and/or gender aligning speech training services to over 80 transgender and nonbinary individuals. Additionally, I have extensively researched transgender voice change through testosterone therapy, including working one-on-one with over 55 individual singers who use (or used) testosterone therapy. I co-teach an online info session called Singing on Testosterone which has served over 400 participants from all over the world. I also consult with many cisgender voice educators to help them understand transgender voice pedagogy and the needs of trans and gender expansive singers.</v>
      </c>
      <c r="AA26" s="8" t="s">
        <v>338</v>
      </c>
      <c r="AB26" s="8" t="str">
        <f t="shared" si="11"/>
        <v>
Regarding areas of specialty/specific trainings, this provider reported: Transmasculine singing voice, transfeminine singing voice, nonbinary singing voice, transgender voice change through testosterone therapy, gender aligning speech training, transition consulting for vocalists</v>
      </c>
      <c r="AC26" s="8" t="s">
        <v>339</v>
      </c>
      <c r="AD26" s="9"/>
      <c r="AE26" s="9"/>
      <c r="AF26" s="9"/>
      <c r="AG26" s="9"/>
      <c r="AH26" s="9"/>
      <c r="AI26" s="8" t="s">
        <v>340</v>
      </c>
      <c r="AJ26" s="8" t="s">
        <v>68</v>
      </c>
      <c r="AK26" s="8" t="s">
        <v>341</v>
      </c>
      <c r="AL26" s="8" t="s">
        <v>342</v>
      </c>
      <c r="AM26" s="9"/>
      <c r="AN26" s="8" t="str">
        <f t="shared" si="16"/>
        <v>Portland, Oregon</v>
      </c>
      <c r="AO26" s="8" t="s">
        <v>343</v>
      </c>
      <c r="AP26" s="8" t="s">
        <v>344</v>
      </c>
      <c r="AQ26" s="8">
        <v>7.039816241E9</v>
      </c>
      <c r="AR26" s="8" t="s">
        <v>345</v>
      </c>
      <c r="AS26" s="11" t="s">
        <v>346</v>
      </c>
      <c r="AT26" s="8" t="s">
        <v>347</v>
      </c>
      <c r="AU26" s="12" t="str">
        <f t="shared" si="13"/>
        <v>
Regarding formal training in cultural humility for transgender and gender diverse people, this provider reported: Lived experience as a transgender person in community with trans and nonbinary friends and chosen family; as a voice teacher, I have lived experience working with over 80 individuals who are trans and/or nonbinary </v>
      </c>
      <c r="AV26" s="8">
        <v>2012.0</v>
      </c>
      <c r="AW26" s="8">
        <v>2012.0</v>
      </c>
      <c r="AX26" s="8" t="s">
        <v>348</v>
      </c>
      <c r="AY26" s="9" t="str">
        <f t="shared" si="14"/>
        <v>This provider opted to share the following additional aspects of identity: I am queer, trans, and somewhat genderqueer as well! I am in a gay marriage.</v>
      </c>
      <c r="AZ26" s="8" t="s">
        <v>349</v>
      </c>
      <c r="BA26" s="9" t="str">
        <f t="shared" si="15"/>
        <v>
This provider wished to share the following additional information: I keep a list of resources for trans and gender expansive singers and the voice educators who work with them at peterfullerton.com/trans-resources
I have created several free resources for singers on testosterone, which are available on this same website!</v>
      </c>
      <c r="BB26" s="8" t="s">
        <v>345</v>
      </c>
      <c r="BC26" s="13"/>
    </row>
    <row r="27">
      <c r="A27" s="7">
        <v>45357.835831041666</v>
      </c>
      <c r="B27" s="8" t="b">
        <v>1</v>
      </c>
      <c r="C27" s="15" t="s">
        <v>350</v>
      </c>
      <c r="D27" s="8" t="s">
        <v>57</v>
      </c>
      <c r="E27" s="8" t="str">
        <f t="shared" si="1"/>
        <v> (she/her)</v>
      </c>
      <c r="F27" s="8" t="s">
        <v>81</v>
      </c>
      <c r="G27" s="9"/>
      <c r="H27" s="9"/>
      <c r="I27" s="9"/>
      <c r="J27" s="8" t="s">
        <v>61</v>
      </c>
      <c r="K27" s="8" t="s">
        <v>62</v>
      </c>
      <c r="L27" s="8" t="str">
        <f t="shared" si="2"/>
        <v>Speech-Language Pathologist</v>
      </c>
      <c r="M27" s="8" t="s">
        <v>63</v>
      </c>
      <c r="N27" s="8" t="s">
        <v>64</v>
      </c>
      <c r="O27" s="8" t="str">
        <f t="shared" si="3"/>
        <v>Individual Training - Virtual, Individual Training - In Person</v>
      </c>
      <c r="P27" s="8" t="str">
        <f t="shared" si="4"/>
        <v>Individual training is offered in person or virtually, and</v>
      </c>
      <c r="Q27" s="8" t="s">
        <v>64</v>
      </c>
      <c r="R27" s="9" t="str">
        <f t="shared" si="5"/>
        <v>Group Training - Virtual, Group Training - In Person</v>
      </c>
      <c r="S27" s="9" t="str">
        <f t="shared" si="6"/>
        <v>group training is offered in person or virtually.</v>
      </c>
      <c r="T27" s="8" t="s">
        <v>351</v>
      </c>
      <c r="U27" s="8" t="str">
        <f t="shared" ref="U27:U40" si="17">T27</f>
        <v>GA</v>
      </c>
      <c r="V27" s="8" t="s">
        <v>66</v>
      </c>
      <c r="W27" s="10" t="str">
        <f t="shared" si="8"/>
        <v>Feminine, Masculine, Androgynous</v>
      </c>
      <c r="X27" s="10" t="str">
        <f t="shared" si="9"/>
        <v>Services are available for those with feminine, masculine, and androgynous voice goals.</v>
      </c>
      <c r="Y27" s="8" t="s">
        <v>352</v>
      </c>
      <c r="Z27" s="10" t="str">
        <f t="shared" si="10"/>
        <v>
Regarding formal training in voice for transgender and gender diverse people, this provider reported: SLP voice specialist for 20 years. Specializing in GAVC since 2018. Continuous work on cultural humility and completed a 3-day intensive course. </v>
      </c>
      <c r="AA27" s="9"/>
      <c r="AB27" s="8" t="str">
        <f t="shared" si="11"/>
        <v/>
      </c>
      <c r="AC27" s="8" t="s">
        <v>353</v>
      </c>
      <c r="AD27" s="9"/>
      <c r="AE27" s="9"/>
      <c r="AF27" s="9"/>
      <c r="AG27" s="9"/>
      <c r="AH27" s="9"/>
      <c r="AI27" s="8" t="s">
        <v>67</v>
      </c>
      <c r="AJ27" s="8" t="s">
        <v>68</v>
      </c>
      <c r="AK27" s="8" t="s">
        <v>351</v>
      </c>
      <c r="AL27" s="8" t="s">
        <v>354</v>
      </c>
      <c r="AM27" s="9"/>
      <c r="AN27" s="8" t="str">
        <f t="shared" si="16"/>
        <v>Roswell, GA</v>
      </c>
      <c r="AO27" s="8" t="s">
        <v>355</v>
      </c>
      <c r="AP27" s="9"/>
      <c r="AQ27" s="8">
        <v>4.046543834E9</v>
      </c>
      <c r="AR27" s="8" t="s">
        <v>356</v>
      </c>
      <c r="AS27" s="11" t="s">
        <v>357</v>
      </c>
      <c r="AT27" s="8" t="s">
        <v>358</v>
      </c>
      <c r="AU27" s="12" t="str">
        <f t="shared" si="13"/>
        <v>
Regarding formal training in cultural humility for transgender and gender diverse people, this provider reported: 1:1 with Leah Helou, 3-Day course (Block, Hirsch, Helou), Institution-specific training</v>
      </c>
      <c r="AV27" s="8">
        <v>2018.0</v>
      </c>
      <c r="AW27" s="8">
        <v>2004.0</v>
      </c>
      <c r="AX27" s="9"/>
      <c r="AY27" s="9" t="str">
        <f t="shared" si="14"/>
        <v/>
      </c>
      <c r="AZ27" s="9"/>
      <c r="BA27" s="9" t="str">
        <f t="shared" si="15"/>
        <v/>
      </c>
      <c r="BB27" s="8" t="s">
        <v>356</v>
      </c>
      <c r="BC27" s="13"/>
    </row>
    <row r="28">
      <c r="A28" s="7">
        <v>45357.854444791665</v>
      </c>
      <c r="B28" s="8" t="b">
        <v>1</v>
      </c>
      <c r="C28" s="8" t="s">
        <v>359</v>
      </c>
      <c r="D28" s="13"/>
      <c r="E28" s="8" t="str">
        <f t="shared" si="1"/>
        <v/>
      </c>
      <c r="F28" s="8" t="s">
        <v>81</v>
      </c>
      <c r="G28" s="9"/>
      <c r="H28" s="9"/>
      <c r="I28" s="9"/>
      <c r="J28" s="8" t="s">
        <v>61</v>
      </c>
      <c r="K28" s="8" t="s">
        <v>62</v>
      </c>
      <c r="L28" s="8" t="str">
        <f t="shared" si="2"/>
        <v>Speech-Language Pathologist</v>
      </c>
      <c r="M28" s="8" t="s">
        <v>165</v>
      </c>
      <c r="N28" s="8" t="s">
        <v>64</v>
      </c>
      <c r="O28" s="8" t="str">
        <f t="shared" si="3"/>
        <v>Individual Training - Virtual, Individual Training - In Person</v>
      </c>
      <c r="P28" s="8" t="str">
        <f t="shared" si="4"/>
        <v>Individual training is offered in person or virtually, and</v>
      </c>
      <c r="Q28" s="8" t="s">
        <v>128</v>
      </c>
      <c r="R28" s="9" t="str">
        <f t="shared" si="5"/>
        <v>Group Training - In Person</v>
      </c>
      <c r="S28" s="9" t="str">
        <f t="shared" si="6"/>
        <v>group training is offered in person.</v>
      </c>
      <c r="T28" s="8" t="s">
        <v>360</v>
      </c>
      <c r="U28" s="8" t="str">
        <f t="shared" si="17"/>
        <v>VA, DC</v>
      </c>
      <c r="V28" s="8" t="s">
        <v>361</v>
      </c>
      <c r="W28" s="10" t="str">
        <f t="shared" si="8"/>
        <v>Feminine, Masculine</v>
      </c>
      <c r="X28" s="10" t="str">
        <f t="shared" si="9"/>
        <v>Services are available for those with feminine or masculine voice goals.</v>
      </c>
      <c r="Y28" s="8" t="s">
        <v>362</v>
      </c>
      <c r="Z28" s="10" t="str">
        <f t="shared" si="10"/>
        <v>
Regarding formal training in voice for transgender and gender diverse people, this provider reported: Attended conferences, sel-taught</v>
      </c>
      <c r="AA28" s="8" t="s">
        <v>363</v>
      </c>
      <c r="AB28" s="8" t="str">
        <f t="shared" si="11"/>
        <v>
Regarding areas of specialty/specific trainings, this provider reported: Young adult transfeminine </v>
      </c>
      <c r="AC28" s="8" t="s">
        <v>364</v>
      </c>
      <c r="AD28" s="9"/>
      <c r="AE28" s="9"/>
      <c r="AF28" s="9"/>
      <c r="AG28" s="9"/>
      <c r="AH28" s="9"/>
      <c r="AI28" s="8" t="s">
        <v>67</v>
      </c>
      <c r="AJ28" s="8" t="s">
        <v>103</v>
      </c>
      <c r="AK28" s="8" t="s">
        <v>365</v>
      </c>
      <c r="AL28" s="8" t="s">
        <v>366</v>
      </c>
      <c r="AM28" s="8" t="s">
        <v>367</v>
      </c>
      <c r="AN28" s="8" t="str">
        <f t="shared" si="16"/>
        <v>4250 Connecticut Ave. NW, Washington, DC</v>
      </c>
      <c r="AO28" s="8" t="s">
        <v>368</v>
      </c>
      <c r="AP28" s="8" t="s">
        <v>72</v>
      </c>
      <c r="AQ28" s="9"/>
      <c r="AR28" s="8" t="s">
        <v>369</v>
      </c>
      <c r="AS28" s="9"/>
      <c r="AT28" s="8" t="s">
        <v>370</v>
      </c>
      <c r="AU28" s="12" t="str">
        <f t="shared" si="13"/>
        <v>
Regarding formal training in cultural humility for transgender and gender diverse people, this provider reported: Conferences, self-taught, offered trainings with Dr. AC Goldberg</v>
      </c>
      <c r="AV28" s="8">
        <v>1998.0</v>
      </c>
      <c r="AW28" s="8">
        <v>1992.0</v>
      </c>
      <c r="AX28" s="8" t="s">
        <v>371</v>
      </c>
      <c r="AY28" s="9" t="str">
        <f t="shared" si="14"/>
        <v>This provider opted to share the following additional aspects of identity: Latinx</v>
      </c>
      <c r="AZ28" s="9"/>
      <c r="BA28" s="9" t="str">
        <f t="shared" si="15"/>
        <v/>
      </c>
      <c r="BB28" s="8" t="s">
        <v>372</v>
      </c>
      <c r="BC28" s="13"/>
    </row>
    <row r="29">
      <c r="A29" s="7">
        <v>45357.860328622686</v>
      </c>
      <c r="B29" s="8" t="b">
        <v>1</v>
      </c>
      <c r="C29" s="8" t="s">
        <v>373</v>
      </c>
      <c r="D29" s="13"/>
      <c r="E29" s="8" t="str">
        <f t="shared" si="1"/>
        <v/>
      </c>
      <c r="F29" s="8" t="s">
        <v>81</v>
      </c>
      <c r="G29" s="9"/>
      <c r="H29" s="9"/>
      <c r="I29" s="9"/>
      <c r="J29" s="8" t="s">
        <v>61</v>
      </c>
      <c r="K29" s="8" t="s">
        <v>62</v>
      </c>
      <c r="L29" s="8" t="str">
        <f t="shared" si="2"/>
        <v>Speech-Language Pathologist</v>
      </c>
      <c r="M29" s="8" t="s">
        <v>63</v>
      </c>
      <c r="N29" s="8" t="s">
        <v>64</v>
      </c>
      <c r="O29" s="8" t="str">
        <f t="shared" si="3"/>
        <v>Individual Training - Virtual, Individual Training - In Person</v>
      </c>
      <c r="P29" s="8" t="str">
        <f t="shared" si="4"/>
        <v>Individual training is offered in person or virtually, and</v>
      </c>
      <c r="Q29" s="8" t="s">
        <v>153</v>
      </c>
      <c r="R29" s="9" t="str">
        <f t="shared" si="5"/>
        <v>Group Training - Virtual</v>
      </c>
      <c r="S29" s="9" t="str">
        <f t="shared" si="6"/>
        <v>group training is offered virtually.</v>
      </c>
      <c r="T29" s="8" t="s">
        <v>374</v>
      </c>
      <c r="U29" s="8" t="str">
        <f t="shared" si="17"/>
        <v>OH, MI</v>
      </c>
      <c r="V29" s="8" t="s">
        <v>375</v>
      </c>
      <c r="W29" s="10" t="str">
        <f t="shared" si="8"/>
        <v>Feminine, Androgynous, Gender-related singing voice goals</v>
      </c>
      <c r="X29" s="10" t="s">
        <v>376</v>
      </c>
      <c r="Y29" s="8" t="s">
        <v>377</v>
      </c>
      <c r="Z29" s="10" t="str">
        <f t="shared" si="10"/>
        <v>
Regarding formal training in voice for transgender and gender diverse people, this provider reported: I have been studying and practicing GAVC since July 2022. I am a singer and voice specializing clinician who has experience with videostroboscopy. </v>
      </c>
      <c r="AA29" s="9"/>
      <c r="AB29" s="8" t="str">
        <f t="shared" si="11"/>
        <v/>
      </c>
      <c r="AC29" s="8" t="s">
        <v>378</v>
      </c>
      <c r="AD29" s="9"/>
      <c r="AE29" s="9"/>
      <c r="AF29" s="9"/>
      <c r="AG29" s="9"/>
      <c r="AH29" s="9"/>
      <c r="AI29" s="8" t="s">
        <v>67</v>
      </c>
      <c r="AJ29" s="8" t="s">
        <v>144</v>
      </c>
      <c r="AK29" s="8" t="s">
        <v>379</v>
      </c>
      <c r="AL29" s="8" t="s">
        <v>341</v>
      </c>
      <c r="AM29" s="8" t="s">
        <v>380</v>
      </c>
      <c r="AN29" s="8" t="str">
        <f t="shared" si="16"/>
        <v>445 Earlwood Avenue Suite 108, Oregon, Ohio</v>
      </c>
      <c r="AO29" s="8" t="s">
        <v>381</v>
      </c>
      <c r="AP29" s="8" t="s">
        <v>382</v>
      </c>
      <c r="AQ29" s="8">
        <v>4.195049198E9</v>
      </c>
      <c r="AR29" s="8" t="s">
        <v>383</v>
      </c>
      <c r="AS29" s="11" t="s">
        <v>384</v>
      </c>
      <c r="AT29" s="8" t="s">
        <v>385</v>
      </c>
      <c r="AU29" s="12" t="str">
        <f t="shared" si="13"/>
        <v>
Regarding formal training in cultural humility for transgender and gender diverse people, this provider reported: In the process of taking AC Goldberg courses</v>
      </c>
      <c r="AV29" s="8">
        <v>2022.0</v>
      </c>
      <c r="AW29" s="8">
        <v>2022.0</v>
      </c>
      <c r="AX29" s="8" t="s">
        <v>386</v>
      </c>
      <c r="AY29" s="9" t="str">
        <f t="shared" si="14"/>
        <v>This provider opted to share the following additional aspects of identity: LGBTQ+ Community member </v>
      </c>
      <c r="AZ29" s="9"/>
      <c r="BA29" s="9" t="str">
        <f t="shared" si="15"/>
        <v/>
      </c>
      <c r="BB29" s="8" t="s">
        <v>387</v>
      </c>
      <c r="BC29" s="13"/>
    </row>
    <row r="30">
      <c r="A30" s="7">
        <v>45358.067157349535</v>
      </c>
      <c r="B30" s="8" t="b">
        <v>1</v>
      </c>
      <c r="C30" s="8" t="s">
        <v>388</v>
      </c>
      <c r="D30" s="13"/>
      <c r="E30" s="8" t="str">
        <f t="shared" si="1"/>
        <v/>
      </c>
      <c r="F30" s="8" t="s">
        <v>58</v>
      </c>
      <c r="G30" s="8" t="s">
        <v>59</v>
      </c>
      <c r="H30" s="9"/>
      <c r="I30" s="8" t="s">
        <v>60</v>
      </c>
      <c r="J30" s="8" t="s">
        <v>61</v>
      </c>
      <c r="K30" s="8" t="s">
        <v>62</v>
      </c>
      <c r="L30" s="8" t="str">
        <f t="shared" si="2"/>
        <v>Speech-Language Pathologist</v>
      </c>
      <c r="M30" s="8" t="s">
        <v>389</v>
      </c>
      <c r="N30" s="8" t="s">
        <v>64</v>
      </c>
      <c r="O30" s="8" t="str">
        <f t="shared" si="3"/>
        <v>Individual Training - Virtual, Individual Training - In Person</v>
      </c>
      <c r="P30" s="8" t="str">
        <f t="shared" si="4"/>
        <v>Individual training is offered in person or virtually, and</v>
      </c>
      <c r="Q30" s="8" t="s">
        <v>64</v>
      </c>
      <c r="R30" s="9" t="str">
        <f t="shared" si="5"/>
        <v>Group Training - Virtual, Group Training - In Person</v>
      </c>
      <c r="S30" s="9" t="str">
        <f t="shared" si="6"/>
        <v>group training is offered in person or virtually.</v>
      </c>
      <c r="T30" s="8" t="s">
        <v>104</v>
      </c>
      <c r="U30" s="8" t="str">
        <f t="shared" si="17"/>
        <v>CA</v>
      </c>
      <c r="V30" s="8" t="s">
        <v>66</v>
      </c>
      <c r="W30" s="10" t="str">
        <f t="shared" si="8"/>
        <v>Feminine, Masculine, Androgynous</v>
      </c>
      <c r="X30" s="10" t="str">
        <f t="shared" ref="X30:X31" si="18">SUBSTITUTE(SUBSTITUTE(SUBSTITUTE(SUBSTITUTE(V30,"Feminine-leaning voice goals (raising pitch, brighter resonance, etc), Masculine-leaning voice goals (lowering pitch, darker resonance, etc), Androgynous voice goals, Gender-related singing voice goals","Services are available for those with feminine, masculine, androgynous, and singing-related voice goals."),"Feminine-leaning voice goals (raising pitch, brighter resonance, etc), Masculine-leaning voice goals (lowering pitch, darker resonance, etc), Androgynous voice goals","Services are available for those with feminine, masculine, and androgynous voice goals."),"Feminine-leaning voice goals (raising pitch, brighter resonance, etc), Masculine-leaning voice goals (lowering pitch, darker resonance, etc)","Services are available for those with feminine or masculine voice goals."),"Feminine-leaning voice goals (raising pitch, brighter resonance, etc), Androgynous voice goals","Services are available for those with feminine or androgynous voice goals.")</f>
        <v>Services are available for those with feminine, masculine, and androgynous voice goals.</v>
      </c>
      <c r="Y30" s="8" t="s">
        <v>390</v>
      </c>
      <c r="Z30" s="10" t="str">
        <f t="shared" si="10"/>
        <v>
Regarding formal training in voice for transgender and gender diverse people, this provider reported: I have completed trainings whenever possible, including Hirsch Acoustic Assumptions (MedBridge) and Gender Affirming Voice Training</v>
      </c>
      <c r="AA30" s="9"/>
      <c r="AB30" s="8" t="str">
        <f t="shared" si="11"/>
        <v/>
      </c>
      <c r="AC30" s="8" t="s">
        <v>391</v>
      </c>
      <c r="AD30" s="9"/>
      <c r="AE30" s="9"/>
      <c r="AF30" s="9"/>
      <c r="AG30" s="9"/>
      <c r="AH30" s="9"/>
      <c r="AI30" s="8" t="s">
        <v>67</v>
      </c>
      <c r="AJ30" s="8" t="s">
        <v>83</v>
      </c>
      <c r="AK30" s="8" t="s">
        <v>268</v>
      </c>
      <c r="AL30" s="8" t="s">
        <v>392</v>
      </c>
      <c r="AM30" s="8" t="s">
        <v>393</v>
      </c>
      <c r="AN30" s="8" t="str">
        <f t="shared" si="16"/>
        <v>5855 Capistrano Ave, Unit B, Atascadero, California</v>
      </c>
      <c r="AO30" s="8" t="s">
        <v>394</v>
      </c>
      <c r="AP30" s="8" t="s">
        <v>395</v>
      </c>
      <c r="AQ30" s="8">
        <v>8.054294769E9</v>
      </c>
      <c r="AR30" s="8" t="s">
        <v>396</v>
      </c>
      <c r="AS30" s="11" t="s">
        <v>397</v>
      </c>
      <c r="AT30" s="8" t="s">
        <v>398</v>
      </c>
      <c r="AU30" s="12" t="str">
        <f t="shared" si="13"/>
        <v>
Regarding formal training in cultural humility for transgender and gender diverse people, this provider reported: Various courses through ASHA, speechpathology.com, Medbridge</v>
      </c>
      <c r="AV30" s="8">
        <v>2016.0</v>
      </c>
      <c r="AW30" s="8">
        <v>2016.0</v>
      </c>
      <c r="AX30" s="8" t="s">
        <v>399</v>
      </c>
      <c r="AY30" s="9" t="str">
        <f t="shared" si="14"/>
        <v>This provider opted to share the following additional aspects of identity: member of the LGBTQ+ community.</v>
      </c>
      <c r="AZ30" s="8" t="s">
        <v>400</v>
      </c>
      <c r="BA30" s="9" t="str">
        <f t="shared" si="15"/>
        <v>
This provider wished to share the following additional information: My wife (and business partner) provides counseling services and specializes in serving members of the LGBTQ+ population</v>
      </c>
      <c r="BB30" s="8" t="s">
        <v>396</v>
      </c>
      <c r="BC30" s="13"/>
    </row>
    <row r="31">
      <c r="A31" s="7">
        <v>45358.33894376157</v>
      </c>
      <c r="B31" s="8" t="b">
        <v>1</v>
      </c>
      <c r="C31" s="8" t="s">
        <v>401</v>
      </c>
      <c r="D31" s="8" t="s">
        <v>164</v>
      </c>
      <c r="E31" s="8" t="str">
        <f t="shared" si="1"/>
        <v> (he/him)</v>
      </c>
      <c r="F31" s="8" t="s">
        <v>81</v>
      </c>
      <c r="G31" s="9"/>
      <c r="H31" s="9"/>
      <c r="I31" s="9"/>
      <c r="J31" s="8" t="s">
        <v>61</v>
      </c>
      <c r="K31" s="8" t="s">
        <v>62</v>
      </c>
      <c r="L31" s="8" t="str">
        <f t="shared" si="2"/>
        <v>Speech-Language Pathologist</v>
      </c>
      <c r="M31" s="8" t="s">
        <v>63</v>
      </c>
      <c r="N31" s="8" t="s">
        <v>64</v>
      </c>
      <c r="O31" s="8" t="str">
        <f t="shared" si="3"/>
        <v>Individual Training - Virtual, Individual Training - In Person</v>
      </c>
      <c r="P31" s="8" t="str">
        <f t="shared" si="4"/>
        <v>Individual training is offered in person or virtually, and</v>
      </c>
      <c r="Q31" s="8" t="s">
        <v>59</v>
      </c>
      <c r="R31" s="9" t="str">
        <f t="shared" si="5"/>
        <v/>
      </c>
      <c r="S31" s="9" t="str">
        <f t="shared" si="6"/>
        <v>group training is not offered.</v>
      </c>
      <c r="T31" s="8" t="s">
        <v>402</v>
      </c>
      <c r="U31" s="8" t="str">
        <f t="shared" si="17"/>
        <v>NY, NJ, CT, FL</v>
      </c>
      <c r="V31" s="8" t="s">
        <v>88</v>
      </c>
      <c r="W31" s="10" t="str">
        <f t="shared" si="8"/>
        <v>Feminine, Masculine, Androgynous, Singing</v>
      </c>
      <c r="X31" s="10" t="str">
        <f t="shared" si="18"/>
        <v>Services are available for those with feminine, masculine, androgynous, and singing-related voice goals.</v>
      </c>
      <c r="Y31" s="8" t="s">
        <v>403</v>
      </c>
      <c r="Z31" s="10" t="str">
        <f t="shared" si="10"/>
        <v>
Regarding formal training in voice for transgender and gender diverse people, this provider reported: Masters degree in SLP, voice and upper airway disorder clinical fellowship, singing background, experience with professional performers, multiple trainings with gender-affirming providers. </v>
      </c>
      <c r="AA31" s="9"/>
      <c r="AB31" s="8" t="str">
        <f t="shared" si="11"/>
        <v/>
      </c>
      <c r="AC31" s="8" t="s">
        <v>404</v>
      </c>
      <c r="AD31" s="9"/>
      <c r="AE31" s="9"/>
      <c r="AF31" s="9"/>
      <c r="AG31" s="9"/>
      <c r="AH31" s="9"/>
      <c r="AI31" s="8" t="s">
        <v>169</v>
      </c>
      <c r="AJ31" s="8" t="s">
        <v>68</v>
      </c>
      <c r="AK31" s="8" t="s">
        <v>87</v>
      </c>
      <c r="AL31" s="8" t="s">
        <v>405</v>
      </c>
      <c r="AM31" s="8" t="s">
        <v>406</v>
      </c>
      <c r="AN31" s="8" t="str">
        <f t="shared" si="16"/>
        <v>880 3rd Ave, New York City, NY</v>
      </c>
      <c r="AO31" s="8" t="s">
        <v>407</v>
      </c>
      <c r="AP31" s="8" t="s">
        <v>408</v>
      </c>
      <c r="AQ31" s="8">
        <v>2.123055289E9</v>
      </c>
      <c r="AR31" s="8" t="s">
        <v>409</v>
      </c>
      <c r="AS31" s="11" t="s">
        <v>410</v>
      </c>
      <c r="AT31" s="8" t="s">
        <v>411</v>
      </c>
      <c r="AU31" s="12" t="str">
        <f t="shared" si="13"/>
        <v>
Regarding formal training in cultural humility for transgender and gender diverse people, this provider reported: Gender Diversity Voice and Communication Training - at CU Denver; </v>
      </c>
      <c r="AV31" s="8">
        <v>2018.0</v>
      </c>
      <c r="AW31" s="8">
        <v>2018.0</v>
      </c>
      <c r="AX31" s="8" t="s">
        <v>412</v>
      </c>
      <c r="AY31" s="9" t="str">
        <f t="shared" si="14"/>
        <v>This provider opted to share the following additional aspects of identity: Cis-gender Gay Male</v>
      </c>
      <c r="AZ31" s="9"/>
      <c r="BA31" s="9" t="str">
        <f t="shared" si="15"/>
        <v/>
      </c>
      <c r="BB31" s="8" t="s">
        <v>409</v>
      </c>
      <c r="BC31" s="13"/>
    </row>
    <row r="32">
      <c r="A32" s="7">
        <v>45358.3869124537</v>
      </c>
      <c r="B32" s="8" t="b">
        <v>1</v>
      </c>
      <c r="C32" s="8" t="s">
        <v>413</v>
      </c>
      <c r="D32" s="13"/>
      <c r="E32" s="8" t="str">
        <f t="shared" si="1"/>
        <v/>
      </c>
      <c r="F32" s="8" t="s">
        <v>81</v>
      </c>
      <c r="G32" s="9"/>
      <c r="H32" s="9"/>
      <c r="I32" s="9"/>
      <c r="J32" s="8" t="s">
        <v>61</v>
      </c>
      <c r="K32" s="8" t="s">
        <v>62</v>
      </c>
      <c r="L32" s="8" t="str">
        <f t="shared" si="2"/>
        <v>Speech-Language Pathologist</v>
      </c>
      <c r="M32" s="8" t="s">
        <v>189</v>
      </c>
      <c r="N32" s="8" t="s">
        <v>128</v>
      </c>
      <c r="O32" s="8" t="str">
        <f t="shared" si="3"/>
        <v>Individual Training - In Person</v>
      </c>
      <c r="P32" s="8" t="str">
        <f t="shared" si="4"/>
        <v>Individual training is offered in person, and</v>
      </c>
      <c r="Q32" s="8" t="s">
        <v>59</v>
      </c>
      <c r="R32" s="9" t="str">
        <f t="shared" si="5"/>
        <v/>
      </c>
      <c r="S32" s="9" t="str">
        <f t="shared" si="6"/>
        <v>group training is not offered.</v>
      </c>
      <c r="T32" s="9"/>
      <c r="U32" s="8" t="str">
        <f t="shared" si="17"/>
        <v/>
      </c>
      <c r="V32" s="8" t="s">
        <v>414</v>
      </c>
      <c r="W32" s="10" t="str">
        <f t="shared" si="8"/>
        <v>Feminine, Masculine, Gender-related singing voice goals</v>
      </c>
      <c r="X32" s="10" t="s">
        <v>415</v>
      </c>
      <c r="Y32" s="8" t="s">
        <v>416</v>
      </c>
      <c r="Z32" s="10" t="str">
        <f t="shared" si="10"/>
        <v>
Regarding formal training in voice for transgender and gender diverse people, this provider reported: Continuing education all things GAVC. </v>
      </c>
      <c r="AA32" s="8" t="s">
        <v>417</v>
      </c>
      <c r="AB32" s="8" t="str">
        <f t="shared" si="11"/>
        <v>
Regarding areas of specialty/specific trainings, this provider reported: Singing voice specialist, follow the Lovetri Method of singing for CCM and classically trained as well. </v>
      </c>
      <c r="AC32" s="8" t="s">
        <v>418</v>
      </c>
      <c r="AD32" s="9"/>
      <c r="AE32" s="9"/>
      <c r="AF32" s="9"/>
      <c r="AG32" s="9"/>
      <c r="AH32" s="9"/>
      <c r="AI32" s="8" t="s">
        <v>67</v>
      </c>
      <c r="AJ32" s="8" t="s">
        <v>68</v>
      </c>
      <c r="AK32" s="8" t="s">
        <v>419</v>
      </c>
      <c r="AL32" s="8" t="s">
        <v>420</v>
      </c>
      <c r="AM32" s="9"/>
      <c r="AN32" s="8" t="str">
        <f t="shared" si="16"/>
        <v>Farmington, NM</v>
      </c>
      <c r="AO32" s="8" t="s">
        <v>421</v>
      </c>
      <c r="AP32" s="8" t="s">
        <v>422</v>
      </c>
      <c r="AQ32" s="9"/>
      <c r="AR32" s="8" t="s">
        <v>423</v>
      </c>
      <c r="AS32" s="11" t="s">
        <v>424</v>
      </c>
      <c r="AT32" s="9"/>
      <c r="AU32" s="12" t="str">
        <f t="shared" si="13"/>
        <v/>
      </c>
      <c r="AV32" s="8">
        <v>2017.0</v>
      </c>
      <c r="AW32" s="8">
        <v>2013.0</v>
      </c>
      <c r="AX32" s="9"/>
      <c r="AY32" s="9" t="str">
        <f t="shared" si="14"/>
        <v/>
      </c>
      <c r="AZ32" s="9"/>
      <c r="BA32" s="9" t="str">
        <f t="shared" si="15"/>
        <v/>
      </c>
      <c r="BB32" s="8" t="s">
        <v>423</v>
      </c>
      <c r="BC32" s="13"/>
    </row>
    <row r="33">
      <c r="A33" s="7">
        <v>45358.39966121528</v>
      </c>
      <c r="B33" s="8" t="b">
        <v>1</v>
      </c>
      <c r="C33" s="8" t="s">
        <v>425</v>
      </c>
      <c r="D33" s="13"/>
      <c r="E33" s="8" t="str">
        <f t="shared" si="1"/>
        <v/>
      </c>
      <c r="F33" s="8" t="s">
        <v>81</v>
      </c>
      <c r="G33" s="9"/>
      <c r="H33" s="9"/>
      <c r="I33" s="9"/>
      <c r="J33" s="8" t="s">
        <v>61</v>
      </c>
      <c r="K33" s="8" t="s">
        <v>62</v>
      </c>
      <c r="L33" s="8" t="str">
        <f t="shared" si="2"/>
        <v>Speech-Language Pathologist</v>
      </c>
      <c r="M33" s="8" t="s">
        <v>63</v>
      </c>
      <c r="N33" s="8" t="s">
        <v>64</v>
      </c>
      <c r="O33" s="8" t="str">
        <f t="shared" si="3"/>
        <v>Individual Training - Virtual, Individual Training - In Person</v>
      </c>
      <c r="P33" s="8" t="str">
        <f t="shared" si="4"/>
        <v>Individual training is offered in person or virtually, and</v>
      </c>
      <c r="Q33" s="8" t="s">
        <v>59</v>
      </c>
      <c r="R33" s="9" t="str">
        <f t="shared" si="5"/>
        <v/>
      </c>
      <c r="S33" s="9" t="str">
        <f t="shared" si="6"/>
        <v>group training is not offered.</v>
      </c>
      <c r="T33" s="9"/>
      <c r="U33" s="8" t="str">
        <f t="shared" si="17"/>
        <v/>
      </c>
      <c r="V33" s="8" t="s">
        <v>88</v>
      </c>
      <c r="W33" s="10" t="str">
        <f t="shared" si="8"/>
        <v>Feminine, Masculine, Androgynous, Singing</v>
      </c>
      <c r="X33" s="10" t="str">
        <f t="shared" ref="X33:X165" si="19">SUBSTITUTE(SUBSTITUTE(SUBSTITUTE(SUBSTITUTE(V33,"Feminine-leaning voice goals (raising pitch, brighter resonance, etc), Masculine-leaning voice goals (lowering pitch, darker resonance, etc), Androgynous voice goals, Gender-related singing voice goals","Services are available for those with feminine, masculine, androgynous, and singing-related voice goals."),"Feminine-leaning voice goals (raising pitch, brighter resonance, etc), Masculine-leaning voice goals (lowering pitch, darker resonance, etc), Androgynous voice goals","Services are available for those with feminine, masculine, and androgynous voice goals."),"Feminine-leaning voice goals (raising pitch, brighter resonance, etc), Masculine-leaning voice goals (lowering pitch, darker resonance, etc)","Services are available for those with feminine or masculine voice goals."),"Feminine-leaning voice goals (raising pitch, brighter resonance, etc), Androgynous voice goals","Services are available for those with feminine or androgynous voice goals.")</f>
        <v>Services are available for those with feminine, masculine, androgynous, and singing-related voice goals.</v>
      </c>
      <c r="Y33" s="8" t="s">
        <v>426</v>
      </c>
      <c r="Z33" s="10" t="str">
        <f t="shared" si="10"/>
        <v>
Regarding formal training in voice for transgender and gender diverse people, this provider reported: Member of WPATH, Member of Johns Hopkins Center for Transgender and Gender Expansive Health- helped to establish the pathway for providing gender related care both for voice therapy and a protocol for pre and post surgical voice care with our interdisciplinary laryngology/speech-language pathology team see link for further information regarding training . https://www.hopkinsmedicine.org/profiles/details/ashley-davis
 Providing gender related voice services since 2017. Advocacy include testimony before the Maryland State Senate on behalf of Maryland Health Equity Resource Act and several other community involved resource talks. Grant funded research in support of identifying voice intervention that aids non-binary and transmale voicing, publication regarding barriers to access to care and loss of follow up for individuals seeking gender affirming voice.</v>
      </c>
      <c r="AA33" s="8" t="s">
        <v>427</v>
      </c>
      <c r="AB33" s="8" t="str">
        <f t="shared" si="11"/>
        <v>
Regarding areas of specialty/specific trainings, this provider reported: Pre and post surgical gender affirming voice communication intervention, adolescent intervention, </v>
      </c>
      <c r="AC33" s="8" t="s">
        <v>428</v>
      </c>
      <c r="AD33" s="9"/>
      <c r="AE33" s="9"/>
      <c r="AF33" s="9"/>
      <c r="AG33" s="9"/>
      <c r="AH33" s="9"/>
      <c r="AI33" s="8" t="s">
        <v>429</v>
      </c>
      <c r="AJ33" s="8" t="s">
        <v>430</v>
      </c>
      <c r="AK33" s="8" t="s">
        <v>294</v>
      </c>
      <c r="AL33" s="8" t="s">
        <v>295</v>
      </c>
      <c r="AM33" s="8" t="s">
        <v>431</v>
      </c>
      <c r="AN33" s="8" t="str">
        <f t="shared" si="16"/>
        <v>601 N. Caroline Street 6th floor, Baltimore, Maryland</v>
      </c>
      <c r="AO33" s="8" t="s">
        <v>432</v>
      </c>
      <c r="AP33" s="8" t="s">
        <v>433</v>
      </c>
      <c r="AQ33" s="8">
        <v>4.109557895E9</v>
      </c>
      <c r="AR33" s="8" t="s">
        <v>434</v>
      </c>
      <c r="AS33" s="11" t="s">
        <v>435</v>
      </c>
      <c r="AT33" s="8" t="s">
        <v>436</v>
      </c>
      <c r="AU33" s="12" t="str">
        <f t="shared" si="13"/>
        <v>
Regarding formal training in cultural humility for transgender and gender diverse people, this provider reported: Additional continuing education training in implicit bias, trauma informed care, counseling, adolescent counseling, courses in DEI that included cultural humility training</v>
      </c>
      <c r="AV33" s="8">
        <v>2017.0</v>
      </c>
      <c r="AW33" s="8">
        <v>2015.0</v>
      </c>
      <c r="AX33" s="9"/>
      <c r="AY33" s="9" t="str">
        <f t="shared" si="14"/>
        <v/>
      </c>
      <c r="AZ33" s="8" t="s">
        <v>437</v>
      </c>
      <c r="BA33" s="9" t="str">
        <f t="shared" si="15"/>
        <v>
This provider wished to share the following additional information: I am a passionate ally for the community and believe the relationship between provider and client is paramount for success when providing vocal intervention. I will advocate for the appropriate "fit" for provider for any individual seeking intervention from our team.  Knowledgeable intervention and access to multidisciplinary care for the pre and post surgical patient is important and can greatly impact patient success and satisfaction.</v>
      </c>
      <c r="BB33" s="8" t="s">
        <v>434</v>
      </c>
      <c r="BC33" s="13"/>
    </row>
    <row r="34">
      <c r="A34" s="7">
        <v>45358.440147245376</v>
      </c>
      <c r="B34" s="8" t="b">
        <v>1</v>
      </c>
      <c r="C34" s="8" t="s">
        <v>438</v>
      </c>
      <c r="D34" s="8" t="s">
        <v>57</v>
      </c>
      <c r="E34" s="8" t="str">
        <f t="shared" si="1"/>
        <v> (she/her)</v>
      </c>
      <c r="F34" s="8" t="s">
        <v>81</v>
      </c>
      <c r="G34" s="9"/>
      <c r="H34" s="9"/>
      <c r="I34" s="9"/>
      <c r="J34" s="8" t="s">
        <v>61</v>
      </c>
      <c r="K34" s="8" t="s">
        <v>62</v>
      </c>
      <c r="L34" s="8" t="str">
        <f t="shared" si="2"/>
        <v>Speech-Language Pathologist</v>
      </c>
      <c r="M34" s="8" t="s">
        <v>165</v>
      </c>
      <c r="N34" s="8" t="s">
        <v>64</v>
      </c>
      <c r="O34" s="8" t="str">
        <f t="shared" si="3"/>
        <v>Individual Training - Virtual, Individual Training - In Person</v>
      </c>
      <c r="P34" s="8" t="str">
        <f t="shared" si="4"/>
        <v>Individual training is offered in person or virtually, and</v>
      </c>
      <c r="Q34" s="8" t="s">
        <v>59</v>
      </c>
      <c r="R34" s="9" t="str">
        <f t="shared" si="5"/>
        <v/>
      </c>
      <c r="S34" s="9" t="str">
        <f t="shared" si="6"/>
        <v>group training is not offered.</v>
      </c>
      <c r="T34" s="8" t="s">
        <v>87</v>
      </c>
      <c r="U34" s="8" t="str">
        <f t="shared" si="17"/>
        <v>NY</v>
      </c>
      <c r="V34" s="8" t="s">
        <v>66</v>
      </c>
      <c r="W34" s="10" t="str">
        <f t="shared" si="8"/>
        <v>Feminine, Masculine, Androgynous</v>
      </c>
      <c r="X34" s="10" t="str">
        <f t="shared" si="19"/>
        <v>Services are available for those with feminine, masculine, and androgynous voice goals.</v>
      </c>
      <c r="Y34" s="8" t="s">
        <v>439</v>
      </c>
      <c r="Z34" s="10" t="str">
        <f t="shared" si="10"/>
        <v>
Regarding formal training in voice for transgender and gender diverse people, this provider reported: I completed a voice-focused internship at the Columbia University Voice and Swallowing Center, and I continue to pursue professional development in the area of gender affirming voice care, including courses by Wynde Vastine and Leah Helou, and Sandy Hirsch's courses on her acoustic assumptions.</v>
      </c>
      <c r="AA34" s="9"/>
      <c r="AB34" s="8" t="str">
        <f t="shared" si="11"/>
        <v/>
      </c>
      <c r="AC34" s="8" t="s">
        <v>440</v>
      </c>
      <c r="AD34" s="9"/>
      <c r="AE34" s="9"/>
      <c r="AF34" s="9"/>
      <c r="AG34" s="9"/>
      <c r="AH34" s="9"/>
      <c r="AI34" s="8" t="s">
        <v>67</v>
      </c>
      <c r="AJ34" s="8" t="s">
        <v>103</v>
      </c>
      <c r="AK34" s="8" t="s">
        <v>87</v>
      </c>
      <c r="AL34" s="8" t="s">
        <v>441</v>
      </c>
      <c r="AM34" s="9"/>
      <c r="AN34" s="8" t="str">
        <f t="shared" si="16"/>
        <v>New Palt, NY</v>
      </c>
      <c r="AO34" s="8" t="s">
        <v>442</v>
      </c>
      <c r="AP34" s="8" t="s">
        <v>72</v>
      </c>
      <c r="AQ34" s="8">
        <v>8.452881086E9</v>
      </c>
      <c r="AR34" s="8" t="s">
        <v>443</v>
      </c>
      <c r="AS34" s="11" t="s">
        <v>444</v>
      </c>
      <c r="AT34" s="8" t="s">
        <v>445</v>
      </c>
      <c r="AU34" s="12" t="str">
        <f t="shared" si="13"/>
        <v>
Regarding formal training in cultural humility for transgender and gender diverse people, this provider reported: Wynde Vastine &amp; Leah Helou's course on Cultural Humility with Transgender and Nonbinary People on MedBridge</v>
      </c>
      <c r="AV34" s="8">
        <v>2024.0</v>
      </c>
      <c r="AW34" s="8">
        <v>2019.0</v>
      </c>
      <c r="AX34" s="9"/>
      <c r="AY34" s="9" t="str">
        <f t="shared" si="14"/>
        <v/>
      </c>
      <c r="AZ34" s="9"/>
      <c r="BA34" s="9" t="str">
        <f t="shared" si="15"/>
        <v/>
      </c>
      <c r="BB34" s="8" t="s">
        <v>443</v>
      </c>
      <c r="BC34" s="13"/>
    </row>
    <row r="35">
      <c r="A35" s="7">
        <v>45358.51638140046</v>
      </c>
      <c r="B35" s="8" t="b">
        <v>1</v>
      </c>
      <c r="C35" s="8" t="s">
        <v>446</v>
      </c>
      <c r="D35" s="8" t="s">
        <v>57</v>
      </c>
      <c r="E35" s="8" t="str">
        <f t="shared" si="1"/>
        <v> (she/her)</v>
      </c>
      <c r="F35" s="8" t="s">
        <v>58</v>
      </c>
      <c r="G35" s="8" t="s">
        <v>59</v>
      </c>
      <c r="H35" s="9"/>
      <c r="I35" s="8" t="s">
        <v>60</v>
      </c>
      <c r="J35" s="8" t="s">
        <v>61</v>
      </c>
      <c r="K35" s="8" t="s">
        <v>447</v>
      </c>
      <c r="L35" s="8" t="str">
        <f t="shared" si="2"/>
        <v>Theater/Acting Coach</v>
      </c>
      <c r="M35" s="8" t="s">
        <v>63</v>
      </c>
      <c r="N35" s="8" t="s">
        <v>64</v>
      </c>
      <c r="O35" s="8" t="str">
        <f t="shared" si="3"/>
        <v>Individual Training - Virtual, Individual Training - In Person</v>
      </c>
      <c r="P35" s="8" t="str">
        <f t="shared" si="4"/>
        <v>Individual training is offered in person or virtually, and</v>
      </c>
      <c r="Q35" s="8" t="s">
        <v>64</v>
      </c>
      <c r="R35" s="9" t="str">
        <f t="shared" si="5"/>
        <v>Group Training - Virtual, Group Training - In Person</v>
      </c>
      <c r="S35" s="9" t="str">
        <f t="shared" si="6"/>
        <v>group training is offered in person or virtually.</v>
      </c>
      <c r="T35" s="8" t="s">
        <v>336</v>
      </c>
      <c r="U35" s="8" t="str">
        <f t="shared" si="17"/>
        <v>Globally</v>
      </c>
      <c r="V35" s="8" t="s">
        <v>66</v>
      </c>
      <c r="W35" s="10" t="str">
        <f t="shared" si="8"/>
        <v>Feminine, Masculine, Androgynous</v>
      </c>
      <c r="X35" s="10" t="str">
        <f t="shared" si="19"/>
        <v>Services are available for those with feminine, masculine, and androgynous voice goals.</v>
      </c>
      <c r="Y35" s="8" t="s">
        <v>448</v>
      </c>
      <c r="Z35" s="10" t="str">
        <f t="shared" si="10"/>
        <v>
Regarding formal training in voice for transgender and gender diverse people, this provider reported: Hirsch/Helou/Block training, WPATH general education training, Northwestern Center for Audiology Speech Language and Lerning training </v>
      </c>
      <c r="AA35" s="8" t="s">
        <v>449</v>
      </c>
      <c r="AB35" s="8" t="str">
        <f t="shared" si="11"/>
        <v>
Regarding areas of specialty/specific trainings, this provider reported: certified Fitzmaurice Voicework teacher</v>
      </c>
      <c r="AC35" s="9"/>
      <c r="AD35" s="9"/>
      <c r="AE35" s="9"/>
      <c r="AF35" s="9"/>
      <c r="AG35" s="9"/>
      <c r="AH35" s="9"/>
      <c r="AI35" s="8" t="s">
        <v>67</v>
      </c>
      <c r="AJ35" s="8" t="s">
        <v>103</v>
      </c>
      <c r="AK35" s="8" t="s">
        <v>450</v>
      </c>
      <c r="AL35" s="8" t="s">
        <v>451</v>
      </c>
      <c r="AM35" s="9"/>
      <c r="AN35" s="8" t="str">
        <f t="shared" si="16"/>
        <v>St. Charles, Illinois</v>
      </c>
      <c r="AO35" s="8" t="s">
        <v>452</v>
      </c>
      <c r="AP35" s="8" t="s">
        <v>453</v>
      </c>
      <c r="AQ35" s="8">
        <v>7.738538228E9</v>
      </c>
      <c r="AR35" s="8" t="s">
        <v>454</v>
      </c>
      <c r="AS35" s="11" t="s">
        <v>455</v>
      </c>
      <c r="AT35" s="8" t="s">
        <v>456</v>
      </c>
      <c r="AU35" s="12" t="str">
        <f t="shared" si="13"/>
        <v>
Regarding formal training in cultural humility for transgender and gender diverse people, this provider reported: WPATH general education</v>
      </c>
      <c r="AV35" s="8">
        <v>2016.0</v>
      </c>
      <c r="AW35" s="8">
        <v>2009.0</v>
      </c>
      <c r="AX35" s="8" t="s">
        <v>457</v>
      </c>
      <c r="AY35" s="9" t="str">
        <f t="shared" si="14"/>
        <v>This provider opted to share the following additional aspects of identity: ally</v>
      </c>
      <c r="AZ35" s="9"/>
      <c r="BA35" s="9" t="str">
        <f t="shared" si="15"/>
        <v/>
      </c>
      <c r="BB35" s="8" t="s">
        <v>454</v>
      </c>
      <c r="BC35" s="13"/>
    </row>
    <row r="36">
      <c r="A36" s="7">
        <v>45358.523223553246</v>
      </c>
      <c r="B36" s="8" t="b">
        <v>1</v>
      </c>
      <c r="C36" s="8" t="s">
        <v>458</v>
      </c>
      <c r="D36" s="13"/>
      <c r="E36" s="8" t="str">
        <f t="shared" si="1"/>
        <v/>
      </c>
      <c r="F36" s="8" t="s">
        <v>58</v>
      </c>
      <c r="G36" s="8" t="s">
        <v>59</v>
      </c>
      <c r="H36" s="8" t="s">
        <v>459</v>
      </c>
      <c r="I36" s="8" t="s">
        <v>60</v>
      </c>
      <c r="J36" s="8" t="s">
        <v>61</v>
      </c>
      <c r="K36" s="8" t="s">
        <v>62</v>
      </c>
      <c r="L36" s="8" t="str">
        <f t="shared" si="2"/>
        <v>Speech-Language Pathologist</v>
      </c>
      <c r="M36" s="8" t="s">
        <v>63</v>
      </c>
      <c r="N36" s="8" t="s">
        <v>64</v>
      </c>
      <c r="O36" s="8" t="str">
        <f t="shared" si="3"/>
        <v>Individual Training - Virtual, Individual Training - In Person</v>
      </c>
      <c r="P36" s="8" t="str">
        <f t="shared" si="4"/>
        <v>Individual training is offered in person or virtually, and</v>
      </c>
      <c r="Q36" s="8" t="s">
        <v>59</v>
      </c>
      <c r="R36" s="9" t="str">
        <f t="shared" si="5"/>
        <v/>
      </c>
      <c r="S36" s="9" t="str">
        <f t="shared" si="6"/>
        <v>group training is not offered.</v>
      </c>
      <c r="T36" s="8" t="s">
        <v>460</v>
      </c>
      <c r="U36" s="8" t="str">
        <f t="shared" si="17"/>
        <v>NY, CT, MA</v>
      </c>
      <c r="V36" s="8" t="s">
        <v>66</v>
      </c>
      <c r="W36" s="10" t="str">
        <f t="shared" si="8"/>
        <v>Feminine, Masculine, Androgynous</v>
      </c>
      <c r="X36" s="10" t="str">
        <f t="shared" si="19"/>
        <v>Services are available for those with feminine, masculine, and androgynous voice goals.</v>
      </c>
      <c r="Y36" s="8" t="s">
        <v>461</v>
      </c>
      <c r="Z36" s="10" t="str">
        <f t="shared" si="10"/>
        <v>
Regarding formal training in voice for transgender and gender diverse people, this provider reported: Speech Language Pathologist Specializing in Voice/Vocal Coach with GAVC training</v>
      </c>
      <c r="AA36" s="9"/>
      <c r="AB36" s="8" t="str">
        <f t="shared" si="11"/>
        <v/>
      </c>
      <c r="AC36" s="9"/>
      <c r="AD36" s="9"/>
      <c r="AE36" s="9"/>
      <c r="AF36" s="9"/>
      <c r="AG36" s="9"/>
      <c r="AH36" s="9"/>
      <c r="AI36" s="8" t="s">
        <v>67</v>
      </c>
      <c r="AJ36" s="8" t="s">
        <v>68</v>
      </c>
      <c r="AK36" s="8" t="s">
        <v>87</v>
      </c>
      <c r="AL36" s="8" t="s">
        <v>462</v>
      </c>
      <c r="AM36" s="8" t="s">
        <v>463</v>
      </c>
      <c r="AN36" s="8" t="str">
        <f t="shared" si="16"/>
        <v>240 East 59 Street, New York , NY</v>
      </c>
      <c r="AO36" s="8" t="s">
        <v>464</v>
      </c>
      <c r="AP36" s="8" t="s">
        <v>465</v>
      </c>
      <c r="AQ36" s="9"/>
      <c r="AR36" s="8" t="s">
        <v>466</v>
      </c>
      <c r="AS36" s="9"/>
      <c r="AT36" s="8" t="s">
        <v>467</v>
      </c>
      <c r="AU36" s="12" t="str">
        <f t="shared" si="13"/>
        <v>
Regarding formal training in cultural humility for transgender and gender diverse people, this provider reported: ASHA CEUs</v>
      </c>
      <c r="AV36" s="8">
        <v>2014.0</v>
      </c>
      <c r="AW36" s="8">
        <v>2008.0</v>
      </c>
      <c r="AX36" s="9"/>
      <c r="AY36" s="9" t="str">
        <f t="shared" si="14"/>
        <v/>
      </c>
      <c r="AZ36" s="9"/>
      <c r="BA36" s="9" t="str">
        <f t="shared" si="15"/>
        <v/>
      </c>
      <c r="BB36" s="8" t="s">
        <v>468</v>
      </c>
      <c r="BC36" s="13"/>
    </row>
    <row r="37">
      <c r="A37" s="7">
        <v>45358.577960625</v>
      </c>
      <c r="B37" s="8" t="b">
        <v>1</v>
      </c>
      <c r="C37" s="8" t="s">
        <v>469</v>
      </c>
      <c r="D37" s="13"/>
      <c r="E37" s="8" t="str">
        <f t="shared" si="1"/>
        <v/>
      </c>
      <c r="F37" s="8" t="s">
        <v>81</v>
      </c>
      <c r="G37" s="9"/>
      <c r="H37" s="9"/>
      <c r="I37" s="9"/>
      <c r="J37" s="8" t="s">
        <v>61</v>
      </c>
      <c r="K37" s="8" t="s">
        <v>62</v>
      </c>
      <c r="L37" s="8" t="str">
        <f t="shared" si="2"/>
        <v>Speech-Language Pathologist</v>
      </c>
      <c r="M37" s="8" t="s">
        <v>63</v>
      </c>
      <c r="N37" s="8" t="s">
        <v>64</v>
      </c>
      <c r="O37" s="8" t="str">
        <f t="shared" si="3"/>
        <v>Individual Training - Virtual, Individual Training - In Person</v>
      </c>
      <c r="P37" s="8" t="str">
        <f t="shared" si="4"/>
        <v>Individual training is offered in person or virtually, and</v>
      </c>
      <c r="Q37" s="8" t="s">
        <v>153</v>
      </c>
      <c r="R37" s="9" t="str">
        <f t="shared" si="5"/>
        <v>Group Training - Virtual</v>
      </c>
      <c r="S37" s="9" t="str">
        <f t="shared" si="6"/>
        <v>group training is offered virtually.</v>
      </c>
      <c r="T37" s="8" t="s">
        <v>112</v>
      </c>
      <c r="U37" s="8" t="str">
        <f t="shared" si="17"/>
        <v>ON</v>
      </c>
      <c r="V37" s="8" t="s">
        <v>66</v>
      </c>
      <c r="W37" s="10" t="str">
        <f t="shared" si="8"/>
        <v>Feminine, Masculine, Androgynous</v>
      </c>
      <c r="X37" s="10" t="str">
        <f t="shared" si="19"/>
        <v>Services are available for those with feminine, masculine, and androgynous voice goals.</v>
      </c>
      <c r="Y37" s="8" t="s">
        <v>470</v>
      </c>
      <c r="Z37" s="10" t="str">
        <f t="shared" si="10"/>
        <v>
Regarding formal training in voice for transgender and gender diverse people, this provider reported: I completed the Gender Affirming Voice Training: A Course for Clinicians virtually in April 2022, and shadowed a round of Changing Keys virtual feminization training in British Columbia prior to starting my own work. I worked privately with transfemme, transmasc and nonbinary individuals for ~2 years with mentorship from an SLP with the Changing Keys program. I have also done some self-directed reading (e.g. Gills and Stoneham book and various research articles on gender perception and acoustics), as well as cultural sensitivity courses for working with gender diverse clients through Rainbow Health Ontario and Medbridge. </v>
      </c>
      <c r="AA37" s="9"/>
      <c r="AB37" s="8" t="str">
        <f t="shared" si="11"/>
        <v/>
      </c>
      <c r="AC37" s="8" t="s">
        <v>471</v>
      </c>
      <c r="AD37" s="9"/>
      <c r="AE37" s="9"/>
      <c r="AF37" s="9"/>
      <c r="AG37" s="9"/>
      <c r="AH37" s="9"/>
      <c r="AI37" s="8" t="s">
        <v>67</v>
      </c>
      <c r="AJ37" s="8" t="s">
        <v>117</v>
      </c>
      <c r="AK37" s="8" t="s">
        <v>226</v>
      </c>
      <c r="AL37" s="8" t="s">
        <v>281</v>
      </c>
      <c r="AM37" s="8" t="s">
        <v>472</v>
      </c>
      <c r="AN37" s="8" t="str">
        <f t="shared" si="16"/>
        <v>30 Bond Street, Toronto, Ontario</v>
      </c>
      <c r="AO37" s="8" t="s">
        <v>473</v>
      </c>
      <c r="AP37" s="8" t="s">
        <v>474</v>
      </c>
      <c r="AQ37" s="9"/>
      <c r="AR37" s="8" t="s">
        <v>475</v>
      </c>
      <c r="AS37" s="9"/>
      <c r="AT37" s="8" t="s">
        <v>476</v>
      </c>
      <c r="AU37" s="12" t="str">
        <f t="shared" si="13"/>
        <v>
Regarding formal training in cultural humility for transgender and gender diverse people, this provider reported: I've completed the 2SLGBTQ Foundations Course with Rainbow Health Ontario, and Cultural Humility with Transgender and Nonbinary People course on Medbridge. I've attended an inservice from a local gender diverse educator on equity in a healthcare setting, and have met with a transgender patient partner within our hospital to identify and try to address barriers within our own clinic setting (e.g. nametags with spaces to indicate name in use and pronouns). </v>
      </c>
      <c r="AV37" s="8">
        <v>2021.0</v>
      </c>
      <c r="AW37" s="8">
        <v>2017.0</v>
      </c>
      <c r="AX37" s="8" t="s">
        <v>477</v>
      </c>
      <c r="AY37" s="9" t="str">
        <f t="shared" si="14"/>
        <v>This provider opted to share the following additional aspects of identity: member of the queer community.</v>
      </c>
      <c r="AZ37" s="9"/>
      <c r="BA37" s="9" t="str">
        <f t="shared" si="15"/>
        <v/>
      </c>
      <c r="BB37" s="8" t="s">
        <v>475</v>
      </c>
      <c r="BC37" s="13"/>
    </row>
    <row r="38">
      <c r="A38" s="7">
        <v>45358.604777824075</v>
      </c>
      <c r="B38" s="8" t="b">
        <v>1</v>
      </c>
      <c r="C38" s="8" t="s">
        <v>478</v>
      </c>
      <c r="D38" s="13"/>
      <c r="E38" s="8" t="str">
        <f t="shared" si="1"/>
        <v/>
      </c>
      <c r="F38" s="8" t="s">
        <v>81</v>
      </c>
      <c r="G38" s="9"/>
      <c r="H38" s="9"/>
      <c r="I38" s="9"/>
      <c r="J38" s="8" t="s">
        <v>61</v>
      </c>
      <c r="K38" s="8" t="s">
        <v>62</v>
      </c>
      <c r="L38" s="8" t="str">
        <f t="shared" si="2"/>
        <v>Speech-Language Pathologist</v>
      </c>
      <c r="M38" s="8" t="s">
        <v>63</v>
      </c>
      <c r="N38" s="8" t="s">
        <v>64</v>
      </c>
      <c r="O38" s="8" t="str">
        <f t="shared" si="3"/>
        <v>Individual Training - Virtual, Individual Training - In Person</v>
      </c>
      <c r="P38" s="8" t="str">
        <f t="shared" si="4"/>
        <v>Individual training is offered in person or virtually, and</v>
      </c>
      <c r="Q38" s="8" t="s">
        <v>128</v>
      </c>
      <c r="R38" s="9" t="str">
        <f t="shared" si="5"/>
        <v>Group Training - In Person</v>
      </c>
      <c r="S38" s="9" t="str">
        <f t="shared" si="6"/>
        <v>group training is offered in person.</v>
      </c>
      <c r="T38" s="8" t="s">
        <v>87</v>
      </c>
      <c r="U38" s="8" t="str">
        <f t="shared" si="17"/>
        <v>NY</v>
      </c>
      <c r="V38" s="8" t="s">
        <v>88</v>
      </c>
      <c r="W38" s="10" t="str">
        <f t="shared" si="8"/>
        <v>Feminine, Masculine, Androgynous, Singing</v>
      </c>
      <c r="X38" s="10" t="str">
        <f t="shared" si="19"/>
        <v>Services are available for those with feminine, masculine, androgynous, and singing-related voice goals.</v>
      </c>
      <c r="Y38" s="8" t="s">
        <v>479</v>
      </c>
      <c r="Z38" s="10" t="str">
        <f t="shared" si="10"/>
        <v>
Regarding formal training in voice for transgender and gender diverse people, this provider reported: I have been using speech science and voice science for GAVC for many years.  I started the GAVC group at Mercy University in Dobbs Ferry, NY.</v>
      </c>
      <c r="AA38" s="9"/>
      <c r="AB38" s="8" t="str">
        <f t="shared" si="11"/>
        <v/>
      </c>
      <c r="AC38" s="8" t="s">
        <v>480</v>
      </c>
      <c r="AD38" s="9"/>
      <c r="AE38" s="9"/>
      <c r="AF38" s="9"/>
      <c r="AG38" s="9"/>
      <c r="AH38" s="9"/>
      <c r="AI38" s="8" t="s">
        <v>67</v>
      </c>
      <c r="AJ38" s="8" t="s">
        <v>68</v>
      </c>
      <c r="AK38" s="8" t="s">
        <v>87</v>
      </c>
      <c r="AL38" s="8" t="s">
        <v>481</v>
      </c>
      <c r="AM38" s="8" t="s">
        <v>482</v>
      </c>
      <c r="AN38" s="8" t="str">
        <f t="shared" si="16"/>
        <v>555 Broadway, Main Hall, G15, Dobbs Ferry, NY</v>
      </c>
      <c r="AO38" s="8" t="s">
        <v>483</v>
      </c>
      <c r="AP38" s="8" t="s">
        <v>484</v>
      </c>
      <c r="AQ38" s="8">
        <v>9.146747742E9</v>
      </c>
      <c r="AR38" s="8" t="s">
        <v>485</v>
      </c>
      <c r="AS38" s="11" t="s">
        <v>486</v>
      </c>
      <c r="AT38" s="8" t="s">
        <v>487</v>
      </c>
      <c r="AU38" s="12" t="str">
        <f t="shared" si="13"/>
        <v>
Regarding formal training in cultural humility for transgender and gender diverse people, this provider reported: Attend sessions at ASHA and NYSSLHA</v>
      </c>
      <c r="AV38" s="8">
        <v>2017.0</v>
      </c>
      <c r="AW38" s="8">
        <v>2009.0</v>
      </c>
      <c r="AX38" s="9"/>
      <c r="AY38" s="9" t="str">
        <f t="shared" si="14"/>
        <v/>
      </c>
      <c r="AZ38" s="9"/>
      <c r="BA38" s="9" t="str">
        <f t="shared" si="15"/>
        <v/>
      </c>
      <c r="BB38" s="8" t="s">
        <v>488</v>
      </c>
      <c r="BC38" s="13"/>
    </row>
    <row r="39">
      <c r="A39" s="7">
        <v>45358.65728864583</v>
      </c>
      <c r="B39" s="8" t="b">
        <v>1</v>
      </c>
      <c r="C39" s="8" t="s">
        <v>489</v>
      </c>
      <c r="D39" s="13"/>
      <c r="E39" s="8" t="str">
        <f t="shared" si="1"/>
        <v/>
      </c>
      <c r="F39" s="8" t="s">
        <v>81</v>
      </c>
      <c r="G39" s="9"/>
      <c r="H39" s="9"/>
      <c r="I39" s="9"/>
      <c r="J39" s="8" t="s">
        <v>61</v>
      </c>
      <c r="K39" s="8" t="s">
        <v>62</v>
      </c>
      <c r="L39" s="8" t="str">
        <f t="shared" si="2"/>
        <v>Speech-Language Pathologist</v>
      </c>
      <c r="M39" s="8" t="s">
        <v>490</v>
      </c>
      <c r="N39" s="8" t="s">
        <v>64</v>
      </c>
      <c r="O39" s="8" t="str">
        <f t="shared" si="3"/>
        <v>Individual Training - Virtual, Individual Training - In Person</v>
      </c>
      <c r="P39" s="8" t="str">
        <f t="shared" si="4"/>
        <v>Individual training is offered in person or virtually, and</v>
      </c>
      <c r="Q39" s="8" t="s">
        <v>64</v>
      </c>
      <c r="R39" s="9" t="str">
        <f t="shared" si="5"/>
        <v>Group Training - Virtual, Group Training - In Person</v>
      </c>
      <c r="S39" s="9" t="str">
        <f t="shared" si="6"/>
        <v>group training is offered in person or virtually.</v>
      </c>
      <c r="T39" s="8" t="s">
        <v>140</v>
      </c>
      <c r="U39" s="8" t="str">
        <f t="shared" si="17"/>
        <v>IL</v>
      </c>
      <c r="V39" s="8" t="s">
        <v>66</v>
      </c>
      <c r="W39" s="10" t="str">
        <f t="shared" si="8"/>
        <v>Feminine, Masculine, Androgynous</v>
      </c>
      <c r="X39" s="10" t="str">
        <f t="shared" si="19"/>
        <v>Services are available for those with feminine, masculine, and androgynous voice goals.</v>
      </c>
      <c r="Y39" s="8" t="s">
        <v>491</v>
      </c>
      <c r="Z39" s="10" t="str">
        <f t="shared" si="10"/>
        <v>
Regarding formal training in voice for transgender and gender diverse people, this provider reported: I have been seeing gender diverse clients since 2016 for voice and communication services. I have pursued continuing education via Sandy Hirsch, Leah Helou, and Christie Block. I have attended and presented at WPATH and routinely attend education on gender diverse healthcare. I have had some training with AC Goldberg and I attend Gender Voice Mastermind when my schedule allows. </v>
      </c>
      <c r="AA39" s="8" t="s">
        <v>492</v>
      </c>
      <c r="AB39" s="8" t="str">
        <f t="shared" si="11"/>
        <v>
Regarding areas of specialty/specific trainings, this provider reported: OutCare Health Certified, LSVT Certified. Experienced with gender affirming voice with those under 18. </v>
      </c>
      <c r="AC39" s="8" t="s">
        <v>493</v>
      </c>
      <c r="AD39" s="9"/>
      <c r="AE39" s="9"/>
      <c r="AF39" s="9"/>
      <c r="AG39" s="9"/>
      <c r="AH39" s="9"/>
      <c r="AI39" s="8" t="s">
        <v>67</v>
      </c>
      <c r="AJ39" s="8" t="s">
        <v>68</v>
      </c>
      <c r="AK39" s="8" t="s">
        <v>140</v>
      </c>
      <c r="AL39" s="8" t="s">
        <v>494</v>
      </c>
      <c r="AM39" s="8" t="s">
        <v>495</v>
      </c>
      <c r="AN39" s="8" t="str">
        <f t="shared" si="16"/>
        <v>2001 S. Oak St. Suite B. , Champaign, IL</v>
      </c>
      <c r="AO39" s="8" t="s">
        <v>496</v>
      </c>
      <c r="AP39" s="8" t="s">
        <v>497</v>
      </c>
      <c r="AQ39" s="8">
        <v>2.173007826E9</v>
      </c>
      <c r="AR39" s="8" t="s">
        <v>498</v>
      </c>
      <c r="AS39" s="11" t="s">
        <v>499</v>
      </c>
      <c r="AT39" s="8" t="s">
        <v>500</v>
      </c>
      <c r="AU39" s="12" t="str">
        <f t="shared" si="13"/>
        <v>
Regarding formal training in cultural humility for transgender and gender diverse people, this provider reported: Numerous WPATH and OutCare Health trainings, among others. </v>
      </c>
      <c r="AV39" s="8">
        <v>2016.0</v>
      </c>
      <c r="AW39" s="8">
        <v>2009.0</v>
      </c>
      <c r="AX39" s="9"/>
      <c r="AY39" s="9" t="str">
        <f t="shared" si="14"/>
        <v/>
      </c>
      <c r="AZ39" s="8" t="s">
        <v>501</v>
      </c>
      <c r="BA39" s="9" t="str">
        <f t="shared" si="15"/>
        <v>
This provider wished to share the following additional information: Thanks for taking the time to craft this monolithic document! You are amazing. </v>
      </c>
      <c r="BB39" s="8" t="s">
        <v>498</v>
      </c>
      <c r="BC39" s="13"/>
    </row>
    <row r="40">
      <c r="A40" s="7">
        <v>45358.99009211805</v>
      </c>
      <c r="B40" s="8" t="b">
        <v>1</v>
      </c>
      <c r="C40" s="8" t="s">
        <v>502</v>
      </c>
      <c r="D40" s="13"/>
      <c r="E40" s="8" t="str">
        <f t="shared" si="1"/>
        <v/>
      </c>
      <c r="F40" s="8" t="s">
        <v>81</v>
      </c>
      <c r="G40" s="9"/>
      <c r="H40" s="9"/>
      <c r="I40" s="9"/>
      <c r="J40" s="8" t="s">
        <v>61</v>
      </c>
      <c r="K40" s="8" t="s">
        <v>62</v>
      </c>
      <c r="L40" s="8" t="str">
        <f t="shared" si="2"/>
        <v>Speech-Language Pathologist</v>
      </c>
      <c r="M40" s="8" t="s">
        <v>189</v>
      </c>
      <c r="N40" s="8" t="s">
        <v>64</v>
      </c>
      <c r="O40" s="8" t="str">
        <f t="shared" si="3"/>
        <v>Individual Training - Virtual, Individual Training - In Person</v>
      </c>
      <c r="P40" s="8" t="str">
        <f t="shared" si="4"/>
        <v>Individual training is offered in person or virtually, and</v>
      </c>
      <c r="Q40" s="8" t="s">
        <v>128</v>
      </c>
      <c r="R40" s="9" t="str">
        <f t="shared" si="5"/>
        <v>Group Training - In Person</v>
      </c>
      <c r="S40" s="9" t="str">
        <f t="shared" si="6"/>
        <v>group training is offered in person.</v>
      </c>
      <c r="T40" s="8" t="s">
        <v>503</v>
      </c>
      <c r="U40" s="8" t="str">
        <f t="shared" si="17"/>
        <v>OR</v>
      </c>
      <c r="V40" s="8" t="s">
        <v>66</v>
      </c>
      <c r="W40" s="10" t="str">
        <f t="shared" si="8"/>
        <v>Feminine, Masculine, Androgynous</v>
      </c>
      <c r="X40" s="10" t="str">
        <f t="shared" si="19"/>
        <v>Services are available for those with feminine, masculine, and androgynous voice goals.</v>
      </c>
      <c r="Y40" s="8" t="s">
        <v>504</v>
      </c>
      <c r="Z40" s="10" t="str">
        <f t="shared" si="10"/>
        <v>
Regarding formal training in voice for transgender and gender diverse people, this provider reported: 32 years as a SLP, including general voice evaluation and treatment throughout my career (as well as large SLP scope) in medical outpatient setting. 5 years providing GAVT services. I have attended many workshops, studied texts and research articles, participated in the GAVC Facebook group, and facilitate a SLP GAVC discussion group within Oregon. </v>
      </c>
      <c r="AA40" s="9"/>
      <c r="AB40" s="8" t="str">
        <f t="shared" si="11"/>
        <v/>
      </c>
      <c r="AC40" s="8" t="s">
        <v>505</v>
      </c>
      <c r="AD40" s="9"/>
      <c r="AE40" s="9"/>
      <c r="AF40" s="9"/>
      <c r="AG40" s="9"/>
      <c r="AH40" s="9"/>
      <c r="AI40" s="8" t="s">
        <v>67</v>
      </c>
      <c r="AJ40" s="8" t="s">
        <v>68</v>
      </c>
      <c r="AK40" s="8" t="s">
        <v>503</v>
      </c>
      <c r="AL40" s="8" t="s">
        <v>506</v>
      </c>
      <c r="AM40" s="8" t="s">
        <v>507</v>
      </c>
      <c r="AN40" s="8" t="str">
        <f t="shared" si="16"/>
        <v>1111 Crater Lake Ave, Medford , OR</v>
      </c>
      <c r="AO40" s="8" t="s">
        <v>508</v>
      </c>
      <c r="AP40" s="8" t="s">
        <v>72</v>
      </c>
      <c r="AQ40" s="8">
        <v>5.417326791E9</v>
      </c>
      <c r="AR40" s="8" t="s">
        <v>509</v>
      </c>
      <c r="AS40" s="9"/>
      <c r="AT40" s="8" t="s">
        <v>510</v>
      </c>
      <c r="AU40" s="12" t="str">
        <f t="shared" si="13"/>
        <v>
Regarding formal training in cultural humility for transgender and gender diverse people, this provider reported: In- person and online courses, including those taught by trans and gender diverse SLP’s </v>
      </c>
      <c r="AV40" s="8">
        <v>2019.0</v>
      </c>
      <c r="AW40" s="8">
        <v>1992.0</v>
      </c>
      <c r="AX40" s="9"/>
      <c r="AY40" s="9" t="str">
        <f t="shared" si="14"/>
        <v/>
      </c>
      <c r="AZ40" s="9"/>
      <c r="BA40" s="9" t="str">
        <f t="shared" si="15"/>
        <v/>
      </c>
      <c r="BB40" s="8" t="s">
        <v>511</v>
      </c>
      <c r="BC40" s="13"/>
    </row>
    <row r="41">
      <c r="A41" s="7">
        <v>45359.11954337963</v>
      </c>
      <c r="B41" s="8" t="b">
        <v>1</v>
      </c>
      <c r="C41" s="8" t="s">
        <v>512</v>
      </c>
      <c r="D41" s="13"/>
      <c r="E41" s="8" t="str">
        <f t="shared" si="1"/>
        <v/>
      </c>
      <c r="F41" s="8" t="s">
        <v>81</v>
      </c>
      <c r="G41" s="9"/>
      <c r="H41" s="9"/>
      <c r="I41" s="9"/>
      <c r="J41" s="8" t="s">
        <v>61</v>
      </c>
      <c r="K41" s="8" t="s">
        <v>62</v>
      </c>
      <c r="L41" s="8" t="str">
        <f t="shared" si="2"/>
        <v>Speech-Language Pathologist</v>
      </c>
      <c r="M41" s="8" t="s">
        <v>513</v>
      </c>
      <c r="N41" s="8" t="s">
        <v>64</v>
      </c>
      <c r="O41" s="8" t="str">
        <f t="shared" si="3"/>
        <v>Individual Training - Virtual, Individual Training - In Person</v>
      </c>
      <c r="P41" s="8" t="str">
        <f t="shared" si="4"/>
        <v>Individual training is offered in person or virtually, and</v>
      </c>
      <c r="Q41" s="8" t="s">
        <v>64</v>
      </c>
      <c r="R41" s="9" t="str">
        <f t="shared" si="5"/>
        <v>Group Training - Virtual, Group Training - In Person</v>
      </c>
      <c r="S41" s="9" t="str">
        <f t="shared" si="6"/>
        <v>group training is offered in person or virtually.</v>
      </c>
      <c r="T41" s="8" t="s">
        <v>514</v>
      </c>
      <c r="U41" s="8" t="s">
        <v>515</v>
      </c>
      <c r="V41" s="8" t="s">
        <v>88</v>
      </c>
      <c r="W41" s="10" t="str">
        <f t="shared" si="8"/>
        <v>Feminine, Masculine, Androgynous, Singing</v>
      </c>
      <c r="X41" s="10" t="str">
        <f t="shared" si="19"/>
        <v>Services are available for those with feminine, masculine, androgynous, and singing-related voice goals.</v>
      </c>
      <c r="Y41" s="8" t="s">
        <v>516</v>
      </c>
      <c r="Z41" s="10" t="str">
        <f t="shared" si="10"/>
        <v>
Regarding formal training in voice for transgender and gender diverse people, this provider reported: I am a US-certified Speech-Language Pathologist (CCC-SLP) with a Master of Science in SLP from the MGH Institute of Health Professions, Boston, MA, and a Thai licensed SLP. My practical experience includes an externship at the Boston Medical Center's Voice and Swallowing department and a Clinical Fellowship at Children's National Hospital in Washington DC, where I specialized in speech-language therapy and participated in the voice clinic. Further enhancing my expertise, I received specialized training in Gender Affirming Voice and Communication (GAVC) from Christie Block, MA, MS, CCC-SLP, Leah B. Helou, PhD, CCC-SLP, and Sandy Hirsch, MS, CCC-SLP. Additionally, I have contributed to the field by presenting a paper on a Thai-translated Trans Woman Voice Questionnaire, showcasing my commitment to supporting diverse populations in voice and communication therapy. Now, I am based in Bangkok, Thailand, where I continue to apply my extensive expertise and dedication to the field of speech-language pathology and gender affirming voice and communication training.</v>
      </c>
      <c r="AA41" s="8" t="s">
        <v>517</v>
      </c>
      <c r="AB41" s="8" t="str">
        <f t="shared" si="11"/>
        <v>
Regarding areas of specialty/specific trainings, this provider reported: pediatric gender affirming voice, Estill Voice Training</v>
      </c>
      <c r="AC41" s="9"/>
      <c r="AD41" s="9"/>
      <c r="AE41" s="9"/>
      <c r="AF41" s="9"/>
      <c r="AG41" s="9"/>
      <c r="AH41" s="9"/>
      <c r="AI41" s="8" t="s">
        <v>169</v>
      </c>
      <c r="AJ41" s="8" t="s">
        <v>518</v>
      </c>
      <c r="AK41" s="8" t="s">
        <v>518</v>
      </c>
      <c r="AL41" s="8" t="s">
        <v>519</v>
      </c>
      <c r="AM41" s="9"/>
      <c r="AN41" s="8" t="str">
        <f t="shared" si="16"/>
        <v>Bangkok, Thailand</v>
      </c>
      <c r="AO41" s="8" t="s">
        <v>520</v>
      </c>
      <c r="AP41" s="8" t="s">
        <v>521</v>
      </c>
      <c r="AQ41" s="9"/>
      <c r="AR41" s="8" t="s">
        <v>522</v>
      </c>
      <c r="AS41" s="9"/>
      <c r="AT41" s="9"/>
      <c r="AU41" s="12" t="str">
        <f t="shared" si="13"/>
        <v/>
      </c>
      <c r="AV41" s="8">
        <v>2021.0</v>
      </c>
      <c r="AW41" s="8">
        <v>2021.0</v>
      </c>
      <c r="AX41" s="9"/>
      <c r="AY41" s="9" t="str">
        <f t="shared" si="14"/>
        <v/>
      </c>
      <c r="AZ41" s="9"/>
      <c r="BA41" s="9" t="str">
        <f t="shared" si="15"/>
        <v/>
      </c>
      <c r="BB41" s="8" t="s">
        <v>522</v>
      </c>
      <c r="BC41" s="13"/>
    </row>
    <row r="42">
      <c r="A42" s="7">
        <v>45359.48727167824</v>
      </c>
      <c r="B42" s="8" t="b">
        <v>1</v>
      </c>
      <c r="C42" s="8" t="s">
        <v>523</v>
      </c>
      <c r="D42" s="13"/>
      <c r="E42" s="8" t="str">
        <f t="shared" si="1"/>
        <v/>
      </c>
      <c r="F42" s="8" t="s">
        <v>81</v>
      </c>
      <c r="G42" s="9"/>
      <c r="H42" s="9"/>
      <c r="I42" s="9"/>
      <c r="J42" s="8" t="s">
        <v>61</v>
      </c>
      <c r="K42" s="8" t="s">
        <v>62</v>
      </c>
      <c r="L42" s="8" t="str">
        <f t="shared" si="2"/>
        <v>Speech-Language Pathologist</v>
      </c>
      <c r="M42" s="8" t="s">
        <v>524</v>
      </c>
      <c r="N42" s="8" t="s">
        <v>64</v>
      </c>
      <c r="O42" s="8" t="str">
        <f t="shared" si="3"/>
        <v>Individual Training - Virtual, Individual Training - In Person</v>
      </c>
      <c r="P42" s="8" t="str">
        <f t="shared" si="4"/>
        <v>Individual training is offered in person or virtually, and</v>
      </c>
      <c r="Q42" s="8" t="s">
        <v>59</v>
      </c>
      <c r="R42" s="9" t="str">
        <f t="shared" si="5"/>
        <v/>
      </c>
      <c r="S42" s="9" t="str">
        <f t="shared" si="6"/>
        <v>group training is not offered.</v>
      </c>
      <c r="T42" s="8" t="s">
        <v>112</v>
      </c>
      <c r="U42" s="8" t="str">
        <f t="shared" ref="U42:U68" si="20">T42</f>
        <v>ON</v>
      </c>
      <c r="V42" s="8" t="s">
        <v>66</v>
      </c>
      <c r="W42" s="10" t="str">
        <f t="shared" si="8"/>
        <v>Feminine, Masculine, Androgynous</v>
      </c>
      <c r="X42" s="10" t="str">
        <f t="shared" si="19"/>
        <v>Services are available for those with feminine, masculine, and androgynous voice goals.</v>
      </c>
      <c r="Y42" s="8" t="s">
        <v>525</v>
      </c>
      <c r="Z42" s="10" t="str">
        <f t="shared" si="10"/>
        <v>
Regarding formal training in voice for transgender and gender diverse people, this provider reported: Multiple courses through trans and SLP providers: Stephen Davidson (London Trans Choir), Anna Lantry (TruVoice), Dusty (Fluid Voice Studio), Harmonic Speech</v>
      </c>
      <c r="AA42" s="9"/>
      <c r="AB42" s="8" t="str">
        <f t="shared" si="11"/>
        <v/>
      </c>
      <c r="AC42" s="8" t="s">
        <v>526</v>
      </c>
      <c r="AD42" s="9"/>
      <c r="AE42" s="9"/>
      <c r="AF42" s="9"/>
      <c r="AG42" s="9"/>
      <c r="AH42" s="9"/>
      <c r="AI42" s="8" t="s">
        <v>67</v>
      </c>
      <c r="AJ42" s="8" t="s">
        <v>117</v>
      </c>
      <c r="AK42" s="8" t="s">
        <v>226</v>
      </c>
      <c r="AL42" s="8" t="s">
        <v>527</v>
      </c>
      <c r="AM42" s="8" t="s">
        <v>528</v>
      </c>
      <c r="AN42" s="8" t="str">
        <f t="shared" si="16"/>
        <v>128B Centerpointe Dr., Ottawa, Ontario</v>
      </c>
      <c r="AO42" s="8" t="s">
        <v>529</v>
      </c>
      <c r="AP42" s="9"/>
      <c r="AQ42" s="9"/>
      <c r="AR42" s="8" t="s">
        <v>530</v>
      </c>
      <c r="AS42" s="11" t="s">
        <v>531</v>
      </c>
      <c r="AT42" s="8" t="s">
        <v>532</v>
      </c>
      <c r="AU42" s="12" t="str">
        <f t="shared" si="13"/>
        <v>
Regarding formal training in cultural humility for transgender and gender diverse people, this provider reported: Part of course by Stephen Davidson and Mantra Speech</v>
      </c>
      <c r="AV42" s="8">
        <v>2020.0</v>
      </c>
      <c r="AW42" s="8">
        <v>2020.0</v>
      </c>
      <c r="AX42" s="8" t="s">
        <v>533</v>
      </c>
      <c r="AY42" s="9" t="str">
        <f t="shared" si="14"/>
        <v>This provider opted to share the following additional aspects of identity: Queer, ally</v>
      </c>
      <c r="AZ42" s="9"/>
      <c r="BA42" s="9" t="str">
        <f t="shared" si="15"/>
        <v/>
      </c>
      <c r="BB42" s="8" t="s">
        <v>534</v>
      </c>
      <c r="BC42" s="13"/>
    </row>
    <row r="43">
      <c r="A43" s="7">
        <v>45359.4897649537</v>
      </c>
      <c r="B43" s="8" t="b">
        <v>1</v>
      </c>
      <c r="C43" s="8" t="s">
        <v>535</v>
      </c>
      <c r="D43" s="13"/>
      <c r="E43" s="8" t="str">
        <f t="shared" si="1"/>
        <v/>
      </c>
      <c r="F43" s="8" t="s">
        <v>58</v>
      </c>
      <c r="G43" s="8" t="s">
        <v>59</v>
      </c>
      <c r="H43" s="9"/>
      <c r="I43" s="8" t="s">
        <v>60</v>
      </c>
      <c r="J43" s="8" t="s">
        <v>61</v>
      </c>
      <c r="K43" s="8" t="s">
        <v>536</v>
      </c>
      <c r="L43" s="8" t="s">
        <v>537</v>
      </c>
      <c r="M43" s="8" t="s">
        <v>63</v>
      </c>
      <c r="N43" s="8" t="s">
        <v>64</v>
      </c>
      <c r="O43" s="8" t="str">
        <f t="shared" si="3"/>
        <v>Individual Training - Virtual, Individual Training - In Person</v>
      </c>
      <c r="P43" s="8" t="str">
        <f t="shared" si="4"/>
        <v>Individual training is offered in person or virtually, and</v>
      </c>
      <c r="Q43" s="8" t="s">
        <v>64</v>
      </c>
      <c r="R43" s="9" t="str">
        <f t="shared" si="5"/>
        <v>Group Training - Virtual, Group Training - In Person</v>
      </c>
      <c r="S43" s="9" t="str">
        <f t="shared" si="6"/>
        <v>group training is offered in person or virtually.</v>
      </c>
      <c r="T43" s="8" t="s">
        <v>254</v>
      </c>
      <c r="U43" s="8" t="str">
        <f t="shared" si="20"/>
        <v>IN</v>
      </c>
      <c r="V43" s="8" t="s">
        <v>88</v>
      </c>
      <c r="W43" s="10" t="str">
        <f t="shared" si="8"/>
        <v>Feminine, Masculine, Androgynous, Singing</v>
      </c>
      <c r="X43" s="10" t="str">
        <f t="shared" si="19"/>
        <v>Services are available for those with feminine, masculine, androgynous, and singing-related voice goals.</v>
      </c>
      <c r="Y43" s="8" t="s">
        <v>538</v>
      </c>
      <c r="Z43" s="10" t="str">
        <f t="shared" si="10"/>
        <v>
Regarding formal training in voice for transgender and gender diverse people, this provider reported: graduate school clinical training, years and years of CE training including with Christie Block, Leah Helou, Sandy Hirsch, and AC Goldberg (online GAVT course), course with Lurie Children's Hospital gender clinic, Chicago IL.</v>
      </c>
      <c r="AA43" s="8" t="s">
        <v>539</v>
      </c>
      <c r="AB43" s="8" t="str">
        <f t="shared" si="11"/>
        <v>
Regarding areas of specialty/specific trainings, this provider reported: Pediatric (currently on hold due to state legislative block) and adult GA voice, RV therapy, Estill voice training level 1</v>
      </c>
      <c r="AC43" s="8" t="s">
        <v>540</v>
      </c>
      <c r="AD43" s="9"/>
      <c r="AE43" s="9"/>
      <c r="AF43" s="9"/>
      <c r="AG43" s="9"/>
      <c r="AH43" s="9"/>
      <c r="AI43" s="8" t="s">
        <v>67</v>
      </c>
      <c r="AJ43" s="8" t="s">
        <v>83</v>
      </c>
      <c r="AK43" s="8" t="s">
        <v>257</v>
      </c>
      <c r="AL43" s="8" t="s">
        <v>541</v>
      </c>
      <c r="AM43" s="8" t="s">
        <v>542</v>
      </c>
      <c r="AN43" s="8" t="str">
        <f t="shared" si="16"/>
        <v>2631 East Discovery Parkway, Bloomington, Indiana</v>
      </c>
      <c r="AO43" s="8" t="s">
        <v>543</v>
      </c>
      <c r="AP43" s="8" t="s">
        <v>94</v>
      </c>
      <c r="AQ43" s="8">
        <v>8.128564727E9</v>
      </c>
      <c r="AR43" s="8" t="s">
        <v>544</v>
      </c>
      <c r="AS43" s="11" t="s">
        <v>545</v>
      </c>
      <c r="AT43" s="8" t="s">
        <v>546</v>
      </c>
      <c r="AU43" s="12" t="str">
        <f t="shared" si="13"/>
        <v>
Regarding formal training in cultural humility for transgender and gender diverse people, this provider reported: online webinars through ASHA, Indiana University and other reputable institutions</v>
      </c>
      <c r="AV43" s="8">
        <v>1997.0</v>
      </c>
      <c r="AW43" s="8">
        <v>1997.0</v>
      </c>
      <c r="AX43" s="9"/>
      <c r="AY43" s="9" t="str">
        <f t="shared" si="14"/>
        <v/>
      </c>
      <c r="AZ43" s="9"/>
      <c r="BA43" s="9" t="str">
        <f t="shared" si="15"/>
        <v/>
      </c>
      <c r="BB43" s="8" t="s">
        <v>544</v>
      </c>
      <c r="BC43" s="13"/>
    </row>
    <row r="44">
      <c r="A44" s="7">
        <v>45359.491677557875</v>
      </c>
      <c r="B44" s="8" t="b">
        <v>1</v>
      </c>
      <c r="C44" s="8" t="s">
        <v>547</v>
      </c>
      <c r="D44" s="8" t="s">
        <v>57</v>
      </c>
      <c r="E44" s="8" t="str">
        <f t="shared" si="1"/>
        <v> (she/her)</v>
      </c>
      <c r="F44" s="8" t="s">
        <v>58</v>
      </c>
      <c r="G44" s="8" t="s">
        <v>59</v>
      </c>
      <c r="H44" s="9"/>
      <c r="I44" s="8" t="s">
        <v>60</v>
      </c>
      <c r="J44" s="8" t="s">
        <v>61</v>
      </c>
      <c r="K44" s="8" t="s">
        <v>62</v>
      </c>
      <c r="L44" s="8" t="str">
        <f t="shared" ref="L44:L54" si="21">SUBSTITUTE(SUBSTITUTE(SUBSTITUTE(SUBSTITUTE(K44,"Vocal Pedagogy/Singing Instruction (offering GAVC training in addition to singing services)","Vocal Pedagogue/Singing Instructor"),"Speech-Language Pathology (inc. international equivalents, offering GAVC in addition to clinical services)","Speech-Language Pathologist"),"Gender Affirming Voice Training (offering only GAVC training)","Gender Affirming Voice Trainer"),"Theater/Acting Coach (offering GAVC training in addition to general services)","Theater/Acting Coach")</f>
        <v>Speech-Language Pathologist</v>
      </c>
      <c r="M44" s="8" t="s">
        <v>63</v>
      </c>
      <c r="N44" s="8" t="s">
        <v>64</v>
      </c>
      <c r="O44" s="8" t="str">
        <f t="shared" si="3"/>
        <v>Individual Training - Virtual, Individual Training - In Person</v>
      </c>
      <c r="P44" s="8" t="str">
        <f t="shared" si="4"/>
        <v>Individual training is offered in person or virtually, and</v>
      </c>
      <c r="Q44" s="8" t="s">
        <v>59</v>
      </c>
      <c r="R44" s="9" t="str">
        <f t="shared" si="5"/>
        <v/>
      </c>
      <c r="S44" s="9" t="str">
        <f t="shared" si="6"/>
        <v>group training is not offered.</v>
      </c>
      <c r="T44" s="8" t="s">
        <v>548</v>
      </c>
      <c r="U44" s="8" t="str">
        <f t="shared" si="20"/>
        <v>FL</v>
      </c>
      <c r="V44" s="8" t="s">
        <v>88</v>
      </c>
      <c r="W44" s="10" t="str">
        <f t="shared" si="8"/>
        <v>Feminine, Masculine, Androgynous, Singing</v>
      </c>
      <c r="X44" s="10" t="str">
        <f t="shared" si="19"/>
        <v>Services are available for those with feminine, masculine, androgynous, and singing-related voice goals.</v>
      </c>
      <c r="Y44" s="8" t="s">
        <v>549</v>
      </c>
      <c r="Z44" s="10" t="str">
        <f t="shared" si="10"/>
        <v>
Regarding formal training in voice for transgender and gender diverse people, this provider reported: Masters from UIowa where I had my first GAVCs. I've specialized in voice and GAVC over my 21 years of experience. I have taken Helou, Block and Hirsch's course in Chicago. I have trained clinical fellows in providing GAVC. I continue to provide GAV lectures at support groups. I remain active with a local group, TransNetwork (education, support, and outreach). </v>
      </c>
      <c r="AA44" s="8" t="s">
        <v>550</v>
      </c>
      <c r="AB44" s="8" t="str">
        <f t="shared" si="11"/>
        <v>
Regarding areas of specialty/specific trainings, this provider reported: transfeminine, transmasc, and pediatric gender affirming voice</v>
      </c>
      <c r="AC44" s="8" t="s">
        <v>551</v>
      </c>
      <c r="AD44" s="9"/>
      <c r="AE44" s="9"/>
      <c r="AF44" s="9"/>
      <c r="AG44" s="9"/>
      <c r="AH44" s="9"/>
      <c r="AI44" s="8" t="s">
        <v>67</v>
      </c>
      <c r="AJ44" s="8" t="s">
        <v>68</v>
      </c>
      <c r="AK44" s="8" t="s">
        <v>548</v>
      </c>
      <c r="AL44" s="8" t="s">
        <v>552</v>
      </c>
      <c r="AM44" s="8" t="s">
        <v>553</v>
      </c>
      <c r="AN44" s="8" t="str">
        <f t="shared" si="16"/>
        <v>4707 W Gandy Blvd Ste 3, Tampa, FL</v>
      </c>
      <c r="AO44" s="8" t="s">
        <v>554</v>
      </c>
      <c r="AP44" s="8" t="s">
        <v>72</v>
      </c>
      <c r="AQ44" s="8">
        <v>8.137286601E9</v>
      </c>
      <c r="AR44" s="8" t="s">
        <v>555</v>
      </c>
      <c r="AS44" s="11" t="s">
        <v>556</v>
      </c>
      <c r="AT44" s="8" t="s">
        <v>557</v>
      </c>
      <c r="AU44" s="12" t="str">
        <f t="shared" si="13"/>
        <v>
Regarding formal training in cultural humility for transgender and gender diverse people, this provider reported: Formal: in graduate school. Informal: remaining involved with community and university gender-affirming organizations; ongoing allyship</v>
      </c>
      <c r="AV44" s="8">
        <v>2002.0</v>
      </c>
      <c r="AW44" s="8">
        <v>2001.0</v>
      </c>
      <c r="AX44" s="9"/>
      <c r="AY44" s="9" t="str">
        <f t="shared" si="14"/>
        <v/>
      </c>
      <c r="AZ44" s="8" t="s">
        <v>558</v>
      </c>
      <c r="BA44" s="9" t="str">
        <f t="shared" si="15"/>
        <v>
This provider wished to share the following additional information: my private practice employees 3 therapists, myself and two clinicians whom I have trained to provide GAVC. </v>
      </c>
      <c r="BB44" s="8" t="s">
        <v>555</v>
      </c>
      <c r="BC44" s="13"/>
    </row>
    <row r="45">
      <c r="A45" s="7">
        <v>45359.49524305556</v>
      </c>
      <c r="B45" s="8" t="b">
        <v>1</v>
      </c>
      <c r="C45" s="8" t="s">
        <v>559</v>
      </c>
      <c r="D45" s="13"/>
      <c r="E45" s="8" t="str">
        <f t="shared" si="1"/>
        <v/>
      </c>
      <c r="F45" s="8" t="s">
        <v>58</v>
      </c>
      <c r="G45" s="8" t="s">
        <v>59</v>
      </c>
      <c r="H45" s="9"/>
      <c r="I45" s="8" t="s">
        <v>60</v>
      </c>
      <c r="J45" s="8" t="s">
        <v>61</v>
      </c>
      <c r="K45" s="8" t="s">
        <v>62</v>
      </c>
      <c r="L45" s="8" t="str">
        <f t="shared" si="21"/>
        <v>Speech-Language Pathologist</v>
      </c>
      <c r="M45" s="8" t="s">
        <v>63</v>
      </c>
      <c r="N45" s="8" t="s">
        <v>153</v>
      </c>
      <c r="O45" s="8" t="str">
        <f t="shared" si="3"/>
        <v>Individual Training - Virtual</v>
      </c>
      <c r="P45" s="8" t="str">
        <f t="shared" si="4"/>
        <v>Individual training is offered virtually, and</v>
      </c>
      <c r="Q45" s="8" t="s">
        <v>64</v>
      </c>
      <c r="R45" s="9" t="str">
        <f t="shared" si="5"/>
        <v>Group Training - Virtual, Group Training - In Person</v>
      </c>
      <c r="S45" s="9" t="str">
        <f t="shared" si="6"/>
        <v>group training is offered in person or virtually.</v>
      </c>
      <c r="T45" s="8" t="s">
        <v>560</v>
      </c>
      <c r="U45" s="8" t="str">
        <f t="shared" si="20"/>
        <v>TX</v>
      </c>
      <c r="V45" s="8" t="s">
        <v>88</v>
      </c>
      <c r="W45" s="10" t="str">
        <f t="shared" si="8"/>
        <v>Feminine, Masculine, Androgynous, Singing</v>
      </c>
      <c r="X45" s="10" t="str">
        <f t="shared" si="19"/>
        <v>Services are available for those with feminine, masculine, androgynous, and singing-related voice goals.</v>
      </c>
      <c r="Y45" s="8" t="s">
        <v>561</v>
      </c>
      <c r="Z45" s="10" t="str">
        <f t="shared" si="10"/>
        <v>
Regarding formal training in voice for transgender and gender diverse people, this provider reported: 15+ hours in continuing ed specific to this area in voice and cultural competency, 4 years experience treating speaking and singing voice</v>
      </c>
      <c r="AA45" s="8" t="s">
        <v>562</v>
      </c>
      <c r="AB45" s="8" t="str">
        <f t="shared" si="11"/>
        <v>
Regarding areas of specialty/specific trainings, this provider reported: 13 and up speaking voice transmasculine and transfeminine, 25 years teaching singing voice,voice-specialized SLP  </v>
      </c>
      <c r="AC45" s="8" t="s">
        <v>563</v>
      </c>
      <c r="AD45" s="9"/>
      <c r="AE45" s="9"/>
      <c r="AF45" s="9"/>
      <c r="AG45" s="9"/>
      <c r="AH45" s="9"/>
      <c r="AI45" s="8" t="s">
        <v>67</v>
      </c>
      <c r="AJ45" s="8" t="s">
        <v>68</v>
      </c>
      <c r="AK45" s="8" t="s">
        <v>564</v>
      </c>
      <c r="AL45" s="8" t="s">
        <v>565</v>
      </c>
      <c r="AM45" s="8"/>
      <c r="AN45" s="8" t="str">
        <f t="shared" si="16"/>
        <v>Allen, Tx</v>
      </c>
      <c r="AO45" s="8" t="s">
        <v>566</v>
      </c>
      <c r="AP45" s="8" t="s">
        <v>567</v>
      </c>
      <c r="AQ45" s="8">
        <v>9.729790677E9</v>
      </c>
      <c r="AR45" s="8" t="s">
        <v>568</v>
      </c>
      <c r="AS45" s="11" t="s">
        <v>569</v>
      </c>
      <c r="AT45" s="8" t="s">
        <v>570</v>
      </c>
      <c r="AU45" s="12" t="str">
        <f t="shared" si="13"/>
        <v>
Regarding formal training in cultural humility for transgender and gender diverse people, this provider reported: CEU</v>
      </c>
      <c r="AV45" s="8">
        <v>2020.0</v>
      </c>
      <c r="AW45" s="8">
        <v>2002.0</v>
      </c>
      <c r="AX45" s="8" t="s">
        <v>571</v>
      </c>
      <c r="AY45" s="9" t="str">
        <f t="shared" si="14"/>
        <v>This provider opted to share the following additional aspects of identity: Army Musician /  Veteran</v>
      </c>
      <c r="AZ45" s="9"/>
      <c r="BA45" s="9" t="str">
        <f t="shared" si="15"/>
        <v/>
      </c>
      <c r="BB45" s="8" t="s">
        <v>568</v>
      </c>
      <c r="BC45" s="13"/>
    </row>
    <row r="46">
      <c r="A46" s="7">
        <v>45359.495483437495</v>
      </c>
      <c r="B46" s="8" t="b">
        <v>1</v>
      </c>
      <c r="C46" s="8" t="s">
        <v>572</v>
      </c>
      <c r="D46" s="8" t="s">
        <v>57</v>
      </c>
      <c r="E46" s="8" t="str">
        <f t="shared" si="1"/>
        <v> (she/her)</v>
      </c>
      <c r="F46" s="8" t="s">
        <v>81</v>
      </c>
      <c r="G46" s="9"/>
      <c r="H46" s="9"/>
      <c r="I46" s="9"/>
      <c r="J46" s="8" t="s">
        <v>61</v>
      </c>
      <c r="K46" s="8" t="s">
        <v>62</v>
      </c>
      <c r="L46" s="8" t="str">
        <f t="shared" si="21"/>
        <v>Speech-Language Pathologist</v>
      </c>
      <c r="M46" s="8" t="s">
        <v>63</v>
      </c>
      <c r="N46" s="8" t="s">
        <v>153</v>
      </c>
      <c r="O46" s="8" t="str">
        <f t="shared" si="3"/>
        <v>Individual Training - Virtual</v>
      </c>
      <c r="P46" s="8" t="str">
        <f t="shared" si="4"/>
        <v>Individual training is offered virtually, and</v>
      </c>
      <c r="Q46" s="8" t="s">
        <v>59</v>
      </c>
      <c r="R46" s="9" t="str">
        <f t="shared" si="5"/>
        <v/>
      </c>
      <c r="S46" s="9" t="str">
        <f t="shared" si="6"/>
        <v>group training is not offered.</v>
      </c>
      <c r="T46" s="8" t="s">
        <v>573</v>
      </c>
      <c r="U46" s="8" t="str">
        <f t="shared" si="20"/>
        <v>IL, PA</v>
      </c>
      <c r="V46" s="8" t="s">
        <v>66</v>
      </c>
      <c r="W46" s="10" t="str">
        <f t="shared" si="8"/>
        <v>Feminine, Masculine, Androgynous</v>
      </c>
      <c r="X46" s="10" t="str">
        <f t="shared" si="19"/>
        <v>Services are available for those with feminine, masculine, and androgynous voice goals.</v>
      </c>
      <c r="Y46" s="8" t="s">
        <v>574</v>
      </c>
      <c r="Z46" s="10" t="str">
        <f t="shared" si="10"/>
        <v>
Regarding formal training in voice for transgender and gender diverse people, this provider reported: Gender Affirming Voice Training course with Sandy Hirsch, Trans Voice Elective with AC Goldberg, individual mentorship with AC Goldberg, </v>
      </c>
      <c r="AA46" s="9"/>
      <c r="AB46" s="8" t="str">
        <f t="shared" si="11"/>
        <v/>
      </c>
      <c r="AC46" s="8" t="s">
        <v>575</v>
      </c>
      <c r="AD46" s="9"/>
      <c r="AE46" s="9"/>
      <c r="AF46" s="9"/>
      <c r="AG46" s="9"/>
      <c r="AH46" s="9"/>
      <c r="AI46" s="8" t="s">
        <v>67</v>
      </c>
      <c r="AJ46" s="8" t="s">
        <v>68</v>
      </c>
      <c r="AK46" s="8" t="s">
        <v>140</v>
      </c>
      <c r="AL46" s="8" t="s">
        <v>157</v>
      </c>
      <c r="AM46" s="9"/>
      <c r="AN46" s="8" t="str">
        <f t="shared" si="16"/>
        <v>Chicago, IL</v>
      </c>
      <c r="AO46" s="8" t="s">
        <v>576</v>
      </c>
      <c r="AP46" s="8" t="s">
        <v>72</v>
      </c>
      <c r="AQ46" s="9"/>
      <c r="AR46" s="8" t="s">
        <v>577</v>
      </c>
      <c r="AS46" s="11" t="s">
        <v>578</v>
      </c>
      <c r="AT46" s="9"/>
      <c r="AU46" s="12" t="str">
        <f t="shared" si="13"/>
        <v/>
      </c>
      <c r="AV46" s="9"/>
      <c r="AW46" s="9"/>
      <c r="AX46" s="9"/>
      <c r="AY46" s="9" t="str">
        <f t="shared" si="14"/>
        <v/>
      </c>
      <c r="AZ46" s="9"/>
      <c r="BA46" s="9" t="str">
        <f t="shared" si="15"/>
        <v/>
      </c>
      <c r="BB46" s="8" t="s">
        <v>577</v>
      </c>
      <c r="BC46" s="13"/>
    </row>
    <row r="47">
      <c r="A47" s="7">
        <v>45359.49879078704</v>
      </c>
      <c r="B47" s="8" t="b">
        <v>1</v>
      </c>
      <c r="C47" s="8" t="s">
        <v>579</v>
      </c>
      <c r="D47" s="8" t="s">
        <v>57</v>
      </c>
      <c r="E47" s="8" t="str">
        <f t="shared" si="1"/>
        <v> (she/her)</v>
      </c>
      <c r="F47" s="8" t="s">
        <v>58</v>
      </c>
      <c r="G47" s="8" t="s">
        <v>59</v>
      </c>
      <c r="H47" s="9"/>
      <c r="I47" s="8" t="s">
        <v>60</v>
      </c>
      <c r="J47" s="8" t="s">
        <v>61</v>
      </c>
      <c r="K47" s="8" t="s">
        <v>62</v>
      </c>
      <c r="L47" s="8" t="str">
        <f t="shared" si="21"/>
        <v>Speech-Language Pathologist</v>
      </c>
      <c r="M47" s="8" t="s">
        <v>63</v>
      </c>
      <c r="N47" s="8" t="s">
        <v>64</v>
      </c>
      <c r="O47" s="8" t="str">
        <f t="shared" si="3"/>
        <v>Individual Training - Virtual, Individual Training - In Person</v>
      </c>
      <c r="P47" s="8" t="str">
        <f t="shared" si="4"/>
        <v>Individual training is offered in person or virtually, and</v>
      </c>
      <c r="Q47" s="8" t="s">
        <v>59</v>
      </c>
      <c r="R47" s="9" t="str">
        <f t="shared" si="5"/>
        <v/>
      </c>
      <c r="S47" s="9" t="str">
        <f t="shared" si="6"/>
        <v>group training is not offered.</v>
      </c>
      <c r="T47" s="8" t="s">
        <v>190</v>
      </c>
      <c r="U47" s="8" t="str">
        <f t="shared" si="20"/>
        <v>WI</v>
      </c>
      <c r="V47" s="8" t="s">
        <v>66</v>
      </c>
      <c r="W47" s="10" t="str">
        <f t="shared" si="8"/>
        <v>Feminine, Masculine, Androgynous</v>
      </c>
      <c r="X47" s="10" t="str">
        <f t="shared" si="19"/>
        <v>Services are available for those with feminine, masculine, and androgynous voice goals.</v>
      </c>
      <c r="Y47" s="8" t="s">
        <v>580</v>
      </c>
      <c r="Z47" s="10" t="str">
        <f t="shared" si="10"/>
        <v>
Regarding formal training in voice for transgender and gender diverse people, this provider reported: I complete between 0.3-1.5 CEUs annually specific to GAVC.</v>
      </c>
      <c r="AA47" s="9"/>
      <c r="AB47" s="8" t="str">
        <f t="shared" si="11"/>
        <v/>
      </c>
      <c r="AC47" s="8" t="s">
        <v>581</v>
      </c>
      <c r="AD47" s="9"/>
      <c r="AE47" s="9"/>
      <c r="AF47" s="9"/>
      <c r="AG47" s="9"/>
      <c r="AH47" s="9"/>
      <c r="AI47" s="8" t="s">
        <v>67</v>
      </c>
      <c r="AJ47" s="8" t="s">
        <v>103</v>
      </c>
      <c r="AK47" s="8" t="s">
        <v>190</v>
      </c>
      <c r="AL47" s="8" t="s">
        <v>582</v>
      </c>
      <c r="AM47" s="8" t="s">
        <v>583</v>
      </c>
      <c r="AN47" s="8" t="str">
        <f t="shared" si="16"/>
        <v>1901 Fourth ave, Stevens Point, WI</v>
      </c>
      <c r="AO47" s="8" t="s">
        <v>584</v>
      </c>
      <c r="AP47" s="8" t="s">
        <v>72</v>
      </c>
      <c r="AQ47" s="8">
        <v>7.153463667E9</v>
      </c>
      <c r="AR47" s="8" t="s">
        <v>585</v>
      </c>
      <c r="AS47" s="11" t="s">
        <v>586</v>
      </c>
      <c r="AT47" s="8" t="s">
        <v>587</v>
      </c>
      <c r="AU47" s="12" t="str">
        <f t="shared" si="13"/>
        <v>
Regarding formal training in cultural humility for transgender and gender diverse people, this provider reported: I try to complete a cultural humility course every time I see one come up (so I can stay fresh on changing language and concerns in the gender diverse community).  I also help teach the LGBTQ+ cultural humility course for my campus community. </v>
      </c>
      <c r="AV47" s="8">
        <v>2018.0</v>
      </c>
      <c r="AW47" s="8">
        <v>2012.0</v>
      </c>
      <c r="AX47" s="8" t="s">
        <v>588</v>
      </c>
      <c r="AY47" s="9" t="str">
        <f t="shared" si="14"/>
        <v>This provider opted to share the following additional aspects of identity: LGBTQ+ community member; queer</v>
      </c>
      <c r="AZ47" s="9"/>
      <c r="BA47" s="9" t="str">
        <f t="shared" si="15"/>
        <v/>
      </c>
      <c r="BB47" s="8" t="s">
        <v>585</v>
      </c>
      <c r="BC47" s="13"/>
    </row>
    <row r="48">
      <c r="A48" s="7">
        <v>45359.50043635417</v>
      </c>
      <c r="B48" s="8" t="b">
        <v>1</v>
      </c>
      <c r="C48" s="8" t="s">
        <v>589</v>
      </c>
      <c r="D48" s="8" t="s">
        <v>590</v>
      </c>
      <c r="E48" s="8" t="str">
        <f t="shared" si="1"/>
        <v> (they/she)</v>
      </c>
      <c r="F48" s="8" t="s">
        <v>81</v>
      </c>
      <c r="G48" s="9"/>
      <c r="H48" s="9"/>
      <c r="I48" s="9"/>
      <c r="J48" s="8" t="s">
        <v>61</v>
      </c>
      <c r="K48" s="8" t="s">
        <v>62</v>
      </c>
      <c r="L48" s="8" t="str">
        <f t="shared" si="21"/>
        <v>Speech-Language Pathologist</v>
      </c>
      <c r="M48" s="8" t="s">
        <v>63</v>
      </c>
      <c r="N48" s="8" t="s">
        <v>153</v>
      </c>
      <c r="O48" s="8" t="str">
        <f t="shared" si="3"/>
        <v>Individual Training - Virtual</v>
      </c>
      <c r="P48" s="8" t="str">
        <f t="shared" si="4"/>
        <v>Individual training is offered virtually, and</v>
      </c>
      <c r="Q48" s="8" t="s">
        <v>153</v>
      </c>
      <c r="R48" s="9" t="str">
        <f t="shared" si="5"/>
        <v>Group Training - Virtual</v>
      </c>
      <c r="S48" s="9" t="str">
        <f t="shared" si="6"/>
        <v>group training is offered virtually.</v>
      </c>
      <c r="T48" s="8" t="s">
        <v>302</v>
      </c>
      <c r="U48" s="8" t="str">
        <f t="shared" si="20"/>
        <v>CA, TX</v>
      </c>
      <c r="V48" s="8" t="s">
        <v>88</v>
      </c>
      <c r="W48" s="10" t="str">
        <f t="shared" si="8"/>
        <v>Feminine, Masculine, Androgynous, Singing</v>
      </c>
      <c r="X48" s="10" t="str">
        <f t="shared" si="19"/>
        <v>Services are available for those with feminine, masculine, androgynous, and singing-related voice goals.</v>
      </c>
      <c r="Y48" s="8" t="s">
        <v>591</v>
      </c>
      <c r="Z48" s="10" t="str">
        <f t="shared" si="10"/>
        <v>
Regarding formal training in voice for transgender and gender diverse people, this provider reported: I have attended and presented for numerous GAVC conferences and talks, in addition to co-authoring publications in this area and I am a member of the community. I also have extensive classical singing training in addition to emerging CCM/contemporary singing training. </v>
      </c>
      <c r="AA48" s="8" t="s">
        <v>592</v>
      </c>
      <c r="AB48" s="8" t="str">
        <f t="shared" si="11"/>
        <v>
Regarding areas of specialty/specific trainings, this provider reported: Manual therapy, resonant voice, transmasculine singing voice, gender affirming voice exploration, somatic voicework level 1, Alexander technique, Summer Vocology Institute, classical singing voice background</v>
      </c>
      <c r="AC48" s="8" t="s">
        <v>593</v>
      </c>
      <c r="AD48" s="9"/>
      <c r="AE48" s="9"/>
      <c r="AF48" s="9"/>
      <c r="AG48" s="9"/>
      <c r="AH48" s="9"/>
      <c r="AI48" s="8" t="s">
        <v>594</v>
      </c>
      <c r="AJ48" s="8" t="s">
        <v>83</v>
      </c>
      <c r="AK48" s="8" t="s">
        <v>104</v>
      </c>
      <c r="AL48" s="8" t="s">
        <v>595</v>
      </c>
      <c r="AM48" s="9"/>
      <c r="AN48" s="8" t="str">
        <f t="shared" si="16"/>
        <v>Hayward, CA</v>
      </c>
      <c r="AO48" s="8" t="s">
        <v>596</v>
      </c>
      <c r="AP48" s="8" t="s">
        <v>597</v>
      </c>
      <c r="AQ48" s="8">
        <v>5.104701724E9</v>
      </c>
      <c r="AR48" s="8" t="s">
        <v>598</v>
      </c>
      <c r="AS48" s="11" t="s">
        <v>599</v>
      </c>
      <c r="AT48" s="8" t="s">
        <v>600</v>
      </c>
      <c r="AU48" s="12" t="str">
        <f t="shared" si="13"/>
        <v>
Regarding formal training in cultural humility for transgender and gender diverse people, this provider reported: I’m a neurodivergent, trans nonbinary person of color so I am experienced in navigating community spaces, but I also educate on cultural humility and frequently attend professional development in this area.</v>
      </c>
      <c r="AV48" s="8">
        <v>2020.0</v>
      </c>
      <c r="AW48" s="8">
        <v>2020.0</v>
      </c>
      <c r="AX48" s="8" t="s">
        <v>601</v>
      </c>
      <c r="AY48" s="9" t="str">
        <f t="shared" si="14"/>
        <v>This provider opted to share the following additional aspects of identity: South Asian-American, Punjabi-American, trans nonbinary, queer, neurodivergent </v>
      </c>
      <c r="AZ48" s="9"/>
      <c r="BA48" s="9" t="str">
        <f t="shared" si="15"/>
        <v/>
      </c>
      <c r="BB48" s="8" t="s">
        <v>598</v>
      </c>
      <c r="BC48" s="13"/>
    </row>
    <row r="49">
      <c r="A49" s="7">
        <v>45359.50310591435</v>
      </c>
      <c r="B49" s="8" t="b">
        <v>1</v>
      </c>
      <c r="C49" s="8" t="s">
        <v>602</v>
      </c>
      <c r="D49" s="8" t="s">
        <v>57</v>
      </c>
      <c r="E49" s="8" t="str">
        <f t="shared" si="1"/>
        <v> (she/her)</v>
      </c>
      <c r="F49" s="8" t="s">
        <v>58</v>
      </c>
      <c r="G49" s="8" t="s">
        <v>59</v>
      </c>
      <c r="H49" s="9"/>
      <c r="I49" s="8" t="s">
        <v>60</v>
      </c>
      <c r="J49" s="8" t="s">
        <v>61</v>
      </c>
      <c r="K49" s="8" t="s">
        <v>62</v>
      </c>
      <c r="L49" s="8" t="str">
        <f t="shared" si="21"/>
        <v>Speech-Language Pathologist</v>
      </c>
      <c r="M49" s="8" t="s">
        <v>199</v>
      </c>
      <c r="N49" s="8" t="s">
        <v>153</v>
      </c>
      <c r="O49" s="8" t="str">
        <f t="shared" si="3"/>
        <v>Individual Training - Virtual</v>
      </c>
      <c r="P49" s="8" t="str">
        <f t="shared" si="4"/>
        <v>Individual training is offered virtually, and</v>
      </c>
      <c r="Q49" s="8" t="s">
        <v>153</v>
      </c>
      <c r="R49" s="9" t="str">
        <f t="shared" si="5"/>
        <v>Group Training - Virtual</v>
      </c>
      <c r="S49" s="9" t="str">
        <f t="shared" si="6"/>
        <v>group training is offered virtually.</v>
      </c>
      <c r="T49" s="8" t="s">
        <v>603</v>
      </c>
      <c r="U49" s="8" t="str">
        <f t="shared" si="20"/>
        <v>NC, GA, VA, NY</v>
      </c>
      <c r="V49" s="8" t="s">
        <v>66</v>
      </c>
      <c r="W49" s="10" t="str">
        <f t="shared" si="8"/>
        <v>Feminine, Masculine, Androgynous</v>
      </c>
      <c r="X49" s="10" t="str">
        <f t="shared" si="19"/>
        <v>Services are available for those with feminine, masculine, and androgynous voice goals.</v>
      </c>
      <c r="Y49" s="8" t="s">
        <v>604</v>
      </c>
      <c r="Z49" s="10" t="str">
        <f t="shared" si="10"/>
        <v>
Regarding formal training in voice for transgender and gender diverse people, this provider reported: My education began in grad school with an internship in GAV in 2011 at UNC Greensboro. I started a private practice in 2019 and primarily see GAV clients, working full time. I do CEUs and local outreach to add to my training and understanding of the community. I have experience with feminization, masculinization, and androgynous voices. </v>
      </c>
      <c r="AA49" s="8" t="s">
        <v>605</v>
      </c>
      <c r="AB49" s="8" t="str">
        <f t="shared" si="11"/>
        <v>
Regarding areas of specialty/specific trainings, this provider reported: pediatric gender-affirming voice</v>
      </c>
      <c r="AC49" s="8" t="s">
        <v>606</v>
      </c>
      <c r="AD49" s="9"/>
      <c r="AE49" s="9"/>
      <c r="AF49" s="9"/>
      <c r="AG49" s="9"/>
      <c r="AH49" s="9"/>
      <c r="AI49" s="8" t="s">
        <v>67</v>
      </c>
      <c r="AJ49" s="8" t="s">
        <v>68</v>
      </c>
      <c r="AK49" s="8" t="s">
        <v>607</v>
      </c>
      <c r="AL49" s="8" t="s">
        <v>608</v>
      </c>
      <c r="AM49" s="9"/>
      <c r="AN49" s="8" t="str">
        <f t="shared" si="16"/>
        <v>Asheville, North Carolina</v>
      </c>
      <c r="AO49" s="8" t="s">
        <v>609</v>
      </c>
      <c r="AP49" s="8" t="s">
        <v>610</v>
      </c>
      <c r="AQ49" s="8">
        <v>8.282223824E9</v>
      </c>
      <c r="AR49" s="8" t="s">
        <v>611</v>
      </c>
      <c r="AS49" s="11" t="s">
        <v>612</v>
      </c>
      <c r="AT49" s="8" t="s">
        <v>613</v>
      </c>
      <c r="AU49" s="12" t="str">
        <f t="shared" si="13"/>
        <v>
Regarding formal training in cultural humility for transgender and gender diverse people, this provider reported: Online courses completed annually, in addition to training on the subject in graduate school </v>
      </c>
      <c r="AV49" s="8">
        <v>2011.0</v>
      </c>
      <c r="AW49" s="8">
        <v>2010.0</v>
      </c>
      <c r="AX49" s="8" t="s">
        <v>614</v>
      </c>
      <c r="AY49" s="9" t="str">
        <f t="shared" si="14"/>
        <v>This provider opted to share the following additional aspects of identity: LGBTQ community member (bisexual/pansexual)</v>
      </c>
      <c r="AZ49" s="8" t="s">
        <v>615</v>
      </c>
      <c r="BA49" s="9" t="str">
        <f t="shared" si="15"/>
        <v>
This provider wished to share the following additional information: I offer free consultations (phone or Zoom) to anyone wanting to learn more, or get to know me and determine if I'm the right clinician for their needs.</v>
      </c>
      <c r="BB49" s="8" t="s">
        <v>611</v>
      </c>
      <c r="BC49" s="13"/>
    </row>
    <row r="50">
      <c r="A50" s="7">
        <v>45359.51225458333</v>
      </c>
      <c r="B50" s="8" t="b">
        <v>1</v>
      </c>
      <c r="C50" s="8" t="s">
        <v>616</v>
      </c>
      <c r="D50" s="13"/>
      <c r="E50" s="8" t="str">
        <f t="shared" si="1"/>
        <v/>
      </c>
      <c r="F50" s="8" t="s">
        <v>81</v>
      </c>
      <c r="G50" s="9"/>
      <c r="H50" s="9"/>
      <c r="I50" s="9"/>
      <c r="J50" s="8" t="s">
        <v>61</v>
      </c>
      <c r="K50" s="8" t="s">
        <v>62</v>
      </c>
      <c r="L50" s="8" t="str">
        <f t="shared" si="21"/>
        <v>Speech-Language Pathologist</v>
      </c>
      <c r="M50" s="8" t="s">
        <v>63</v>
      </c>
      <c r="N50" s="8" t="s">
        <v>64</v>
      </c>
      <c r="O50" s="8" t="str">
        <f t="shared" si="3"/>
        <v>Individual Training - Virtual, Individual Training - In Person</v>
      </c>
      <c r="P50" s="8" t="str">
        <f t="shared" si="4"/>
        <v>Individual training is offered in person or virtually, and</v>
      </c>
      <c r="Q50" s="8" t="s">
        <v>128</v>
      </c>
      <c r="R50" s="9" t="str">
        <f t="shared" si="5"/>
        <v>Group Training - In Person</v>
      </c>
      <c r="S50" s="9" t="str">
        <f t="shared" si="6"/>
        <v>group training is offered in person.</v>
      </c>
      <c r="T50" s="8" t="s">
        <v>617</v>
      </c>
      <c r="U50" s="8" t="str">
        <f t="shared" si="20"/>
        <v>AB</v>
      </c>
      <c r="V50" s="8" t="s">
        <v>66</v>
      </c>
      <c r="W50" s="10" t="str">
        <f t="shared" si="8"/>
        <v>Feminine, Masculine, Androgynous</v>
      </c>
      <c r="X50" s="10" t="str">
        <f t="shared" si="19"/>
        <v>Services are available for those with feminine, masculine, and androgynous voice goals.</v>
      </c>
      <c r="Y50" s="8" t="s">
        <v>618</v>
      </c>
      <c r="Z50" s="10" t="str">
        <f t="shared" si="10"/>
        <v>
Regarding formal training in voice for transgender and gender diverse people, this provider reported: Multi-day training sessions, self-study of textbooks, constant continuing education as it becomes available.</v>
      </c>
      <c r="AA50" s="9"/>
      <c r="AB50" s="8" t="str">
        <f t="shared" si="11"/>
        <v/>
      </c>
      <c r="AC50" s="8" t="s">
        <v>619</v>
      </c>
      <c r="AD50" s="9"/>
      <c r="AE50" s="9"/>
      <c r="AF50" s="9"/>
      <c r="AG50" s="9"/>
      <c r="AH50" s="9"/>
      <c r="AI50" s="8" t="s">
        <v>67</v>
      </c>
      <c r="AJ50" s="8" t="s">
        <v>117</v>
      </c>
      <c r="AK50" s="8" t="s">
        <v>620</v>
      </c>
      <c r="AL50" s="8" t="s">
        <v>621</v>
      </c>
      <c r="AM50" s="8" t="s">
        <v>622</v>
      </c>
      <c r="AN50" s="8" t="str">
        <f t="shared" si="16"/>
        <v>960 19 Street South, Lethbridge, Alberta</v>
      </c>
      <c r="AO50" s="8" t="s">
        <v>623</v>
      </c>
      <c r="AP50" s="8" t="s">
        <v>624</v>
      </c>
      <c r="AQ50" s="8">
        <v>4.033886182E9</v>
      </c>
      <c r="AR50" s="8" t="s">
        <v>625</v>
      </c>
      <c r="AS50" s="9"/>
      <c r="AT50" s="8" t="s">
        <v>626</v>
      </c>
      <c r="AU50" s="12" t="str">
        <f t="shared" si="13"/>
        <v>
Regarding formal training in cultural humility for transgender and gender diverse people, this provider reported: I have taken courses in trauma informed SLP services for diverse populations, including trans, gender diverse, LGBTQ+, Indigenous, and other identified minority groups.</v>
      </c>
      <c r="AV50" s="8">
        <v>2010.0</v>
      </c>
      <c r="AW50" s="8">
        <v>2008.0</v>
      </c>
      <c r="AX50" s="9"/>
      <c r="AY50" s="9" t="str">
        <f t="shared" si="14"/>
        <v/>
      </c>
      <c r="AZ50" s="9"/>
      <c r="BA50" s="9" t="str">
        <f t="shared" si="15"/>
        <v/>
      </c>
      <c r="BB50" s="8" t="s">
        <v>627</v>
      </c>
      <c r="BC50" s="13"/>
    </row>
    <row r="51">
      <c r="A51" s="7">
        <v>45359.513308043985</v>
      </c>
      <c r="B51" s="8" t="b">
        <v>1</v>
      </c>
      <c r="C51" s="8" t="s">
        <v>628</v>
      </c>
      <c r="D51" s="8" t="s">
        <v>629</v>
      </c>
      <c r="E51" s="8" t="str">
        <f t="shared" si="1"/>
        <v> (they/them)</v>
      </c>
      <c r="F51" s="8" t="s">
        <v>58</v>
      </c>
      <c r="G51" s="8" t="s">
        <v>59</v>
      </c>
      <c r="H51" s="9"/>
      <c r="I51" s="8" t="s">
        <v>60</v>
      </c>
      <c r="J51" s="8" t="s">
        <v>61</v>
      </c>
      <c r="K51" s="8" t="s">
        <v>62</v>
      </c>
      <c r="L51" s="8" t="str">
        <f t="shared" si="21"/>
        <v>Speech-Language Pathologist</v>
      </c>
      <c r="M51" s="8" t="s">
        <v>63</v>
      </c>
      <c r="N51" s="8" t="s">
        <v>153</v>
      </c>
      <c r="O51" s="8" t="str">
        <f t="shared" si="3"/>
        <v>Individual Training - Virtual</v>
      </c>
      <c r="P51" s="8" t="str">
        <f t="shared" si="4"/>
        <v>Individual training is offered virtually, and</v>
      </c>
      <c r="Q51" s="8" t="s">
        <v>153</v>
      </c>
      <c r="R51" s="9" t="str">
        <f t="shared" si="5"/>
        <v>Group Training - Virtual</v>
      </c>
      <c r="S51" s="9" t="str">
        <f t="shared" si="6"/>
        <v>group training is offered virtually.</v>
      </c>
      <c r="T51" s="8" t="s">
        <v>630</v>
      </c>
      <c r="U51" s="8" t="str">
        <f t="shared" si="20"/>
        <v>NY, TX</v>
      </c>
      <c r="V51" s="8" t="s">
        <v>66</v>
      </c>
      <c r="W51" s="10" t="str">
        <f t="shared" si="8"/>
        <v>Feminine, Masculine, Androgynous</v>
      </c>
      <c r="X51" s="10" t="str">
        <f t="shared" si="19"/>
        <v>Services are available for those with feminine, masculine, and androgynous voice goals.</v>
      </c>
      <c r="Y51" s="8" t="s">
        <v>631</v>
      </c>
      <c r="Z51" s="10" t="str">
        <f t="shared" si="10"/>
        <v>
Regarding formal training in voice for transgender and gender diverse people, this provider reported: Masters degree in speech and hearing sciences, licensed SLP in Texas and New York, and multiple continuing education courses in GAVC training and DEI training</v>
      </c>
      <c r="AA51" s="8" t="s">
        <v>632</v>
      </c>
      <c r="AB51" s="8" t="str">
        <f t="shared" si="11"/>
        <v>
Regarding areas of specialty/specific trainings, this provider reported: Specializing in voice feminization, masculinization, and voice training beyond the binary</v>
      </c>
      <c r="AC51" s="8" t="s">
        <v>633</v>
      </c>
      <c r="AD51" s="9"/>
      <c r="AE51" s="9"/>
      <c r="AF51" s="9"/>
      <c r="AG51" s="9"/>
      <c r="AH51" s="9"/>
      <c r="AI51" s="8" t="s">
        <v>594</v>
      </c>
      <c r="AJ51" s="8" t="s">
        <v>68</v>
      </c>
      <c r="AK51" s="8" t="s">
        <v>87</v>
      </c>
      <c r="AL51" s="8" t="s">
        <v>634</v>
      </c>
      <c r="AM51" s="9"/>
      <c r="AN51" s="8" t="str">
        <f t="shared" si="16"/>
        <v>Rochester, NY</v>
      </c>
      <c r="AO51" s="8" t="s">
        <v>635</v>
      </c>
      <c r="AP51" s="8" t="s">
        <v>72</v>
      </c>
      <c r="AQ51" s="8">
        <v>5.126493119E9</v>
      </c>
      <c r="AR51" s="8" t="s">
        <v>636</v>
      </c>
      <c r="AS51" s="11" t="s">
        <v>637</v>
      </c>
      <c r="AT51" s="8" t="s">
        <v>638</v>
      </c>
      <c r="AU51" s="12" t="str">
        <f t="shared" si="13"/>
        <v>
Regarding formal training in cultural humility for transgender and gender diverse people, this provider reported: Continuing education courses in diversity, equity, and inclusion, cultural humility courses in graduate school</v>
      </c>
      <c r="AV51" s="8">
        <v>2023.0</v>
      </c>
      <c r="AW51" s="8">
        <v>2023.0</v>
      </c>
      <c r="AX51" s="8" t="s">
        <v>639</v>
      </c>
      <c r="AY51" s="9" t="str">
        <f t="shared" si="14"/>
        <v>This provider opted to share the following additional aspects of identity: Member of the LGBTQIA community, neurodiversity affirming practice</v>
      </c>
      <c r="AZ51" s="9"/>
      <c r="BA51" s="9" t="str">
        <f t="shared" si="15"/>
        <v/>
      </c>
      <c r="BB51" s="8" t="s">
        <v>636</v>
      </c>
      <c r="BC51" s="13"/>
    </row>
    <row r="52">
      <c r="A52" s="7">
        <v>45359.51445122685</v>
      </c>
      <c r="B52" s="8" t="b">
        <v>1</v>
      </c>
      <c r="C52" s="8" t="s">
        <v>640</v>
      </c>
      <c r="D52" s="13"/>
      <c r="E52" s="8" t="str">
        <f t="shared" si="1"/>
        <v/>
      </c>
      <c r="F52" s="8" t="s">
        <v>58</v>
      </c>
      <c r="G52" s="8" t="s">
        <v>59</v>
      </c>
      <c r="H52" s="9"/>
      <c r="I52" s="8" t="s">
        <v>60</v>
      </c>
      <c r="J52" s="8" t="s">
        <v>61</v>
      </c>
      <c r="K52" s="8" t="s">
        <v>447</v>
      </c>
      <c r="L52" s="8" t="str">
        <f t="shared" si="21"/>
        <v>Theater/Acting Coach</v>
      </c>
      <c r="M52" s="8" t="s">
        <v>641</v>
      </c>
      <c r="N52" s="8" t="s">
        <v>64</v>
      </c>
      <c r="O52" s="8" t="str">
        <f t="shared" si="3"/>
        <v>Individual Training - Virtual, Individual Training - In Person</v>
      </c>
      <c r="P52" s="8" t="str">
        <f t="shared" si="4"/>
        <v>Individual training is offered in person or virtually, and</v>
      </c>
      <c r="Q52" s="8" t="s">
        <v>59</v>
      </c>
      <c r="R52" s="9" t="str">
        <f t="shared" si="5"/>
        <v/>
      </c>
      <c r="S52" s="9" t="str">
        <f t="shared" si="6"/>
        <v>group training is not offered.</v>
      </c>
      <c r="T52" s="8" t="s">
        <v>336</v>
      </c>
      <c r="U52" s="8" t="str">
        <f t="shared" si="20"/>
        <v>Globally</v>
      </c>
      <c r="V52" s="8" t="s">
        <v>66</v>
      </c>
      <c r="W52" s="10" t="str">
        <f t="shared" si="8"/>
        <v>Feminine, Masculine, Androgynous</v>
      </c>
      <c r="X52" s="10" t="str">
        <f t="shared" si="19"/>
        <v>Services are available for those with feminine, masculine, and androgynous voice goals.</v>
      </c>
      <c r="Y52" s="8" t="s">
        <v>642</v>
      </c>
      <c r="Z52" s="10" t="str">
        <f t="shared" si="10"/>
        <v>
Regarding formal training in voice for transgender and gender diverse people, this provider reported:  Im a vocal expert that has assisted clients in GAVC training for over 20 years. Many of my students are now leaders in this area pf practice.</v>
      </c>
      <c r="AA52" s="8" t="s">
        <v>643</v>
      </c>
      <c r="AB52" s="8" t="str">
        <f t="shared" si="11"/>
        <v>
Regarding areas of specialty/specific trainings, this provider reported: I am a Fitzmaurice Voice Teacher with education in multiple speech and voice modalities.</v>
      </c>
      <c r="AC52" s="8" t="s">
        <v>644</v>
      </c>
      <c r="AD52" s="9"/>
      <c r="AE52" s="9"/>
      <c r="AF52" s="9"/>
      <c r="AG52" s="9"/>
      <c r="AH52" s="9"/>
      <c r="AI52" s="8" t="s">
        <v>429</v>
      </c>
      <c r="AJ52" s="8" t="s">
        <v>68</v>
      </c>
      <c r="AK52" s="8" t="s">
        <v>645</v>
      </c>
      <c r="AL52" s="8" t="s">
        <v>646</v>
      </c>
      <c r="AM52" s="9"/>
      <c r="AN52" s="8" t="str">
        <f t="shared" si="16"/>
        <v>Phoenix, Arizona</v>
      </c>
      <c r="AO52" s="8" t="s">
        <v>647</v>
      </c>
      <c r="AP52" s="8" t="s">
        <v>648</v>
      </c>
      <c r="AQ52" s="8">
        <v>4.806888198E9</v>
      </c>
      <c r="AR52" s="8" t="s">
        <v>649</v>
      </c>
      <c r="AS52" s="11" t="s">
        <v>650</v>
      </c>
      <c r="AT52" s="8" t="s">
        <v>651</v>
      </c>
      <c r="AU52" s="12" t="str">
        <f t="shared" si="13"/>
        <v>
Regarding formal training in cultural humility for transgender and gender diverse people, this provider reported:  Through numerous VASTA conferences and with Fitzmaurice trainers.</v>
      </c>
      <c r="AV52" s="8">
        <v>2010.0</v>
      </c>
      <c r="AW52" s="8">
        <v>1998.0</v>
      </c>
      <c r="AX52" s="8" t="s">
        <v>652</v>
      </c>
      <c r="AY52" s="9" t="str">
        <f t="shared" si="14"/>
        <v>This provider opted to share the following additional aspects of identity: Chicana</v>
      </c>
      <c r="AZ52" s="9"/>
      <c r="BA52" s="9" t="str">
        <f t="shared" si="15"/>
        <v/>
      </c>
      <c r="BB52" s="8" t="s">
        <v>649</v>
      </c>
      <c r="BC52" s="13"/>
    </row>
    <row r="53">
      <c r="A53" s="7">
        <v>45359.51711622685</v>
      </c>
      <c r="B53" s="8" t="b">
        <v>1</v>
      </c>
      <c r="C53" s="8" t="s">
        <v>653</v>
      </c>
      <c r="D53" s="13"/>
      <c r="E53" s="8" t="str">
        <f t="shared" si="1"/>
        <v/>
      </c>
      <c r="F53" s="8" t="s">
        <v>81</v>
      </c>
      <c r="G53" s="9"/>
      <c r="H53" s="9"/>
      <c r="I53" s="9"/>
      <c r="J53" s="8" t="s">
        <v>61</v>
      </c>
      <c r="K53" s="8" t="s">
        <v>62</v>
      </c>
      <c r="L53" s="8" t="str">
        <f t="shared" si="21"/>
        <v>Speech-Language Pathologist</v>
      </c>
      <c r="M53" s="8" t="s">
        <v>63</v>
      </c>
      <c r="N53" s="8" t="s">
        <v>64</v>
      </c>
      <c r="O53" s="8" t="str">
        <f t="shared" si="3"/>
        <v>Individual Training - Virtual, Individual Training - In Person</v>
      </c>
      <c r="P53" s="8" t="str">
        <f t="shared" si="4"/>
        <v>Individual training is offered in person or virtually, and</v>
      </c>
      <c r="Q53" s="8" t="s">
        <v>153</v>
      </c>
      <c r="R53" s="9" t="str">
        <f t="shared" si="5"/>
        <v>Group Training - Virtual</v>
      </c>
      <c r="S53" s="9" t="str">
        <f t="shared" si="6"/>
        <v>group training is offered virtually.</v>
      </c>
      <c r="T53" s="8" t="s">
        <v>104</v>
      </c>
      <c r="U53" s="8" t="str">
        <f t="shared" si="20"/>
        <v>CA</v>
      </c>
      <c r="V53" s="8" t="s">
        <v>66</v>
      </c>
      <c r="W53" s="10" t="str">
        <f t="shared" si="8"/>
        <v>Feminine, Masculine, Androgynous</v>
      </c>
      <c r="X53" s="10" t="str">
        <f t="shared" si="19"/>
        <v>Services are available for those with feminine, masculine, and androgynous voice goals.</v>
      </c>
      <c r="Y53" s="8" t="s">
        <v>654</v>
      </c>
      <c r="Z53" s="10" t="str">
        <f t="shared" si="10"/>
        <v>
Regarding formal training in voice for transgender and gender diverse people, this provider reported: Specializing in GAVC for 10 years. </v>
      </c>
      <c r="AA53" s="8" t="s">
        <v>655</v>
      </c>
      <c r="AB53" s="8" t="str">
        <f t="shared" si="11"/>
        <v>
Regarding areas of specialty/specific trainings, this provider reported: LMRVT, CSCFT, Pediatric GAVC, Adult GAVC</v>
      </c>
      <c r="AC53" s="8" t="s">
        <v>656</v>
      </c>
      <c r="AD53" s="9"/>
      <c r="AE53" s="9"/>
      <c r="AF53" s="9"/>
      <c r="AG53" s="9"/>
      <c r="AH53" s="9"/>
      <c r="AI53" s="8" t="s">
        <v>67</v>
      </c>
      <c r="AJ53" s="8" t="s">
        <v>83</v>
      </c>
      <c r="AK53" s="8" t="s">
        <v>104</v>
      </c>
      <c r="AL53" s="8" t="s">
        <v>657</v>
      </c>
      <c r="AM53" s="9"/>
      <c r="AN53" s="8" t="str">
        <f t="shared" si="16"/>
        <v>Marina del Rey, CA</v>
      </c>
      <c r="AO53" s="8" t="s">
        <v>658</v>
      </c>
      <c r="AP53" s="8" t="s">
        <v>72</v>
      </c>
      <c r="AQ53" s="8">
        <v>8.478269047E9</v>
      </c>
      <c r="AR53" s="8" t="s">
        <v>659</v>
      </c>
      <c r="AS53" s="11" t="s">
        <v>660</v>
      </c>
      <c r="AT53" s="9"/>
      <c r="AU53" s="12" t="str">
        <f t="shared" si="13"/>
        <v/>
      </c>
      <c r="AV53" s="8">
        <v>2014.0</v>
      </c>
      <c r="AW53" s="8">
        <v>2014.0</v>
      </c>
      <c r="AX53" s="9"/>
      <c r="AY53" s="9" t="str">
        <f t="shared" si="14"/>
        <v/>
      </c>
      <c r="AZ53" s="9"/>
      <c r="BA53" s="9" t="str">
        <f t="shared" si="15"/>
        <v/>
      </c>
      <c r="BB53" s="8" t="s">
        <v>661</v>
      </c>
      <c r="BC53" s="13"/>
    </row>
    <row r="54">
      <c r="A54" s="7">
        <v>45359.518066979166</v>
      </c>
      <c r="B54" s="8" t="b">
        <v>1</v>
      </c>
      <c r="C54" s="8" t="s">
        <v>662</v>
      </c>
      <c r="D54" s="13"/>
      <c r="E54" s="8" t="str">
        <f t="shared" si="1"/>
        <v/>
      </c>
      <c r="F54" s="8" t="s">
        <v>58</v>
      </c>
      <c r="G54" s="8" t="s">
        <v>59</v>
      </c>
      <c r="H54" s="9"/>
      <c r="I54" s="8" t="s">
        <v>60</v>
      </c>
      <c r="J54" s="8" t="s">
        <v>61</v>
      </c>
      <c r="K54" s="8" t="s">
        <v>62</v>
      </c>
      <c r="L54" s="8" t="str">
        <f t="shared" si="21"/>
        <v>Speech-Language Pathologist</v>
      </c>
      <c r="M54" s="8" t="s">
        <v>63</v>
      </c>
      <c r="N54" s="8" t="s">
        <v>64</v>
      </c>
      <c r="O54" s="8" t="str">
        <f t="shared" si="3"/>
        <v>Individual Training - Virtual, Individual Training - In Person</v>
      </c>
      <c r="P54" s="8" t="str">
        <f t="shared" si="4"/>
        <v>Individual training is offered in person or virtually, and</v>
      </c>
      <c r="Q54" s="8" t="s">
        <v>663</v>
      </c>
      <c r="R54" s="9" t="str">
        <f t="shared" si="5"/>
        <v>Group Training - Virtual, </v>
      </c>
      <c r="S54" s="9" t="str">
        <f t="shared" si="6"/>
        <v>group training is offered virtually., group training is not offered.</v>
      </c>
      <c r="T54" s="9"/>
      <c r="U54" s="8" t="str">
        <f t="shared" si="20"/>
        <v/>
      </c>
      <c r="V54" s="8" t="s">
        <v>66</v>
      </c>
      <c r="W54" s="10" t="str">
        <f t="shared" si="8"/>
        <v>Feminine, Masculine, Androgynous</v>
      </c>
      <c r="X54" s="10" t="str">
        <f t="shared" si="19"/>
        <v>Services are available for those with feminine, masculine, and androgynous voice goals.</v>
      </c>
      <c r="Y54" s="8" t="s">
        <v>664</v>
      </c>
      <c r="Z54" s="10" t="str">
        <f t="shared" si="10"/>
        <v>
Regarding formal training in voice for transgender and gender diverse people, this provider reported: 5 years of voice specialization including GAVC training. Completed Gender Affirming Voice Training: A Course for Clinicians (Self-Study) summer of 2023</v>
      </c>
      <c r="AA54" s="9"/>
      <c r="AB54" s="8" t="str">
        <f t="shared" si="11"/>
        <v/>
      </c>
      <c r="AC54" s="8" t="s">
        <v>665</v>
      </c>
      <c r="AD54" s="9"/>
      <c r="AE54" s="9"/>
      <c r="AF54" s="9"/>
      <c r="AG54" s="9"/>
      <c r="AH54" s="9"/>
      <c r="AI54" s="8" t="s">
        <v>169</v>
      </c>
      <c r="AJ54" s="8" t="s">
        <v>68</v>
      </c>
      <c r="AK54" s="8" t="s">
        <v>317</v>
      </c>
      <c r="AL54" s="8" t="s">
        <v>666</v>
      </c>
      <c r="AM54" s="8" t="s">
        <v>667</v>
      </c>
      <c r="AN54" s="8" t="str">
        <f t="shared" si="16"/>
        <v>358 N. Pleasant Street, Amherst, MA</v>
      </c>
      <c r="AO54" s="8" t="s">
        <v>668</v>
      </c>
      <c r="AP54" s="8" t="s">
        <v>72</v>
      </c>
      <c r="AQ54" s="8">
        <v>4.135457414E9</v>
      </c>
      <c r="AR54" s="8" t="s">
        <v>669</v>
      </c>
      <c r="AS54" s="11" t="s">
        <v>670</v>
      </c>
      <c r="AT54" s="8" t="s">
        <v>671</v>
      </c>
      <c r="AU54" s="12" t="str">
        <f t="shared" si="13"/>
        <v>
Regarding formal training in cultural humility for transgender and gender diverse people, this provider reported: University sponsored diversity training each year</v>
      </c>
      <c r="AV54" s="8">
        <v>2019.0</v>
      </c>
      <c r="AW54" s="8">
        <v>2018.0</v>
      </c>
      <c r="AX54" s="8" t="s">
        <v>672</v>
      </c>
      <c r="AY54" s="9" t="str">
        <f t="shared" si="14"/>
        <v>This provider opted to share the following additional aspects of identity: LGBTQ+ (gay)</v>
      </c>
      <c r="AZ54" s="9"/>
      <c r="BA54" s="9" t="str">
        <f t="shared" si="15"/>
        <v/>
      </c>
      <c r="BB54" s="8" t="s">
        <v>669</v>
      </c>
      <c r="BC54" s="13"/>
    </row>
    <row r="55">
      <c r="A55" s="7">
        <v>45359.518152199074</v>
      </c>
      <c r="B55" s="8" t="b">
        <v>1</v>
      </c>
      <c r="C55" s="8" t="s">
        <v>673</v>
      </c>
      <c r="D55" s="13"/>
      <c r="E55" s="8" t="str">
        <f t="shared" si="1"/>
        <v/>
      </c>
      <c r="F55" s="8" t="s">
        <v>81</v>
      </c>
      <c r="G55" s="9"/>
      <c r="H55" s="9"/>
      <c r="I55" s="9"/>
      <c r="J55" s="8" t="s">
        <v>61</v>
      </c>
      <c r="K55" s="8" t="s">
        <v>674</v>
      </c>
      <c r="L55" s="8" t="s">
        <v>675</v>
      </c>
      <c r="M55" s="8" t="s">
        <v>63</v>
      </c>
      <c r="N55" s="8" t="s">
        <v>64</v>
      </c>
      <c r="O55" s="8" t="str">
        <f t="shared" si="3"/>
        <v>Individual Training - Virtual, Individual Training - In Person</v>
      </c>
      <c r="P55" s="8" t="str">
        <f t="shared" si="4"/>
        <v>Individual training is offered in person or virtually, and</v>
      </c>
      <c r="Q55" s="8" t="s">
        <v>59</v>
      </c>
      <c r="R55" s="9" t="str">
        <f t="shared" si="5"/>
        <v/>
      </c>
      <c r="S55" s="9" t="str">
        <f t="shared" si="6"/>
        <v>group training is not offered.</v>
      </c>
      <c r="T55" s="8" t="s">
        <v>112</v>
      </c>
      <c r="U55" s="8" t="str">
        <f t="shared" si="20"/>
        <v>ON</v>
      </c>
      <c r="V55" s="8" t="s">
        <v>66</v>
      </c>
      <c r="W55" s="10" t="str">
        <f t="shared" si="8"/>
        <v>Feminine, Masculine, Androgynous</v>
      </c>
      <c r="X55" s="10" t="str">
        <f t="shared" si="19"/>
        <v>Services are available for those with feminine, masculine, and androgynous voice goals.</v>
      </c>
      <c r="Y55" s="8" t="s">
        <v>676</v>
      </c>
      <c r="Z55" s="10" t="str">
        <f t="shared" si="10"/>
        <v>
Regarding formal training in voice for transgender and gender diverse people, this provider reported: Voice focused SLP over 35 years, theatre voice coach 24 years, most of my training was through mentoring and reading as there were no training courses when I started working in GAVC</v>
      </c>
      <c r="AA55" s="8" t="s">
        <v>677</v>
      </c>
      <c r="AB55" s="8" t="str">
        <f t="shared" si="11"/>
        <v>
Regarding areas of specialty/specific trainings, this provider reported: BradCliff Breathing Practitioner</v>
      </c>
      <c r="AC55" s="8" t="s">
        <v>678</v>
      </c>
      <c r="AD55" s="9"/>
      <c r="AE55" s="9"/>
      <c r="AF55" s="9"/>
      <c r="AG55" s="9"/>
      <c r="AH55" s="9"/>
      <c r="AI55" s="8" t="s">
        <v>67</v>
      </c>
      <c r="AJ55" s="8" t="s">
        <v>117</v>
      </c>
      <c r="AK55" s="8" t="s">
        <v>226</v>
      </c>
      <c r="AL55" s="8" t="s">
        <v>679</v>
      </c>
      <c r="AM55" s="8" t="s">
        <v>680</v>
      </c>
      <c r="AN55" s="8" t="str">
        <f t="shared" si="16"/>
        <v>291 Riverside Drive, London, Ontario</v>
      </c>
      <c r="AO55" s="8" t="s">
        <v>681</v>
      </c>
      <c r="AP55" s="8" t="s">
        <v>682</v>
      </c>
      <c r="AQ55" s="8" t="s">
        <v>683</v>
      </c>
      <c r="AR55" s="8" t="s">
        <v>684</v>
      </c>
      <c r="AS55" s="11" t="s">
        <v>685</v>
      </c>
      <c r="AT55" s="8" t="s">
        <v>686</v>
      </c>
      <c r="AU55" s="12" t="str">
        <f t="shared" si="13"/>
        <v>
Regarding formal training in cultural humility for transgender and gender diverse people, this provider reported: Workshops offered through Stratford Festival of Canada, Western University, London Cross-Cultural Learning Centre</v>
      </c>
      <c r="AV55" s="8">
        <v>2004.0</v>
      </c>
      <c r="AW55" s="8">
        <v>1988.0</v>
      </c>
      <c r="AX55" s="8" t="s">
        <v>687</v>
      </c>
      <c r="AY55" s="9" t="str">
        <f t="shared" si="14"/>
        <v>This provider opted to share the following additional aspects of identity: Gender diverse family members</v>
      </c>
      <c r="AZ55" s="9"/>
      <c r="BA55" s="9" t="str">
        <f t="shared" si="15"/>
        <v/>
      </c>
      <c r="BB55" s="8" t="s">
        <v>684</v>
      </c>
      <c r="BC55" s="13"/>
    </row>
    <row r="56">
      <c r="A56" s="7">
        <v>45359.5181562037</v>
      </c>
      <c r="B56" s="8" t="b">
        <v>1</v>
      </c>
      <c r="C56" s="8" t="s">
        <v>688</v>
      </c>
      <c r="D56" s="13"/>
      <c r="E56" s="8" t="str">
        <f t="shared" si="1"/>
        <v/>
      </c>
      <c r="F56" s="8" t="s">
        <v>81</v>
      </c>
      <c r="G56" s="9"/>
      <c r="H56" s="9"/>
      <c r="I56" s="9"/>
      <c r="J56" s="8" t="s">
        <v>61</v>
      </c>
      <c r="K56" s="8" t="s">
        <v>62</v>
      </c>
      <c r="L56" s="8" t="str">
        <f t="shared" ref="L56:L68" si="22">SUBSTITUTE(SUBSTITUTE(SUBSTITUTE(SUBSTITUTE(K56,"Vocal Pedagogy/Singing Instruction (offering GAVC training in addition to singing services)","Vocal Pedagogue/Singing Instructor"),"Speech-Language Pathology (inc. international equivalents, offering GAVC in addition to clinical services)","Speech-Language Pathologist"),"Gender Affirming Voice Training (offering only GAVC training)","Gender Affirming Voice Trainer"),"Theater/Acting Coach (offering GAVC training in addition to general services)","Theater/Acting Coach")</f>
        <v>Speech-Language Pathologist</v>
      </c>
      <c r="M56" s="8" t="s">
        <v>689</v>
      </c>
      <c r="N56" s="8" t="s">
        <v>64</v>
      </c>
      <c r="O56" s="8" t="str">
        <f t="shared" si="3"/>
        <v>Individual Training - Virtual, Individual Training - In Person</v>
      </c>
      <c r="P56" s="8" t="str">
        <f t="shared" si="4"/>
        <v>Individual training is offered in person or virtually, and</v>
      </c>
      <c r="Q56" s="8" t="s">
        <v>59</v>
      </c>
      <c r="R56" s="9" t="str">
        <f t="shared" si="5"/>
        <v/>
      </c>
      <c r="S56" s="9" t="str">
        <f t="shared" si="6"/>
        <v>group training is not offered.</v>
      </c>
      <c r="T56" s="8" t="s">
        <v>104</v>
      </c>
      <c r="U56" s="8" t="str">
        <f t="shared" si="20"/>
        <v>CA</v>
      </c>
      <c r="V56" s="8" t="s">
        <v>690</v>
      </c>
      <c r="W56" s="10" t="str">
        <f t="shared" si="8"/>
        <v>Feminine, Androgynous</v>
      </c>
      <c r="X56" s="10" t="str">
        <f t="shared" si="19"/>
        <v>Services are available for those with feminine or androgynous voice goals.</v>
      </c>
      <c r="Y56" s="8" t="s">
        <v>691</v>
      </c>
      <c r="Z56" s="10" t="str">
        <f t="shared" si="10"/>
        <v>
Regarding formal training in voice for transgender and gender diverse people, this provider reported: 5 years of experience with feminine leaning voice goals in individual and group setting. </v>
      </c>
      <c r="AA56" s="9"/>
      <c r="AB56" s="8" t="str">
        <f t="shared" si="11"/>
        <v/>
      </c>
      <c r="AC56" s="8" t="s">
        <v>692</v>
      </c>
      <c r="AD56" s="9"/>
      <c r="AE56" s="9"/>
      <c r="AF56" s="9"/>
      <c r="AG56" s="9"/>
      <c r="AH56" s="9"/>
      <c r="AI56" s="8" t="s">
        <v>67</v>
      </c>
      <c r="AJ56" s="8" t="s">
        <v>68</v>
      </c>
      <c r="AK56" s="8" t="s">
        <v>104</v>
      </c>
      <c r="AL56" s="8" t="s">
        <v>693</v>
      </c>
      <c r="AM56" s="9"/>
      <c r="AN56" s="8" t="str">
        <f t="shared" si="16"/>
        <v>San Jose, CA</v>
      </c>
      <c r="AO56" s="8" t="s">
        <v>694</v>
      </c>
      <c r="AP56" s="8" t="s">
        <v>72</v>
      </c>
      <c r="AQ56" s="8">
        <v>4.082143044E9</v>
      </c>
      <c r="AR56" s="8" t="s">
        <v>695</v>
      </c>
      <c r="AS56" s="9"/>
      <c r="AT56" s="8" t="s">
        <v>696</v>
      </c>
      <c r="AU56" s="12" t="str">
        <f t="shared" si="13"/>
        <v>
Regarding formal training in cultural humility for transgender and gender diverse people, this provider reported: GAVC online training held by Sandy and Leah</v>
      </c>
      <c r="AV56" s="8">
        <v>2016.0</v>
      </c>
      <c r="AW56" s="9"/>
      <c r="AX56" s="8" t="s">
        <v>697</v>
      </c>
      <c r="AY56" s="9" t="str">
        <f t="shared" si="14"/>
        <v>This provider opted to share the following additional aspects of identity: Asian female</v>
      </c>
      <c r="AZ56" s="9"/>
      <c r="BA56" s="9" t="str">
        <f t="shared" si="15"/>
        <v/>
      </c>
      <c r="BB56" s="8" t="s">
        <v>695</v>
      </c>
      <c r="BC56" s="13"/>
    </row>
    <row r="57">
      <c r="A57" s="7">
        <v>45359.51987128472</v>
      </c>
      <c r="B57" s="8" t="b">
        <v>1</v>
      </c>
      <c r="C57" s="8" t="s">
        <v>698</v>
      </c>
      <c r="D57" s="13"/>
      <c r="E57" s="8" t="str">
        <f t="shared" si="1"/>
        <v/>
      </c>
      <c r="F57" s="8" t="s">
        <v>58</v>
      </c>
      <c r="G57" s="8" t="s">
        <v>59</v>
      </c>
      <c r="H57" s="9"/>
      <c r="I57" s="8" t="s">
        <v>60</v>
      </c>
      <c r="J57" s="8" t="s">
        <v>61</v>
      </c>
      <c r="K57" s="8" t="s">
        <v>62</v>
      </c>
      <c r="L57" s="8" t="str">
        <f t="shared" si="22"/>
        <v>Speech-Language Pathologist</v>
      </c>
      <c r="M57" s="8" t="s">
        <v>63</v>
      </c>
      <c r="N57" s="8" t="s">
        <v>153</v>
      </c>
      <c r="O57" s="8" t="str">
        <f t="shared" si="3"/>
        <v>Individual Training - Virtual</v>
      </c>
      <c r="P57" s="8" t="str">
        <f t="shared" si="4"/>
        <v>Individual training is offered virtually, and</v>
      </c>
      <c r="Q57" s="8" t="s">
        <v>59</v>
      </c>
      <c r="R57" s="9" t="str">
        <f t="shared" si="5"/>
        <v/>
      </c>
      <c r="S57" s="9" t="str">
        <f t="shared" si="6"/>
        <v>group training is not offered.</v>
      </c>
      <c r="T57" s="8" t="s">
        <v>699</v>
      </c>
      <c r="U57" s="8" t="str">
        <f t="shared" si="20"/>
        <v>NC, SC, VA, OH, IN, MA, FL, CA, GA</v>
      </c>
      <c r="V57" s="8" t="s">
        <v>690</v>
      </c>
      <c r="W57" s="10" t="str">
        <f t="shared" si="8"/>
        <v>Feminine, Androgynous</v>
      </c>
      <c r="X57" s="10" t="str">
        <f t="shared" si="19"/>
        <v>Services are available for those with feminine or androgynous voice goals.</v>
      </c>
      <c r="Y57" s="8" t="s">
        <v>700</v>
      </c>
      <c r="Z57" s="10" t="str">
        <f t="shared" si="10"/>
        <v>
Regarding formal training in voice for transgender and gender diverse people, this provider reported: Gender Affirming Voice Training Course (Sandy Hirsch), Building Transgender Voice Clinic, Preparing voice clinicians to support speakers along the gender spectrum, gender affirming voice care CEU courses, experience providing services </v>
      </c>
      <c r="AA57" s="8" t="s">
        <v>701</v>
      </c>
      <c r="AB57" s="8" t="str">
        <f t="shared" si="11"/>
        <v>
Regarding areas of specialty/specific trainings, this provider reported: transfeminine voice training</v>
      </c>
      <c r="AC57" s="8" t="s">
        <v>702</v>
      </c>
      <c r="AD57" s="9"/>
      <c r="AE57" s="9"/>
      <c r="AF57" s="9"/>
      <c r="AG57" s="9"/>
      <c r="AH57" s="9"/>
      <c r="AI57" s="8" t="s">
        <v>67</v>
      </c>
      <c r="AJ57" s="8" t="s">
        <v>68</v>
      </c>
      <c r="AK57" s="8" t="s">
        <v>703</v>
      </c>
      <c r="AL57" s="8" t="s">
        <v>704</v>
      </c>
      <c r="AM57" s="8"/>
      <c r="AN57" s="8" t="str">
        <f t="shared" si="16"/>
        <v>Charlotte, NC</v>
      </c>
      <c r="AO57" s="8" t="s">
        <v>705</v>
      </c>
      <c r="AP57" s="8" t="s">
        <v>72</v>
      </c>
      <c r="AQ57" s="8">
        <v>8.285483155E9</v>
      </c>
      <c r="AR57" s="8" t="s">
        <v>706</v>
      </c>
      <c r="AS57" s="11" t="s">
        <v>707</v>
      </c>
      <c r="AT57" s="8" t="s">
        <v>708</v>
      </c>
      <c r="AU57" s="12" t="str">
        <f t="shared" si="13"/>
        <v>
Regarding formal training in cultural humility for transgender and gender diverse people, this provider reported: Gender Affirming Voice Training: A course for voice clinicians (Sandy Hirsch)</v>
      </c>
      <c r="AV57" s="8">
        <v>2021.0</v>
      </c>
      <c r="AW57" s="8">
        <v>2014.0</v>
      </c>
      <c r="AX57" s="9"/>
      <c r="AY57" s="9" t="str">
        <f t="shared" si="14"/>
        <v/>
      </c>
      <c r="AZ57" s="9"/>
      <c r="BA57" s="9" t="str">
        <f t="shared" si="15"/>
        <v/>
      </c>
      <c r="BB57" s="8" t="s">
        <v>706</v>
      </c>
      <c r="BC57" s="13"/>
    </row>
    <row r="58">
      <c r="A58" s="7">
        <v>45359.52277469907</v>
      </c>
      <c r="B58" s="8" t="b">
        <v>1</v>
      </c>
      <c r="C58" s="8" t="s">
        <v>709</v>
      </c>
      <c r="D58" s="8" t="s">
        <v>57</v>
      </c>
      <c r="E58" s="8" t="str">
        <f t="shared" si="1"/>
        <v> (she/her)</v>
      </c>
      <c r="F58" s="8" t="s">
        <v>58</v>
      </c>
      <c r="G58" s="8" t="s">
        <v>59</v>
      </c>
      <c r="H58" s="9"/>
      <c r="I58" s="8" t="s">
        <v>60</v>
      </c>
      <c r="J58" s="8" t="s">
        <v>61</v>
      </c>
      <c r="K58" s="8" t="s">
        <v>62</v>
      </c>
      <c r="L58" s="8" t="str">
        <f t="shared" si="22"/>
        <v>Speech-Language Pathologist</v>
      </c>
      <c r="M58" s="15" t="s">
        <v>710</v>
      </c>
      <c r="N58" s="8" t="s">
        <v>64</v>
      </c>
      <c r="O58" s="8" t="str">
        <f t="shared" si="3"/>
        <v>Individual Training - Virtual, Individual Training - In Person</v>
      </c>
      <c r="P58" s="8" t="str">
        <f t="shared" si="4"/>
        <v>Individual training is offered in person or virtually, and</v>
      </c>
      <c r="Q58" s="8" t="s">
        <v>128</v>
      </c>
      <c r="R58" s="9" t="str">
        <f t="shared" si="5"/>
        <v>Group Training - In Person</v>
      </c>
      <c r="S58" s="9" t="str">
        <f t="shared" si="6"/>
        <v>group training is offered in person.</v>
      </c>
      <c r="T58" s="8" t="s">
        <v>711</v>
      </c>
      <c r="U58" s="8" t="str">
        <f t="shared" si="20"/>
        <v>AZ</v>
      </c>
      <c r="V58" s="8" t="s">
        <v>66</v>
      </c>
      <c r="W58" s="10" t="str">
        <f t="shared" si="8"/>
        <v>Feminine, Masculine, Androgynous</v>
      </c>
      <c r="X58" s="10" t="str">
        <f t="shared" si="19"/>
        <v>Services are available for those with feminine, masculine, and androgynous voice goals.</v>
      </c>
      <c r="Y58" s="8" t="s">
        <v>712</v>
      </c>
      <c r="Z58" s="10" t="str">
        <f t="shared" si="10"/>
        <v>
Regarding formal training in voice for transgender and gender diverse people, this provider reported: Conducted and published research based on doctoral dissertation/associated literature review focused on GAVT treatment program. Attendance at numerous conferences, webinars, etc. Avid reader of literature in this area. Serve as reviewer in the area of TG voice for Journal of Voice. Speaker at local and state level re: GAV and Communication Services. </v>
      </c>
      <c r="AA58" s="8" t="s">
        <v>713</v>
      </c>
      <c r="AB58" s="8" t="str">
        <f t="shared" si="11"/>
        <v>
Regarding areas of specialty/specific trainings, this provider reported:  Experience serving adolescent-to-geriatric clients</v>
      </c>
      <c r="AC58" s="8" t="s">
        <v>714</v>
      </c>
      <c r="AD58" s="9"/>
      <c r="AE58" s="9"/>
      <c r="AF58" s="9"/>
      <c r="AG58" s="9"/>
      <c r="AH58" s="9"/>
      <c r="AI58" s="8" t="s">
        <v>67</v>
      </c>
      <c r="AJ58" s="8" t="s">
        <v>68</v>
      </c>
      <c r="AK58" s="8" t="s">
        <v>711</v>
      </c>
      <c r="AL58" s="8" t="s">
        <v>715</v>
      </c>
      <c r="AM58" s="8" t="s">
        <v>716</v>
      </c>
      <c r="AN58" s="8" t="str">
        <f t="shared" si="16"/>
        <v>1131 E Second St., Tucson, AZ</v>
      </c>
      <c r="AO58" s="8" t="s">
        <v>717</v>
      </c>
      <c r="AP58" s="8" t="s">
        <v>718</v>
      </c>
      <c r="AQ58" s="8">
        <v>5.20621707E9</v>
      </c>
      <c r="AR58" s="8" t="s">
        <v>719</v>
      </c>
      <c r="AS58" s="11" t="s">
        <v>720</v>
      </c>
      <c r="AT58" s="8" t="s">
        <v>721</v>
      </c>
      <c r="AU58" s="12" t="str">
        <f t="shared" si="13"/>
        <v>
Regarding formal training in cultural humility for transgender and gender diverse people, this provider reported: University of Arizona Diversity and Inclusion workshops, LGBTQI+ and Aging presentation, ASHA cultural competence resources/checklists and webinars.  </v>
      </c>
      <c r="AV58" s="8">
        <v>2008.0</v>
      </c>
      <c r="AW58" s="8">
        <v>1982.0</v>
      </c>
      <c r="AX58" s="8" t="s">
        <v>722</v>
      </c>
      <c r="AY58" s="9" t="str">
        <f t="shared" si="14"/>
        <v>This provider opted to share the following additional aspects of identity: Received UA LGBTQIA+ Ally Leadership Award (2021). Support LGBTQI+ Alliance Fund through Community Foundation of Southern Arizona, collaborate with Southern Arizona Gender Alliance and University of Arizona LGBTQI+ Affairs. </v>
      </c>
      <c r="AZ58" s="8" t="s">
        <v>723</v>
      </c>
      <c r="BA58" s="9" t="str">
        <f t="shared" si="15"/>
        <v>
This provider wished to share the following additional information: All Gender Bathroom in building</v>
      </c>
      <c r="BB58" s="8" t="s">
        <v>719</v>
      </c>
      <c r="BC58" s="13"/>
    </row>
    <row r="59">
      <c r="A59" s="7">
        <v>45359.52896604167</v>
      </c>
      <c r="B59" s="8" t="b">
        <v>1</v>
      </c>
      <c r="C59" s="8" t="s">
        <v>724</v>
      </c>
      <c r="D59" s="13"/>
      <c r="E59" s="8" t="str">
        <f t="shared" si="1"/>
        <v/>
      </c>
      <c r="F59" s="8" t="s">
        <v>58</v>
      </c>
      <c r="G59" s="8" t="s">
        <v>59</v>
      </c>
      <c r="H59" s="9"/>
      <c r="I59" s="8" t="s">
        <v>60</v>
      </c>
      <c r="J59" s="8" t="s">
        <v>61</v>
      </c>
      <c r="K59" s="8" t="s">
        <v>62</v>
      </c>
      <c r="L59" s="8" t="str">
        <f t="shared" si="22"/>
        <v>Speech-Language Pathologist</v>
      </c>
      <c r="M59" s="8" t="s">
        <v>63</v>
      </c>
      <c r="N59" s="8" t="s">
        <v>153</v>
      </c>
      <c r="O59" s="8" t="str">
        <f t="shared" si="3"/>
        <v>Individual Training - Virtual</v>
      </c>
      <c r="P59" s="8" t="str">
        <f t="shared" si="4"/>
        <v>Individual training is offered virtually, and</v>
      </c>
      <c r="Q59" s="8" t="s">
        <v>153</v>
      </c>
      <c r="R59" s="9" t="str">
        <f t="shared" si="5"/>
        <v>Group Training - Virtual</v>
      </c>
      <c r="S59" s="9" t="str">
        <f t="shared" si="6"/>
        <v>group training is offered virtually.</v>
      </c>
      <c r="T59" s="8" t="s">
        <v>104</v>
      </c>
      <c r="U59" s="8" t="str">
        <f t="shared" si="20"/>
        <v>CA</v>
      </c>
      <c r="V59" s="8" t="s">
        <v>66</v>
      </c>
      <c r="W59" s="10" t="str">
        <f t="shared" si="8"/>
        <v>Feminine, Masculine, Androgynous</v>
      </c>
      <c r="X59" s="10" t="str">
        <f t="shared" si="19"/>
        <v>Services are available for those with feminine, masculine, and androgynous voice goals.</v>
      </c>
      <c r="Y59" s="8" t="s">
        <v>725</v>
      </c>
      <c r="Z59" s="10" t="str">
        <f t="shared" si="10"/>
        <v>
Regarding formal training in voice for transgender and gender diverse people, this provider reported: mentor within practice had over 30 years' experience specializing in GAVCT; multiple courses incl. Hirsch/Helou/Block/Goldberg training, ASHA Siegfriedt/Hancock training + extensive WPATH/book/journal/research self-study </v>
      </c>
      <c r="AA59" s="8" t="s">
        <v>726</v>
      </c>
      <c r="AB59" s="8" t="str">
        <f t="shared" si="11"/>
        <v>
Regarding areas of specialty/specific trainings, this provider reported: adolescent and young adult gender affirming voice and communication</v>
      </c>
      <c r="AC59" s="8" t="s">
        <v>727</v>
      </c>
      <c r="AD59" s="9"/>
      <c r="AE59" s="9"/>
      <c r="AF59" s="9"/>
      <c r="AG59" s="9"/>
      <c r="AH59" s="9"/>
      <c r="AI59" s="8" t="s">
        <v>67</v>
      </c>
      <c r="AJ59" s="8" t="s">
        <v>83</v>
      </c>
      <c r="AK59" s="8" t="s">
        <v>104</v>
      </c>
      <c r="AL59" s="8" t="s">
        <v>693</v>
      </c>
      <c r="AM59" s="9"/>
      <c r="AN59" s="8" t="str">
        <f t="shared" si="16"/>
        <v>San Jose, CA</v>
      </c>
      <c r="AO59" s="8" t="s">
        <v>728</v>
      </c>
      <c r="AP59" s="8" t="s">
        <v>72</v>
      </c>
      <c r="AQ59" s="8">
        <v>6.50709978E9</v>
      </c>
      <c r="AR59" s="8" t="s">
        <v>729</v>
      </c>
      <c r="AS59" s="11" t="s">
        <v>730</v>
      </c>
      <c r="AT59" s="8" t="s">
        <v>731</v>
      </c>
      <c r="AU59" s="12" t="str">
        <f t="shared" si="13"/>
        <v>
Regarding formal training in cultural humility for transgender and gender diverse people, this provider reported: A.C. Goldberg training via Gender Affirming Voice Training</v>
      </c>
      <c r="AV59" s="8">
        <v>2015.0</v>
      </c>
      <c r="AW59" s="8">
        <v>1994.0</v>
      </c>
      <c r="AX59" s="9"/>
      <c r="AY59" s="9" t="str">
        <f t="shared" si="14"/>
        <v/>
      </c>
      <c r="AZ59" s="9"/>
      <c r="BA59" s="9" t="str">
        <f t="shared" si="15"/>
        <v/>
      </c>
      <c r="BB59" s="8" t="s">
        <v>732</v>
      </c>
      <c r="BC59" s="13"/>
    </row>
    <row r="60">
      <c r="A60" s="7">
        <v>45359.529381354165</v>
      </c>
      <c r="B60" s="8" t="b">
        <v>1</v>
      </c>
      <c r="C60" s="8" t="s">
        <v>733</v>
      </c>
      <c r="D60" s="8" t="s">
        <v>57</v>
      </c>
      <c r="E60" s="8" t="str">
        <f t="shared" si="1"/>
        <v> (she/her)</v>
      </c>
      <c r="F60" s="8" t="s">
        <v>81</v>
      </c>
      <c r="G60" s="9"/>
      <c r="H60" s="9"/>
      <c r="I60" s="9"/>
      <c r="J60" s="8" t="s">
        <v>61</v>
      </c>
      <c r="K60" s="8" t="s">
        <v>62</v>
      </c>
      <c r="L60" s="8" t="str">
        <f t="shared" si="22"/>
        <v>Speech-Language Pathologist</v>
      </c>
      <c r="M60" s="8" t="s">
        <v>63</v>
      </c>
      <c r="N60" s="8" t="s">
        <v>153</v>
      </c>
      <c r="O60" s="8" t="str">
        <f t="shared" si="3"/>
        <v>Individual Training - Virtual</v>
      </c>
      <c r="P60" s="8" t="str">
        <f t="shared" si="4"/>
        <v>Individual training is offered virtually, and</v>
      </c>
      <c r="Q60" s="8" t="s">
        <v>153</v>
      </c>
      <c r="R60" s="9" t="str">
        <f t="shared" si="5"/>
        <v>Group Training - Virtual</v>
      </c>
      <c r="S60" s="9" t="str">
        <f t="shared" si="6"/>
        <v>group training is offered virtually.</v>
      </c>
      <c r="T60" s="8" t="s">
        <v>104</v>
      </c>
      <c r="U60" s="8" t="str">
        <f t="shared" si="20"/>
        <v>CA</v>
      </c>
      <c r="V60" s="8" t="s">
        <v>66</v>
      </c>
      <c r="W60" s="10" t="str">
        <f t="shared" si="8"/>
        <v>Feminine, Masculine, Androgynous</v>
      </c>
      <c r="X60" s="10" t="str">
        <f t="shared" si="19"/>
        <v>Services are available for those with feminine, masculine, and androgynous voice goals.</v>
      </c>
      <c r="Y60" s="8" t="s">
        <v>734</v>
      </c>
      <c r="Z60" s="10" t="str">
        <f t="shared" si="10"/>
        <v>
Regarding formal training in voice for transgender and gender diverse people, this provider reported: I hold a Masters Degree in Speech Language Pathology, which included graduate level clinical training in gender affirming voice. During my graduate training, I conducted a research project and masters thesis on the subject of self- and listeners' perceptions of gender and voice. I have completed several continuing education courses on this topic over the last 15 years. I began providing gender affirming voice training in 2016, and have been providing gender affirming voice services in private practice since 2020. </v>
      </c>
      <c r="AA60" s="8" t="s">
        <v>735</v>
      </c>
      <c r="AB60" s="8" t="str">
        <f t="shared" si="11"/>
        <v>
Regarding areas of specialty/specific trainings, this provider reported: Gender affirming training all genders, adolescent to adult, PhoRTE trained for aging voice, Estill level 1</v>
      </c>
      <c r="AC60" s="8" t="s">
        <v>736</v>
      </c>
      <c r="AD60" s="9"/>
      <c r="AE60" s="9"/>
      <c r="AF60" s="9"/>
      <c r="AG60" s="9"/>
      <c r="AH60" s="9"/>
      <c r="AI60" s="8" t="s">
        <v>67</v>
      </c>
      <c r="AJ60" s="8" t="s">
        <v>68</v>
      </c>
      <c r="AK60" s="8" t="s">
        <v>104</v>
      </c>
      <c r="AL60" s="8" t="s">
        <v>737</v>
      </c>
      <c r="AM60" s="9"/>
      <c r="AN60" s="8" t="str">
        <f t="shared" si="16"/>
        <v>San Marcos, CA</v>
      </c>
      <c r="AO60" s="8" t="s">
        <v>738</v>
      </c>
      <c r="AP60" s="8" t="s">
        <v>72</v>
      </c>
      <c r="AQ60" s="8">
        <v>7.602304313E9</v>
      </c>
      <c r="AR60" s="8" t="s">
        <v>739</v>
      </c>
      <c r="AS60" s="11" t="s">
        <v>740</v>
      </c>
      <c r="AT60" s="8" t="s">
        <v>741</v>
      </c>
      <c r="AU60" s="12" t="str">
        <f t="shared" si="13"/>
        <v>
Regarding formal training in cultural humility for transgender and gender diverse people, this provider reported: Volunteer training at the San Diego LGBT Center, Transgender and Gender Nonconforming Speakers: Training for Voice Clinicians</v>
      </c>
      <c r="AV60" s="8">
        <v>2016.0</v>
      </c>
      <c r="AW60" s="8">
        <v>2016.0</v>
      </c>
      <c r="AX60" s="8" t="s">
        <v>742</v>
      </c>
      <c r="AY60" s="9" t="str">
        <f t="shared" si="14"/>
        <v>This provider opted to share the following additional aspects of identity: Ally</v>
      </c>
      <c r="AZ60" s="9"/>
      <c r="BA60" s="9" t="str">
        <f t="shared" si="15"/>
        <v/>
      </c>
      <c r="BB60" s="8" t="s">
        <v>739</v>
      </c>
      <c r="BC60" s="13"/>
    </row>
    <row r="61">
      <c r="A61" s="7">
        <v>45359.529851458334</v>
      </c>
      <c r="B61" s="8" t="b">
        <v>1</v>
      </c>
      <c r="C61" s="8" t="s">
        <v>743</v>
      </c>
      <c r="D61" s="13"/>
      <c r="E61" s="8" t="str">
        <f t="shared" si="1"/>
        <v/>
      </c>
      <c r="F61" s="8" t="s">
        <v>81</v>
      </c>
      <c r="G61" s="9"/>
      <c r="H61" s="9"/>
      <c r="I61" s="9"/>
      <c r="J61" s="8" t="s">
        <v>61</v>
      </c>
      <c r="K61" s="8" t="s">
        <v>62</v>
      </c>
      <c r="L61" s="8" t="str">
        <f t="shared" si="22"/>
        <v>Speech-Language Pathologist</v>
      </c>
      <c r="M61" s="8" t="s">
        <v>165</v>
      </c>
      <c r="N61" s="8" t="s">
        <v>64</v>
      </c>
      <c r="O61" s="8" t="str">
        <f t="shared" si="3"/>
        <v>Individual Training - Virtual, Individual Training - In Person</v>
      </c>
      <c r="P61" s="8" t="str">
        <f t="shared" si="4"/>
        <v>Individual training is offered in person or virtually, and</v>
      </c>
      <c r="Q61" s="8" t="s">
        <v>59</v>
      </c>
      <c r="R61" s="9" t="str">
        <f t="shared" si="5"/>
        <v/>
      </c>
      <c r="S61" s="9" t="str">
        <f t="shared" si="6"/>
        <v>group training is not offered.</v>
      </c>
      <c r="T61" s="8" t="s">
        <v>212</v>
      </c>
      <c r="U61" s="8" t="str">
        <f t="shared" si="20"/>
        <v>IA</v>
      </c>
      <c r="V61" s="8" t="s">
        <v>66</v>
      </c>
      <c r="W61" s="10" t="str">
        <f t="shared" si="8"/>
        <v>Feminine, Masculine, Androgynous</v>
      </c>
      <c r="X61" s="10" t="str">
        <f t="shared" si="19"/>
        <v>Services are available for those with feminine, masculine, and androgynous voice goals.</v>
      </c>
      <c r="Y61" s="8" t="s">
        <v>744</v>
      </c>
      <c r="Z61" s="10" t="str">
        <f t="shared" si="10"/>
        <v>
Regarding formal training in voice for transgender and gender diverse people, this provider reported: I have taken/participated in the following courses:
Gender Affirming Voice Training: A Course for Voice Clinicians with Sandy Hirsch, Leah Helou, and Christie Block, and AC Goldberg; 
Roadmap to Gender-Affirming Voice Modification with The Voice Stylist and Duncan Lake Speech Therapy; 
Voice and Communication Across the Gender Continuum with Gwen Nolan; 
Theatre Voice and Speech Training Methods for Working with Gender Diverse Clients. 
I have also taken part in UnityPoint Clinic's Safe Zone Provider Training two times and have attended multiple Trauma Informed Care Conferences and webinars. </v>
      </c>
      <c r="AA61" s="8" t="s">
        <v>745</v>
      </c>
      <c r="AB61" s="8" t="str">
        <f t="shared" si="11"/>
        <v>
Regarding areas of specialty/specific trainings, this provider reported: I have been working with individuals seeking gender affirming voice therapy since 2020 ranging from the ages of 14 to 55. I have helped individuals masculinize and feminize their voices successfully. </v>
      </c>
      <c r="AC61" s="8" t="s">
        <v>746</v>
      </c>
      <c r="AD61" s="9"/>
      <c r="AE61" s="9"/>
      <c r="AF61" s="9"/>
      <c r="AG61" s="9"/>
      <c r="AH61" s="9"/>
      <c r="AI61" s="8" t="s">
        <v>67</v>
      </c>
      <c r="AJ61" s="8" t="s">
        <v>83</v>
      </c>
      <c r="AK61" s="8" t="s">
        <v>215</v>
      </c>
      <c r="AL61" s="8" t="s">
        <v>747</v>
      </c>
      <c r="AM61" s="8" t="s">
        <v>748</v>
      </c>
      <c r="AN61" s="8" t="str">
        <f t="shared" si="16"/>
        <v>1500 Prairie Parkway, Cedar Falls, Iowa</v>
      </c>
      <c r="AO61" s="8" t="s">
        <v>749</v>
      </c>
      <c r="AP61" s="8" t="s">
        <v>422</v>
      </c>
      <c r="AQ61" s="8">
        <v>3.192222784E9</v>
      </c>
      <c r="AR61" s="8" t="s">
        <v>750</v>
      </c>
      <c r="AS61" s="11" t="s">
        <v>751</v>
      </c>
      <c r="AT61" s="8" t="s">
        <v>752</v>
      </c>
      <c r="AU61" s="12" t="str">
        <f t="shared" si="13"/>
        <v>
Regarding formal training in cultural humility for transgender and gender diverse people, this provider reported: Safe Zone Training, webinars from AC Goldberg </v>
      </c>
      <c r="AV61" s="8">
        <v>2020.0</v>
      </c>
      <c r="AW61" s="8">
        <v>2018.0</v>
      </c>
      <c r="AX61" s="8" t="s">
        <v>753</v>
      </c>
      <c r="AY61" s="9" t="str">
        <f t="shared" si="14"/>
        <v>This provider opted to share the following additional aspects of identity: straight, cisgender woman; ally. </v>
      </c>
      <c r="AZ61" s="9"/>
      <c r="BA61" s="9" t="str">
        <f t="shared" si="15"/>
        <v/>
      </c>
      <c r="BB61" s="8" t="s">
        <v>754</v>
      </c>
      <c r="BC61" s="13"/>
    </row>
    <row r="62">
      <c r="A62" s="7">
        <v>45359.539235034725</v>
      </c>
      <c r="B62" s="8" t="b">
        <v>1</v>
      </c>
      <c r="C62" s="8" t="s">
        <v>755</v>
      </c>
      <c r="D62" s="8" t="s">
        <v>57</v>
      </c>
      <c r="E62" s="8" t="str">
        <f t="shared" si="1"/>
        <v> (she/her)</v>
      </c>
      <c r="F62" s="8" t="s">
        <v>81</v>
      </c>
      <c r="G62" s="9"/>
      <c r="H62" s="9"/>
      <c r="I62" s="9"/>
      <c r="J62" s="8" t="s">
        <v>61</v>
      </c>
      <c r="K62" s="8" t="s">
        <v>62</v>
      </c>
      <c r="L62" s="8" t="str">
        <f t="shared" si="22"/>
        <v>Speech-Language Pathologist</v>
      </c>
      <c r="M62" s="8" t="s">
        <v>63</v>
      </c>
      <c r="N62" s="8" t="s">
        <v>153</v>
      </c>
      <c r="O62" s="8" t="str">
        <f t="shared" si="3"/>
        <v>Individual Training - Virtual</v>
      </c>
      <c r="P62" s="8" t="str">
        <f t="shared" si="4"/>
        <v>Individual training is offered virtually, and</v>
      </c>
      <c r="Q62" s="8" t="s">
        <v>59</v>
      </c>
      <c r="R62" s="9" t="str">
        <f t="shared" si="5"/>
        <v/>
      </c>
      <c r="S62" s="9" t="str">
        <f t="shared" si="6"/>
        <v>group training is not offered.</v>
      </c>
      <c r="T62" s="8" t="s">
        <v>756</v>
      </c>
      <c r="U62" s="8" t="str">
        <f t="shared" si="20"/>
        <v>MD, DC, VA</v>
      </c>
      <c r="V62" s="8" t="s">
        <v>88</v>
      </c>
      <c r="W62" s="10" t="str">
        <f t="shared" si="8"/>
        <v>Feminine, Masculine, Androgynous, Singing</v>
      </c>
      <c r="X62" s="10" t="str">
        <f t="shared" si="19"/>
        <v>Services are available for those with feminine, masculine, androgynous, and singing-related voice goals.</v>
      </c>
      <c r="Y62" s="8" t="s">
        <v>757</v>
      </c>
      <c r="Z62" s="10" t="str">
        <f t="shared" si="10"/>
        <v>
Regarding formal training in voice for transgender and gender diverse people, this provider reported: Speech Language Pathologist</v>
      </c>
      <c r="AA62" s="8" t="s">
        <v>758</v>
      </c>
      <c r="AB62" s="8" t="str">
        <f t="shared" si="11"/>
        <v>
Regarding areas of specialty/specific trainings, this provider reported: Adult and pediatric gender affirming voice therapy.</v>
      </c>
      <c r="AC62" s="8" t="s">
        <v>759</v>
      </c>
      <c r="AD62" s="9"/>
      <c r="AE62" s="9"/>
      <c r="AF62" s="9"/>
      <c r="AG62" s="9"/>
      <c r="AH62" s="9"/>
      <c r="AI62" s="8" t="s">
        <v>67</v>
      </c>
      <c r="AJ62" s="8" t="s">
        <v>68</v>
      </c>
      <c r="AK62" s="8" t="s">
        <v>294</v>
      </c>
      <c r="AL62" s="8" t="s">
        <v>760</v>
      </c>
      <c r="AM62" s="9"/>
      <c r="AN62" s="8" t="str">
        <f t="shared" si="16"/>
        <v>Potomac, Maryland</v>
      </c>
      <c r="AO62" s="8" t="s">
        <v>761</v>
      </c>
      <c r="AP62" s="8" t="s">
        <v>762</v>
      </c>
      <c r="AQ62" s="8">
        <v>3.01509096E9</v>
      </c>
      <c r="AR62" s="8" t="s">
        <v>763</v>
      </c>
      <c r="AS62" s="11" t="s">
        <v>764</v>
      </c>
      <c r="AT62" s="9"/>
      <c r="AU62" s="12" t="str">
        <f t="shared" si="13"/>
        <v/>
      </c>
      <c r="AV62" s="8">
        <v>2012.0</v>
      </c>
      <c r="AW62" s="8">
        <v>2012.0</v>
      </c>
      <c r="AX62" s="9"/>
      <c r="AY62" s="9" t="str">
        <f t="shared" si="14"/>
        <v/>
      </c>
      <c r="AZ62" s="9"/>
      <c r="BA62" s="9" t="str">
        <f t="shared" si="15"/>
        <v/>
      </c>
      <c r="BB62" s="8" t="s">
        <v>763</v>
      </c>
      <c r="BC62" s="13"/>
    </row>
    <row r="63">
      <c r="A63" s="16">
        <v>45359.54375991898</v>
      </c>
      <c r="B63" s="17" t="b">
        <v>1</v>
      </c>
      <c r="C63" s="17" t="s">
        <v>765</v>
      </c>
      <c r="D63" s="18"/>
      <c r="E63" s="8" t="str">
        <f t="shared" si="1"/>
        <v/>
      </c>
      <c r="F63" s="17" t="s">
        <v>58</v>
      </c>
      <c r="G63" s="17" t="s">
        <v>59</v>
      </c>
      <c r="H63" s="19"/>
      <c r="I63" s="17" t="s">
        <v>60</v>
      </c>
      <c r="J63" s="17" t="s">
        <v>61</v>
      </c>
      <c r="K63" s="17" t="s">
        <v>62</v>
      </c>
      <c r="L63" s="17" t="str">
        <f t="shared" si="22"/>
        <v>Speech-Language Pathologist</v>
      </c>
      <c r="M63" s="17" t="s">
        <v>165</v>
      </c>
      <c r="N63" s="17" t="s">
        <v>64</v>
      </c>
      <c r="O63" s="8" t="str">
        <f t="shared" si="3"/>
        <v>Individual Training - Virtual, Individual Training - In Person</v>
      </c>
      <c r="P63" s="8" t="str">
        <f t="shared" si="4"/>
        <v>Individual training is offered in person or virtually, and</v>
      </c>
      <c r="Q63" s="17" t="s">
        <v>128</v>
      </c>
      <c r="R63" s="9" t="str">
        <f t="shared" si="5"/>
        <v>Group Training - In Person</v>
      </c>
      <c r="S63" s="9" t="str">
        <f t="shared" si="6"/>
        <v>group training is offered in person.</v>
      </c>
      <c r="T63" s="17" t="s">
        <v>190</v>
      </c>
      <c r="U63" s="8" t="str">
        <f t="shared" si="20"/>
        <v>WI</v>
      </c>
      <c r="V63" s="17" t="s">
        <v>88</v>
      </c>
      <c r="W63" s="10" t="str">
        <f t="shared" si="8"/>
        <v>Feminine, Masculine, Androgynous, Singing</v>
      </c>
      <c r="X63" s="10" t="str">
        <f t="shared" si="19"/>
        <v>Services are available for those with feminine, masculine, androgynous, and singing-related voice goals.</v>
      </c>
      <c r="Y63" s="17" t="s">
        <v>766</v>
      </c>
      <c r="Z63" s="10" t="str">
        <f t="shared" si="10"/>
        <v>
Regarding formal training in voice for transgender and gender diverse people, this provider reported: SLP with specialization in voice, as well as multiple continuing education trainings</v>
      </c>
      <c r="AA63" s="17" t="s">
        <v>767</v>
      </c>
      <c r="AB63" s="8" t="str">
        <f t="shared" si="11"/>
        <v>
Regarding areas of specialty/specific trainings, this provider reported: singing voice, pediatric gender affirming voice</v>
      </c>
      <c r="AC63" s="17" t="s">
        <v>768</v>
      </c>
      <c r="AD63" s="19"/>
      <c r="AE63" s="19"/>
      <c r="AF63" s="19"/>
      <c r="AG63" s="19"/>
      <c r="AH63" s="19"/>
      <c r="AI63" s="17" t="s">
        <v>67</v>
      </c>
      <c r="AJ63" s="17" t="s">
        <v>83</v>
      </c>
      <c r="AK63" s="17" t="s">
        <v>190</v>
      </c>
      <c r="AL63" s="17" t="s">
        <v>769</v>
      </c>
      <c r="AM63" s="17" t="s">
        <v>770</v>
      </c>
      <c r="AN63" s="17" t="str">
        <f t="shared" si="16"/>
        <v>1975 Willow Dr, Madison, WI</v>
      </c>
      <c r="AO63" s="17" t="s">
        <v>771</v>
      </c>
      <c r="AP63" s="19"/>
      <c r="AQ63" s="17">
        <v>6.082623951E9</v>
      </c>
      <c r="AR63" s="17" t="s">
        <v>772</v>
      </c>
      <c r="AS63" s="20" t="s">
        <v>773</v>
      </c>
      <c r="AT63" s="19"/>
      <c r="AU63" s="12" t="str">
        <f t="shared" si="13"/>
        <v/>
      </c>
      <c r="AV63" s="17">
        <v>2009.0</v>
      </c>
      <c r="AW63" s="17">
        <v>2006.0</v>
      </c>
      <c r="AX63" s="19"/>
      <c r="AY63" s="9" t="str">
        <f t="shared" si="14"/>
        <v/>
      </c>
      <c r="AZ63" s="17" t="s">
        <v>774</v>
      </c>
      <c r="BA63" s="9" t="str">
        <f t="shared" si="15"/>
        <v>
This provider wished to share the following additional information: This is a university clinic, so services are provided by graduate students under my supervision. </v>
      </c>
      <c r="BB63" s="17" t="s">
        <v>772</v>
      </c>
      <c r="BC63" s="18"/>
      <c r="BD63" s="19"/>
      <c r="BE63" s="19"/>
      <c r="BF63" s="19"/>
      <c r="BG63" s="19"/>
      <c r="BH63" s="19"/>
    </row>
    <row r="64">
      <c r="A64" s="7">
        <v>45359.5525946875</v>
      </c>
      <c r="B64" s="8" t="b">
        <v>1</v>
      </c>
      <c r="C64" s="8" t="s">
        <v>775</v>
      </c>
      <c r="D64" s="13"/>
      <c r="E64" s="8" t="str">
        <f t="shared" si="1"/>
        <v/>
      </c>
      <c r="F64" s="8" t="s">
        <v>81</v>
      </c>
      <c r="G64" s="9"/>
      <c r="H64" s="9"/>
      <c r="I64" s="9"/>
      <c r="J64" s="8" t="s">
        <v>61</v>
      </c>
      <c r="K64" s="8" t="s">
        <v>62</v>
      </c>
      <c r="L64" s="8" t="str">
        <f t="shared" si="22"/>
        <v>Speech-Language Pathologist</v>
      </c>
      <c r="M64" s="8" t="s">
        <v>189</v>
      </c>
      <c r="N64" s="8" t="s">
        <v>64</v>
      </c>
      <c r="O64" s="8" t="str">
        <f t="shared" si="3"/>
        <v>Individual Training - Virtual, Individual Training - In Person</v>
      </c>
      <c r="P64" s="8" t="str">
        <f t="shared" si="4"/>
        <v>Individual training is offered in person or virtually, and</v>
      </c>
      <c r="Q64" s="8" t="s">
        <v>128</v>
      </c>
      <c r="R64" s="9" t="str">
        <f t="shared" si="5"/>
        <v>Group Training - In Person</v>
      </c>
      <c r="S64" s="9" t="str">
        <f t="shared" si="6"/>
        <v>group training is offered in person.</v>
      </c>
      <c r="T64" s="8" t="s">
        <v>776</v>
      </c>
      <c r="U64" s="8" t="str">
        <f t="shared" si="20"/>
        <v>VT</v>
      </c>
      <c r="V64" s="8" t="s">
        <v>66</v>
      </c>
      <c r="W64" s="10" t="str">
        <f t="shared" si="8"/>
        <v>Feminine, Masculine, Androgynous</v>
      </c>
      <c r="X64" s="10" t="str">
        <f t="shared" si="19"/>
        <v>Services are available for those with feminine, masculine, and androgynous voice goals.</v>
      </c>
      <c r="Y64" s="8" t="s">
        <v>777</v>
      </c>
      <c r="Z64" s="10" t="str">
        <f t="shared" si="10"/>
        <v>
Regarding formal training in voice for transgender and gender diverse people, this provider reported: Coursework with pioneers in the field for voice, communication, and cultural competence, including with instructors such as Helou, Hirsch, Block, and Goldberg; mentorship with experts in the field; provision of services via private practice (in person and virtual).</v>
      </c>
      <c r="AA64" s="9"/>
      <c r="AB64" s="8" t="str">
        <f t="shared" si="11"/>
        <v/>
      </c>
      <c r="AC64" s="8" t="s">
        <v>778</v>
      </c>
      <c r="AD64" s="9"/>
      <c r="AE64" s="9"/>
      <c r="AF64" s="9"/>
      <c r="AG64" s="9"/>
      <c r="AH64" s="9"/>
      <c r="AI64" s="8" t="s">
        <v>67</v>
      </c>
      <c r="AJ64" s="8" t="s">
        <v>144</v>
      </c>
      <c r="AK64" s="8" t="s">
        <v>779</v>
      </c>
      <c r="AL64" s="8" t="s">
        <v>780</v>
      </c>
      <c r="AM64" s="9"/>
      <c r="AN64" s="8" t="str">
        <f t="shared" si="16"/>
        <v>Burlington , VT </v>
      </c>
      <c r="AO64" s="8" t="s">
        <v>781</v>
      </c>
      <c r="AP64" s="8" t="s">
        <v>72</v>
      </c>
      <c r="AQ64" s="9"/>
      <c r="AR64" s="8" t="s">
        <v>782</v>
      </c>
      <c r="AS64" s="11" t="s">
        <v>783</v>
      </c>
      <c r="AT64" s="8" t="s">
        <v>784</v>
      </c>
      <c r="AU64" s="12" t="str">
        <f t="shared" si="13"/>
        <v>
Regarding formal training in cultural humility for transgender and gender diverse people, this provider reported: AC Goldberg, MedBridge training with Wynne Vastine and Leah Helou, SLP Nerdcast, ASHA annual conference panels focusing on cultural competence and ethical decision making in the trans/GNC community, coursework at NYU </v>
      </c>
      <c r="AV64" s="8">
        <v>2023.0</v>
      </c>
      <c r="AW64" s="8">
        <v>2006.0</v>
      </c>
      <c r="AX64" s="8" t="s">
        <v>785</v>
      </c>
      <c r="AY64" s="9" t="str">
        <f t="shared" si="14"/>
        <v>This provider opted to share the following additional aspects of identity: LGBTQ community member</v>
      </c>
      <c r="AZ64" s="9"/>
      <c r="BA64" s="9" t="str">
        <f t="shared" si="15"/>
        <v/>
      </c>
      <c r="BB64" s="8" t="s">
        <v>782</v>
      </c>
      <c r="BC64" s="13"/>
    </row>
    <row r="65" ht="15.75" customHeight="1">
      <c r="A65" s="21">
        <v>45359.56545184027</v>
      </c>
      <c r="B65" s="22" t="s">
        <v>786</v>
      </c>
      <c r="C65" s="22" t="s">
        <v>787</v>
      </c>
      <c r="D65" s="22" t="s">
        <v>57</v>
      </c>
      <c r="E65" s="8" t="str">
        <f t="shared" si="1"/>
        <v> (she/her)</v>
      </c>
      <c r="F65" s="22" t="s">
        <v>81</v>
      </c>
      <c r="G65" s="23"/>
      <c r="H65" s="23"/>
      <c r="I65" s="23"/>
      <c r="J65" s="22" t="s">
        <v>61</v>
      </c>
      <c r="K65" s="22" t="s">
        <v>62</v>
      </c>
      <c r="L65" s="22" t="str">
        <f t="shared" si="22"/>
        <v>Speech-Language Pathologist</v>
      </c>
      <c r="M65" s="22" t="s">
        <v>788</v>
      </c>
      <c r="N65" s="22" t="s">
        <v>64</v>
      </c>
      <c r="O65" s="8" t="str">
        <f t="shared" si="3"/>
        <v>Individual Training - Virtual, Individual Training - In Person</v>
      </c>
      <c r="P65" s="8" t="str">
        <f t="shared" si="4"/>
        <v>Individual training is offered in person or virtually, and</v>
      </c>
      <c r="Q65" s="22" t="s">
        <v>153</v>
      </c>
      <c r="R65" s="9" t="str">
        <f t="shared" si="5"/>
        <v>Group Training - Virtual</v>
      </c>
      <c r="S65" s="9" t="str">
        <f t="shared" si="6"/>
        <v>group training is offered virtually.</v>
      </c>
      <c r="T65" s="22" t="s">
        <v>789</v>
      </c>
      <c r="U65" s="8" t="str">
        <f t="shared" si="20"/>
        <v>IA, TX, ND</v>
      </c>
      <c r="V65" s="22" t="s">
        <v>66</v>
      </c>
      <c r="W65" s="10" t="str">
        <f t="shared" si="8"/>
        <v>Feminine, Masculine, Androgynous</v>
      </c>
      <c r="X65" s="10" t="str">
        <f t="shared" si="19"/>
        <v>Services are available for those with feminine, masculine, and androgynous voice goals.</v>
      </c>
      <c r="Y65" s="22" t="s">
        <v>790</v>
      </c>
      <c r="Z65" s="10" t="str">
        <f t="shared" si="10"/>
        <v>
Regarding formal training in voice for transgender and gender diverse people, this provider reported: Multiple workshops/courses including Hirsch, Helou, Bock, Goldberg course</v>
      </c>
      <c r="AA65" s="23"/>
      <c r="AB65" s="8" t="str">
        <f t="shared" si="11"/>
        <v/>
      </c>
      <c r="AC65" s="22" t="s">
        <v>791</v>
      </c>
      <c r="AD65" s="23"/>
      <c r="AE65" s="23"/>
      <c r="AF65" s="23"/>
      <c r="AG65" s="23"/>
      <c r="AH65" s="23"/>
      <c r="AI65" s="22" t="s">
        <v>429</v>
      </c>
      <c r="AJ65" s="22" t="s">
        <v>83</v>
      </c>
      <c r="AK65" s="22" t="s">
        <v>212</v>
      </c>
      <c r="AL65" s="22" t="s">
        <v>792</v>
      </c>
      <c r="AM65" s="22" t="s">
        <v>793</v>
      </c>
      <c r="AN65" s="22" t="str">
        <f t="shared" si="16"/>
        <v>250 Hawkins Dr. , Iowa City, IA</v>
      </c>
      <c r="AO65" s="22" t="s">
        <v>794</v>
      </c>
      <c r="AP65" s="22" t="s">
        <v>795</v>
      </c>
      <c r="AQ65" s="23"/>
      <c r="AR65" s="23"/>
      <c r="AS65" s="24" t="s">
        <v>796</v>
      </c>
      <c r="AT65" s="22" t="s">
        <v>797</v>
      </c>
      <c r="AU65" s="12" t="str">
        <f t="shared" si="13"/>
        <v>
Regarding formal training in cultural humility for transgender and gender diverse people, this provider reported: Multiple ASHA courses, University of Iowa Safe Zone Training</v>
      </c>
      <c r="AV65" s="22">
        <v>2019.0</v>
      </c>
      <c r="AW65" s="22">
        <v>2016.0</v>
      </c>
      <c r="AX65" s="23"/>
      <c r="AY65" s="9" t="str">
        <f t="shared" si="14"/>
        <v/>
      </c>
      <c r="AZ65" s="22" t="s">
        <v>798</v>
      </c>
      <c r="BA65" s="9" t="str">
        <f t="shared" si="15"/>
        <v>
This provider wished to share the following additional information: At this clinic, services are provided by graduate student clinicians under my supervision. </v>
      </c>
      <c r="BB65" s="22" t="s">
        <v>799</v>
      </c>
      <c r="BC65" s="25"/>
      <c r="BD65" s="23"/>
      <c r="BE65" s="23"/>
      <c r="BF65" s="23"/>
      <c r="BG65" s="23"/>
      <c r="BH65" s="23"/>
    </row>
    <row r="66">
      <c r="A66" s="7">
        <v>45359.565862731484</v>
      </c>
      <c r="B66" s="8" t="b">
        <v>1</v>
      </c>
      <c r="C66" s="8" t="s">
        <v>800</v>
      </c>
      <c r="D66" s="13"/>
      <c r="E66" s="8" t="str">
        <f t="shared" si="1"/>
        <v/>
      </c>
      <c r="F66" s="8" t="s">
        <v>81</v>
      </c>
      <c r="G66" s="9"/>
      <c r="H66" s="9"/>
      <c r="I66" s="9"/>
      <c r="J66" s="8" t="s">
        <v>61</v>
      </c>
      <c r="K66" s="8" t="s">
        <v>62</v>
      </c>
      <c r="L66" s="8" t="str">
        <f t="shared" si="22"/>
        <v>Speech-Language Pathologist</v>
      </c>
      <c r="M66" s="8" t="s">
        <v>63</v>
      </c>
      <c r="N66" s="8" t="s">
        <v>64</v>
      </c>
      <c r="O66" s="8" t="str">
        <f t="shared" si="3"/>
        <v>Individual Training - Virtual, Individual Training - In Person</v>
      </c>
      <c r="P66" s="8" t="str">
        <f t="shared" si="4"/>
        <v>Individual training is offered in person or virtually, and</v>
      </c>
      <c r="Q66" s="8" t="s">
        <v>64</v>
      </c>
      <c r="R66" s="9" t="str">
        <f t="shared" si="5"/>
        <v>Group Training - Virtual, Group Training - In Person</v>
      </c>
      <c r="S66" s="9" t="str">
        <f t="shared" si="6"/>
        <v>group training is offered in person or virtually.</v>
      </c>
      <c r="T66" s="8" t="s">
        <v>104</v>
      </c>
      <c r="U66" s="8" t="str">
        <f t="shared" si="20"/>
        <v>CA</v>
      </c>
      <c r="V66" s="8" t="s">
        <v>66</v>
      </c>
      <c r="W66" s="10" t="str">
        <f t="shared" si="8"/>
        <v>Feminine, Masculine, Androgynous</v>
      </c>
      <c r="X66" s="10" t="str">
        <f t="shared" si="19"/>
        <v>Services are available for those with feminine, masculine, and androgynous voice goals.</v>
      </c>
      <c r="Y66" s="8" t="s">
        <v>801</v>
      </c>
      <c r="Z66" s="10" t="str">
        <f t="shared" si="10"/>
        <v>
Regarding formal training in voice for transgender and gender diverse people, this provider reported: SLP background with on-going professional development training in GAVC yearly, in addition to teaching, research and clinical services/supervision in GAVC at the university and its clinic. </v>
      </c>
      <c r="AA66" s="8" t="s">
        <v>802</v>
      </c>
      <c r="AB66" s="8" t="str">
        <f t="shared" si="11"/>
        <v>
Regarding areas of specialty/specific trainings, this provider reported: gender affirming voice, Estill Voice Training, LMRVT and other voice Tx programs</v>
      </c>
      <c r="AC66" s="8" t="s">
        <v>803</v>
      </c>
      <c r="AD66" s="9"/>
      <c r="AE66" s="9"/>
      <c r="AF66" s="9"/>
      <c r="AG66" s="9"/>
      <c r="AH66" s="9"/>
      <c r="AI66" s="8" t="s">
        <v>67</v>
      </c>
      <c r="AJ66" s="8" t="s">
        <v>68</v>
      </c>
      <c r="AK66" s="8" t="s">
        <v>104</v>
      </c>
      <c r="AL66" s="8" t="s">
        <v>693</v>
      </c>
      <c r="AM66" s="8" t="s">
        <v>804</v>
      </c>
      <c r="AN66" s="8" t="str">
        <f t="shared" si="16"/>
        <v>One Washington Square, San Jose, CA</v>
      </c>
      <c r="AO66" s="8" t="s">
        <v>805</v>
      </c>
      <c r="AP66" s="8" t="s">
        <v>72</v>
      </c>
      <c r="AQ66" s="8">
        <v>4.089243679E9</v>
      </c>
      <c r="AR66" s="8" t="s">
        <v>806</v>
      </c>
      <c r="AS66" s="11" t="s">
        <v>807</v>
      </c>
      <c r="AT66" s="8" t="s">
        <v>808</v>
      </c>
      <c r="AU66" s="12" t="str">
        <f t="shared" si="13"/>
        <v>
Regarding formal training in cultural humility for transgender and gender diverse people, this provider reported: Various training workshops and conference sessions offered by experts from cisgender, transgender and gender diverse communities </v>
      </c>
      <c r="AV66" s="8">
        <v>2012.0</v>
      </c>
      <c r="AW66" s="8">
        <v>2005.0</v>
      </c>
      <c r="AX66" s="8" t="s">
        <v>809</v>
      </c>
      <c r="AY66" s="9" t="str">
        <f t="shared" si="14"/>
        <v>This provider opted to share the following additional aspects of identity: member of Asian American and Pacific Islander</v>
      </c>
      <c r="AZ66" s="9"/>
      <c r="BA66" s="9" t="str">
        <f t="shared" si="15"/>
        <v/>
      </c>
      <c r="BB66" s="8" t="s">
        <v>810</v>
      </c>
      <c r="BC66" s="13"/>
    </row>
    <row r="67">
      <c r="A67" s="21">
        <v>45359.570076296295</v>
      </c>
      <c r="B67" s="22" t="s">
        <v>786</v>
      </c>
      <c r="C67" s="22" t="s">
        <v>787</v>
      </c>
      <c r="D67" s="22" t="s">
        <v>57</v>
      </c>
      <c r="E67" s="8" t="str">
        <f t="shared" si="1"/>
        <v> (she/her)</v>
      </c>
      <c r="F67" s="22" t="s">
        <v>81</v>
      </c>
      <c r="G67" s="23"/>
      <c r="H67" s="23"/>
      <c r="I67" s="23"/>
      <c r="J67" s="22" t="s">
        <v>61</v>
      </c>
      <c r="K67" s="22" t="s">
        <v>62</v>
      </c>
      <c r="L67" s="22" t="str">
        <f t="shared" si="22"/>
        <v>Speech-Language Pathologist</v>
      </c>
      <c r="M67" s="22" t="s">
        <v>63</v>
      </c>
      <c r="N67" s="22" t="s">
        <v>128</v>
      </c>
      <c r="O67" s="8" t="str">
        <f t="shared" si="3"/>
        <v>Individual Training - In Person</v>
      </c>
      <c r="P67" s="8" t="str">
        <f t="shared" si="4"/>
        <v>Individual training is offered in person, and</v>
      </c>
      <c r="Q67" s="22" t="s">
        <v>59</v>
      </c>
      <c r="R67" s="9" t="str">
        <f t="shared" si="5"/>
        <v/>
      </c>
      <c r="S67" s="9" t="str">
        <f t="shared" si="6"/>
        <v>group training is not offered.</v>
      </c>
      <c r="T67" s="22" t="s">
        <v>811</v>
      </c>
      <c r="U67" s="8" t="str">
        <f t="shared" si="20"/>
        <v>IA, ND, TX</v>
      </c>
      <c r="V67" s="22" t="s">
        <v>66</v>
      </c>
      <c r="W67" s="10" t="str">
        <f t="shared" si="8"/>
        <v>Feminine, Masculine, Androgynous</v>
      </c>
      <c r="X67" s="10" t="str">
        <f t="shared" si="19"/>
        <v>Services are available for those with feminine, masculine, and androgynous voice goals.</v>
      </c>
      <c r="Y67" s="22" t="s">
        <v>812</v>
      </c>
      <c r="Z67" s="10" t="str">
        <f t="shared" si="10"/>
        <v>
Regarding formal training in voice for transgender and gender diverse people, this provider reported: Multiple courses, ASHA continuing education, and workshops</v>
      </c>
      <c r="AA67" s="23"/>
      <c r="AB67" s="8" t="str">
        <f t="shared" si="11"/>
        <v/>
      </c>
      <c r="AC67" s="22" t="s">
        <v>813</v>
      </c>
      <c r="AD67" s="23"/>
      <c r="AE67" s="23"/>
      <c r="AF67" s="23"/>
      <c r="AG67" s="23"/>
      <c r="AH67" s="23"/>
      <c r="AI67" s="22" t="s">
        <v>429</v>
      </c>
      <c r="AJ67" s="22" t="s">
        <v>68</v>
      </c>
      <c r="AK67" s="22" t="s">
        <v>212</v>
      </c>
      <c r="AL67" s="22" t="s">
        <v>814</v>
      </c>
      <c r="AM67" s="22" t="s">
        <v>815</v>
      </c>
      <c r="AN67" s="22" t="str">
        <f t="shared" si="16"/>
        <v>Iowa River Landing, 105 E 9th St , Coralville, IA</v>
      </c>
      <c r="AO67" s="22" t="s">
        <v>816</v>
      </c>
      <c r="AP67" s="22" t="s">
        <v>817</v>
      </c>
      <c r="AQ67" s="23"/>
      <c r="AR67" s="23"/>
      <c r="AS67" s="24" t="s">
        <v>818</v>
      </c>
      <c r="AT67" s="22" t="s">
        <v>819</v>
      </c>
      <c r="AU67" s="12" t="str">
        <f t="shared" si="13"/>
        <v>
Regarding formal training in cultural humility for transgender and gender diverse people, this provider reported: Multiple ASHA courses; University of Iowa Safe Zone training</v>
      </c>
      <c r="AV67" s="22">
        <v>2019.0</v>
      </c>
      <c r="AW67" s="22">
        <v>2016.0</v>
      </c>
      <c r="AX67" s="23"/>
      <c r="AY67" s="9" t="str">
        <f t="shared" si="14"/>
        <v/>
      </c>
      <c r="AZ67" s="22" t="s">
        <v>820</v>
      </c>
      <c r="BA67" s="9" t="str">
        <f t="shared" si="15"/>
        <v>
This provider wished to share the following additional information: This location focuses on evaluations and providing voice therapy for trans individuals with voice disorders (like muscle tension dysphonia). A medical referral is required. </v>
      </c>
      <c r="BB67" s="22" t="s">
        <v>799</v>
      </c>
      <c r="BC67" s="25"/>
      <c r="BD67" s="23"/>
      <c r="BE67" s="23"/>
      <c r="BF67" s="23"/>
      <c r="BG67" s="23"/>
      <c r="BH67" s="23"/>
    </row>
    <row r="68">
      <c r="A68" s="21">
        <v>45359.57917351852</v>
      </c>
      <c r="B68" s="22" t="s">
        <v>786</v>
      </c>
      <c r="C68" s="22" t="s">
        <v>821</v>
      </c>
      <c r="D68" s="22" t="s">
        <v>57</v>
      </c>
      <c r="E68" s="8" t="str">
        <f t="shared" si="1"/>
        <v> (she/her)</v>
      </c>
      <c r="F68" s="22" t="s">
        <v>81</v>
      </c>
      <c r="G68" s="23"/>
      <c r="H68" s="23"/>
      <c r="I68" s="23"/>
      <c r="J68" s="22" t="s">
        <v>61</v>
      </c>
      <c r="K68" s="22" t="s">
        <v>86</v>
      </c>
      <c r="L68" s="22" t="str">
        <f t="shared" si="22"/>
        <v>Vocal Pedagogue/Singing Instructor</v>
      </c>
      <c r="M68" s="22" t="s">
        <v>63</v>
      </c>
      <c r="N68" s="22" t="s">
        <v>64</v>
      </c>
      <c r="O68" s="8" t="str">
        <f t="shared" si="3"/>
        <v>Individual Training - Virtual, Individual Training - In Person</v>
      </c>
      <c r="P68" s="8" t="str">
        <f t="shared" si="4"/>
        <v>Individual training is offered in person or virtually, and</v>
      </c>
      <c r="Q68" s="22" t="s">
        <v>59</v>
      </c>
      <c r="R68" s="9" t="str">
        <f t="shared" si="5"/>
        <v/>
      </c>
      <c r="S68" s="9" t="str">
        <f t="shared" si="6"/>
        <v>group training is not offered.</v>
      </c>
      <c r="T68" s="22" t="s">
        <v>822</v>
      </c>
      <c r="U68" s="8" t="str">
        <f t="shared" si="20"/>
        <v>Any</v>
      </c>
      <c r="V68" s="22" t="s">
        <v>88</v>
      </c>
      <c r="W68" s="10" t="str">
        <f t="shared" si="8"/>
        <v>Feminine, Masculine, Androgynous, Singing</v>
      </c>
      <c r="X68" s="10" t="str">
        <f t="shared" si="19"/>
        <v>Services are available for those with feminine, masculine, androgynous, and singing-related voice goals.</v>
      </c>
      <c r="Y68" s="22" t="s">
        <v>823</v>
      </c>
      <c r="Z68" s="10" t="str">
        <f t="shared" si="10"/>
        <v>
Regarding formal training in voice for transgender and gender diverse people, this provider reported: Multiple courses on speaking voice training; Workshops on GA singing </v>
      </c>
      <c r="AA68" s="23"/>
      <c r="AB68" s="8" t="str">
        <f t="shared" si="11"/>
        <v/>
      </c>
      <c r="AC68" s="22" t="s">
        <v>824</v>
      </c>
      <c r="AD68" s="23"/>
      <c r="AE68" s="23"/>
      <c r="AF68" s="23"/>
      <c r="AG68" s="23"/>
      <c r="AH68" s="23"/>
      <c r="AI68" s="22" t="s">
        <v>429</v>
      </c>
      <c r="AJ68" s="22" t="s">
        <v>68</v>
      </c>
      <c r="AK68" s="22" t="s">
        <v>212</v>
      </c>
      <c r="AL68" s="22" t="s">
        <v>792</v>
      </c>
      <c r="AM68" s="23"/>
      <c r="AN68" s="22" t="str">
        <f t="shared" si="16"/>
        <v>Iowa City, IA</v>
      </c>
      <c r="AO68" s="22" t="s">
        <v>825</v>
      </c>
      <c r="AP68" s="22" t="s">
        <v>826</v>
      </c>
      <c r="AQ68" s="23"/>
      <c r="AR68" s="23"/>
      <c r="AS68" s="24" t="s">
        <v>827</v>
      </c>
      <c r="AT68" s="22" t="s">
        <v>828</v>
      </c>
      <c r="AU68" s="12" t="str">
        <f t="shared" si="13"/>
        <v>
Regarding formal training in cultural humility for transgender and gender diverse people, this provider reported: University of Iowa Safe Zone training, ASHA courses</v>
      </c>
      <c r="AV68" s="22">
        <v>2019.0</v>
      </c>
      <c r="AW68" s="22">
        <v>1998.0</v>
      </c>
      <c r="AX68" s="23"/>
      <c r="AY68" s="9" t="str">
        <f t="shared" si="14"/>
        <v/>
      </c>
      <c r="AZ68" s="22" t="s">
        <v>829</v>
      </c>
      <c r="BA68" s="9" t="str">
        <f t="shared" si="15"/>
        <v>
This provider wished to share the following additional information: These services are voice lessons for training the speaking and singing voice. They are not medical services and cannot be billed through insurance. </v>
      </c>
      <c r="BB68" s="22" t="s">
        <v>830</v>
      </c>
      <c r="BC68" s="25"/>
      <c r="BD68" s="23"/>
      <c r="BE68" s="23"/>
      <c r="BF68" s="23"/>
      <c r="BG68" s="23"/>
      <c r="BH68" s="23"/>
    </row>
    <row r="69">
      <c r="A69" s="7"/>
      <c r="B69" s="8" t="b">
        <v>0</v>
      </c>
      <c r="C69" s="8" t="s">
        <v>787</v>
      </c>
      <c r="D69" s="8" t="s">
        <v>57</v>
      </c>
      <c r="E69" s="8" t="str">
        <f t="shared" si="1"/>
        <v> (she/her)</v>
      </c>
      <c r="F69" s="22" t="s">
        <v>81</v>
      </c>
      <c r="J69" s="22" t="s">
        <v>61</v>
      </c>
      <c r="K69" s="22" t="s">
        <v>62</v>
      </c>
      <c r="L69" s="22" t="s">
        <v>831</v>
      </c>
      <c r="M69" s="22" t="s">
        <v>788</v>
      </c>
      <c r="N69" s="22" t="s">
        <v>64</v>
      </c>
      <c r="O69" s="8" t="str">
        <f t="shared" si="3"/>
        <v>Individual Training - Virtual, Individual Training - In Person</v>
      </c>
      <c r="P69" s="8" t="str">
        <f t="shared" si="4"/>
        <v>Individual training is offered in person or virtually, and</v>
      </c>
      <c r="Q69" s="22" t="s">
        <v>153</v>
      </c>
      <c r="R69" s="9" t="str">
        <f t="shared" si="5"/>
        <v>Group Training - Virtual</v>
      </c>
      <c r="S69" s="9" t="str">
        <f t="shared" si="6"/>
        <v>group training is offered virtually.</v>
      </c>
      <c r="T69" s="8" t="s">
        <v>832</v>
      </c>
      <c r="U69" s="8" t="s">
        <v>832</v>
      </c>
      <c r="V69" s="22" t="s">
        <v>88</v>
      </c>
      <c r="W69" s="10" t="str">
        <f t="shared" si="8"/>
        <v>Feminine, Masculine, Androgynous, Singing</v>
      </c>
      <c r="X69" s="10" t="str">
        <f t="shared" si="19"/>
        <v>Services are available for those with feminine, masculine, androgynous, and singing-related voice goals.</v>
      </c>
      <c r="Y69" s="8" t="s">
        <v>833</v>
      </c>
      <c r="Z69" s="10" t="str">
        <f t="shared" si="10"/>
        <v>
Regarding formal training in voice for transgender and gender diverse people, this provider reported: Multiple workshops/courses including Hirsch, Helou, Bock, Goldberg course.</v>
      </c>
      <c r="AA69" s="8"/>
      <c r="AB69" s="8"/>
      <c r="AC69" s="8"/>
      <c r="AI69" s="8"/>
      <c r="AJ69" s="22" t="s">
        <v>68</v>
      </c>
      <c r="AK69" s="22" t="s">
        <v>212</v>
      </c>
      <c r="AL69" s="22" t="s">
        <v>792</v>
      </c>
      <c r="AM69" s="8"/>
      <c r="AN69" s="22" t="str">
        <f t="shared" si="16"/>
        <v>Iowa City, IA</v>
      </c>
      <c r="AO69" s="8"/>
      <c r="AP69" s="8"/>
      <c r="AQ69" s="8"/>
      <c r="AS69" s="26" t="s">
        <v>818</v>
      </c>
      <c r="AT69" s="8" t="s">
        <v>834</v>
      </c>
      <c r="AU69" s="12" t="str">
        <f t="shared" si="13"/>
        <v>
Regarding formal training in cultural humility for transgender and gender diverse people, this provider reported: Multiple ASHA courses, University of Iowa Safe Zone Training.</v>
      </c>
      <c r="AV69" s="8">
        <v>2019.0</v>
      </c>
      <c r="AW69" s="8">
        <v>1998.0</v>
      </c>
      <c r="BB69" s="8"/>
      <c r="BC69" s="13"/>
    </row>
    <row r="70">
      <c r="A70" s="7">
        <v>45359.598701180556</v>
      </c>
      <c r="B70" s="8" t="b">
        <v>1</v>
      </c>
      <c r="C70" s="8" t="s">
        <v>835</v>
      </c>
      <c r="D70" s="13"/>
      <c r="E70" s="8" t="str">
        <f t="shared" si="1"/>
        <v/>
      </c>
      <c r="F70" s="8" t="s">
        <v>81</v>
      </c>
      <c r="G70" s="9"/>
      <c r="H70" s="9"/>
      <c r="I70" s="9"/>
      <c r="J70" s="8" t="s">
        <v>61</v>
      </c>
      <c r="K70" s="8" t="s">
        <v>62</v>
      </c>
      <c r="L70" s="8" t="str">
        <f t="shared" ref="L70:L99" si="23">SUBSTITUTE(SUBSTITUTE(SUBSTITUTE(SUBSTITUTE(K70,"Vocal Pedagogy/Singing Instruction (offering GAVC training in addition to singing services)","Vocal Pedagogue/Singing Instructor"),"Speech-Language Pathology (inc. international equivalents, offering GAVC in addition to clinical services)","Speech-Language Pathologist"),"Gender Affirming Voice Training (offering only GAVC training)","Gender Affirming Voice Trainer"),"Theater/Acting Coach (offering GAVC training in addition to general services)","Theater/Acting Coach")</f>
        <v>Speech-Language Pathologist</v>
      </c>
      <c r="M70" s="8" t="s">
        <v>63</v>
      </c>
      <c r="N70" s="8" t="s">
        <v>64</v>
      </c>
      <c r="O70" s="8" t="str">
        <f t="shared" si="3"/>
        <v>Individual Training - Virtual, Individual Training - In Person</v>
      </c>
      <c r="P70" s="8" t="str">
        <f t="shared" si="4"/>
        <v>Individual training is offered in person or virtually, and</v>
      </c>
      <c r="Q70" s="8" t="s">
        <v>59</v>
      </c>
      <c r="R70" s="9" t="str">
        <f t="shared" si="5"/>
        <v/>
      </c>
      <c r="S70" s="9" t="str">
        <f t="shared" si="6"/>
        <v>group training is not offered.</v>
      </c>
      <c r="T70" s="8" t="s">
        <v>246</v>
      </c>
      <c r="U70" s="8" t="str">
        <f t="shared" ref="U70:U100" si="24">T70</f>
        <v>MN</v>
      </c>
      <c r="V70" s="8" t="s">
        <v>88</v>
      </c>
      <c r="W70" s="10" t="str">
        <f t="shared" si="8"/>
        <v>Feminine, Masculine, Androgynous, Singing</v>
      </c>
      <c r="X70" s="10" t="str">
        <f t="shared" si="19"/>
        <v>Services are available for those with feminine, masculine, androgynous, and singing-related voice goals.</v>
      </c>
      <c r="Y70" s="8" t="s">
        <v>836</v>
      </c>
      <c r="Z70" s="10" t="str">
        <f t="shared" si="10"/>
        <v>
Regarding formal training in voice for transgender and gender diverse people, this provider reported: PhD in speech pathology, BFA in music, NCVS &amp; PAVA-RV vocologist </v>
      </c>
      <c r="AA70" s="8" t="s">
        <v>837</v>
      </c>
      <c r="AB70" s="8" t="str">
        <f t="shared" ref="AB70:AB165" si="25">IF(ISBLANK(AA70), ,CHAR(10)&amp;CHAR(10)&amp;"Regarding areas of specialty/specific trainings, this provider reported: "&amp;AA70)</f>
        <v>
Regarding areas of specialty/specific trainings, this provider reported: Estill, Z-Health</v>
      </c>
      <c r="AC70" s="8" t="s">
        <v>838</v>
      </c>
      <c r="AD70" s="9"/>
      <c r="AE70" s="9"/>
      <c r="AF70" s="9"/>
      <c r="AG70" s="9"/>
      <c r="AH70" s="9"/>
      <c r="AI70" s="8" t="s">
        <v>67</v>
      </c>
      <c r="AJ70" s="8" t="s">
        <v>83</v>
      </c>
      <c r="AK70" s="8" t="s">
        <v>839</v>
      </c>
      <c r="AL70" s="8" t="s">
        <v>634</v>
      </c>
      <c r="AM70" s="8" t="s">
        <v>840</v>
      </c>
      <c r="AN70" s="8" t="str">
        <f t="shared" si="16"/>
        <v>200 1ST ST SW, Rochester, Minnasota</v>
      </c>
      <c r="AO70" s="8" t="s">
        <v>841</v>
      </c>
      <c r="AP70" s="8" t="s">
        <v>842</v>
      </c>
      <c r="AQ70" s="8">
        <v>5.07538327E9</v>
      </c>
      <c r="AR70" s="9"/>
      <c r="AS70" s="11" t="s">
        <v>843</v>
      </c>
      <c r="AT70" s="9"/>
      <c r="AU70" s="12" t="str">
        <f t="shared" si="13"/>
        <v/>
      </c>
      <c r="AV70" s="8">
        <v>2014.0</v>
      </c>
      <c r="AW70" s="8">
        <v>2003.0</v>
      </c>
      <c r="AX70" s="9"/>
      <c r="AY70" s="9" t="str">
        <f t="shared" ref="AY70:AY220" si="26">IF(ISBLANK(AX70), ,"This provider opted to share the following additional aspects of identity: "&amp;AX70)</f>
        <v/>
      </c>
      <c r="AZ70" s="9"/>
      <c r="BA70" s="9" t="str">
        <f t="shared" ref="BA70:BA98" si="27">IF(ISBLANK(AZ70), ,CHAR(10)&amp;CHAR(10)&amp;"This provider wished to share the following additional information: "&amp;AZ70)</f>
        <v/>
      </c>
      <c r="BB70" s="8" t="s">
        <v>844</v>
      </c>
      <c r="BC70" s="13"/>
    </row>
    <row r="71">
      <c r="A71" s="7">
        <v>45359.603257951385</v>
      </c>
      <c r="B71" s="8" t="b">
        <v>1</v>
      </c>
      <c r="C71" s="8" t="s">
        <v>845</v>
      </c>
      <c r="D71" s="8" t="s">
        <v>629</v>
      </c>
      <c r="E71" s="8" t="str">
        <f t="shared" si="1"/>
        <v> (they/them)</v>
      </c>
      <c r="F71" s="8" t="s">
        <v>58</v>
      </c>
      <c r="G71" s="8" t="s">
        <v>59</v>
      </c>
      <c r="H71" s="9"/>
      <c r="I71" s="8" t="s">
        <v>60</v>
      </c>
      <c r="J71" s="8" t="s">
        <v>61</v>
      </c>
      <c r="K71" s="8" t="s">
        <v>62</v>
      </c>
      <c r="L71" s="8" t="str">
        <f t="shared" si="23"/>
        <v>Speech-Language Pathologist</v>
      </c>
      <c r="M71" s="8" t="s">
        <v>63</v>
      </c>
      <c r="N71" s="8" t="s">
        <v>64</v>
      </c>
      <c r="O71" s="8" t="str">
        <f t="shared" si="3"/>
        <v>Individual Training - Virtual, Individual Training - In Person</v>
      </c>
      <c r="P71" s="8" t="str">
        <f t="shared" si="4"/>
        <v>Individual training is offered in person or virtually, and</v>
      </c>
      <c r="Q71" s="8" t="s">
        <v>128</v>
      </c>
      <c r="R71" s="9" t="str">
        <f t="shared" si="5"/>
        <v>Group Training - In Person</v>
      </c>
      <c r="S71" s="9" t="str">
        <f t="shared" si="6"/>
        <v>group training is offered in person.</v>
      </c>
      <c r="T71" s="8" t="s">
        <v>170</v>
      </c>
      <c r="U71" s="8" t="str">
        <f t="shared" si="24"/>
        <v>AR</v>
      </c>
      <c r="V71" s="8" t="s">
        <v>88</v>
      </c>
      <c r="W71" s="10" t="str">
        <f t="shared" si="8"/>
        <v>Feminine, Masculine, Androgynous, Singing</v>
      </c>
      <c r="X71" s="10" t="str">
        <f t="shared" si="19"/>
        <v>Services are available for those with feminine, masculine, androgynous, and singing-related voice goals.</v>
      </c>
      <c r="Y71" s="8" t="s">
        <v>846</v>
      </c>
      <c r="Z71" s="10" t="str">
        <f t="shared" si="10"/>
        <v>
Regarding formal training in voice for transgender and gender diverse people, this provider reported: I have a Ph.D. in Speech-Language Pathology and training as a singer and actor. I have been doing GAVC training for over 7 years.</v>
      </c>
      <c r="AA71" s="8" t="s">
        <v>847</v>
      </c>
      <c r="AB71" s="8" t="str">
        <f t="shared" si="25"/>
        <v>
Regarding areas of specialty/specific trainings, this provider reported: Singing for all genders, Acting and Dialect Coaching, and Laban Theory</v>
      </c>
      <c r="AC71" s="8" t="s">
        <v>848</v>
      </c>
      <c r="AD71" s="9"/>
      <c r="AE71" s="9"/>
      <c r="AF71" s="9"/>
      <c r="AG71" s="9"/>
      <c r="AH71" s="9"/>
      <c r="AI71" s="8" t="s">
        <v>594</v>
      </c>
      <c r="AJ71" s="8" t="s">
        <v>68</v>
      </c>
      <c r="AK71" s="8" t="s">
        <v>849</v>
      </c>
      <c r="AL71" s="8" t="s">
        <v>850</v>
      </c>
      <c r="AM71" s="8" t="s">
        <v>851</v>
      </c>
      <c r="AN71" s="8" t="str">
        <f t="shared" si="16"/>
        <v>17209 Butler Road, Little Rock, Arkansas</v>
      </c>
      <c r="AO71" s="8" t="s">
        <v>852</v>
      </c>
      <c r="AP71" s="8" t="s">
        <v>853</v>
      </c>
      <c r="AQ71" s="8">
        <v>5.013669104E9</v>
      </c>
      <c r="AR71" s="8" t="s">
        <v>854</v>
      </c>
      <c r="AS71" s="11" t="s">
        <v>855</v>
      </c>
      <c r="AT71" s="8" t="s">
        <v>856</v>
      </c>
      <c r="AU71" s="12" t="str">
        <f t="shared" si="13"/>
        <v>
Regarding formal training in cultural humility for transgender and gender diverse people, this provider reported: I have attended presentations and presented on this topic numerous times. I have published book chapters, journal articles, and spoken on national podcasts about cultural humility and cultural responsivity. </v>
      </c>
      <c r="AV71" s="8">
        <v>2016.0</v>
      </c>
      <c r="AW71" s="8">
        <v>1997.0</v>
      </c>
      <c r="AX71" s="8" t="s">
        <v>857</v>
      </c>
      <c r="AY71" s="9" t="str">
        <f t="shared" si="26"/>
        <v>This provider opted to share the following additional aspects of identity: bisexual and nonbinary</v>
      </c>
      <c r="AZ71" s="9"/>
      <c r="BA71" s="9" t="str">
        <f t="shared" si="27"/>
        <v/>
      </c>
      <c r="BB71" s="8" t="s">
        <v>854</v>
      </c>
      <c r="BC71" s="13"/>
    </row>
    <row r="72">
      <c r="A72" s="7">
        <v>45359.60535125</v>
      </c>
      <c r="B72" s="27" t="s">
        <v>858</v>
      </c>
      <c r="C72" s="8" t="s">
        <v>859</v>
      </c>
      <c r="D72" s="13"/>
      <c r="E72" s="8" t="str">
        <f t="shared" si="1"/>
        <v/>
      </c>
      <c r="F72" s="8" t="s">
        <v>81</v>
      </c>
      <c r="J72" s="8" t="s">
        <v>61</v>
      </c>
      <c r="K72" s="8" t="s">
        <v>62</v>
      </c>
      <c r="L72" s="8" t="str">
        <f t="shared" si="23"/>
        <v>Speech-Language Pathologist</v>
      </c>
      <c r="M72" s="8" t="s">
        <v>63</v>
      </c>
      <c r="N72" s="8" t="s">
        <v>64</v>
      </c>
      <c r="O72" s="8" t="str">
        <f t="shared" si="3"/>
        <v>Individual Training - Virtual, Individual Training - In Person</v>
      </c>
      <c r="P72" s="8" t="str">
        <f t="shared" si="4"/>
        <v>Individual training is offered in person or virtually, and</v>
      </c>
      <c r="Q72" s="8" t="s">
        <v>64</v>
      </c>
      <c r="R72" s="9" t="str">
        <f t="shared" si="5"/>
        <v>Group Training - Virtual, Group Training - In Person</v>
      </c>
      <c r="S72" s="9" t="str">
        <f t="shared" si="6"/>
        <v>group training is offered in person or virtually.</v>
      </c>
      <c r="T72" s="8" t="s">
        <v>860</v>
      </c>
      <c r="U72" s="8" t="str">
        <f t="shared" si="24"/>
        <v>WA, OR, CA, AK</v>
      </c>
      <c r="V72" s="8" t="s">
        <v>88</v>
      </c>
      <c r="W72" s="10" t="str">
        <f t="shared" si="8"/>
        <v>Feminine, Masculine, Androgynous, Singing</v>
      </c>
      <c r="X72" s="10" t="str">
        <f t="shared" si="19"/>
        <v>Services are available for those with feminine, masculine, androgynous, and singing-related voice goals.</v>
      </c>
      <c r="Y72" s="8" t="s">
        <v>861</v>
      </c>
      <c r="Z72" s="10" t="str">
        <f t="shared" si="10"/>
        <v>
Regarding formal training in voice for transgender and gender diverse people, this provider reported: Master of Science in Speech Language Pathology</v>
      </c>
      <c r="AA72" s="8" t="s">
        <v>862</v>
      </c>
      <c r="AB72" s="8" t="str">
        <f t="shared" si="25"/>
        <v>
Regarding areas of specialty/specific trainings, this provider reported: Gender-Affirming Voice Training with Sandy Hirsch</v>
      </c>
      <c r="AC72" s="8" t="s">
        <v>863</v>
      </c>
      <c r="AI72" s="8" t="s">
        <v>67</v>
      </c>
      <c r="AJ72" s="8" t="s">
        <v>68</v>
      </c>
      <c r="AK72" s="8" t="s">
        <v>864</v>
      </c>
      <c r="AL72" s="8" t="s">
        <v>865</v>
      </c>
      <c r="AN72" s="8" t="str">
        <f t="shared" si="16"/>
        <v>Seattle, WA</v>
      </c>
      <c r="AO72" s="8" t="s">
        <v>866</v>
      </c>
      <c r="AP72" s="8" t="s">
        <v>72</v>
      </c>
      <c r="AQ72" s="8">
        <v>5.038772643E9</v>
      </c>
      <c r="AR72" s="8" t="s">
        <v>867</v>
      </c>
      <c r="AS72" s="11" t="s">
        <v>868</v>
      </c>
      <c r="AT72" s="8" t="s">
        <v>869</v>
      </c>
      <c r="AU72" s="12" t="str">
        <f t="shared" si="13"/>
        <v>
Regarding formal training in cultural humility for transgender and gender diverse people, this provider reported: Courses through Christie Block and Sandy Hirsch</v>
      </c>
      <c r="AV72" s="8">
        <v>2020.0</v>
      </c>
      <c r="AW72" s="8">
        <v>2017.0</v>
      </c>
      <c r="AX72" s="8" t="s">
        <v>870</v>
      </c>
      <c r="AY72" s="9" t="str">
        <f t="shared" si="26"/>
        <v>This provider opted to share the following additional aspects of identity: Member of the LGBTQ+ community</v>
      </c>
      <c r="BA72" s="9" t="str">
        <f t="shared" si="27"/>
        <v/>
      </c>
      <c r="BB72" s="8" t="s">
        <v>867</v>
      </c>
      <c r="BC72" s="13"/>
    </row>
    <row r="73">
      <c r="A73" s="7">
        <v>45359.61059144676</v>
      </c>
      <c r="B73" s="8" t="b">
        <v>1</v>
      </c>
      <c r="C73" s="8" t="s">
        <v>871</v>
      </c>
      <c r="D73" s="13"/>
      <c r="E73" s="8" t="str">
        <f t="shared" si="1"/>
        <v/>
      </c>
      <c r="F73" s="8" t="s">
        <v>58</v>
      </c>
      <c r="G73" s="8" t="s">
        <v>59</v>
      </c>
      <c r="H73" s="9"/>
      <c r="I73" s="8" t="s">
        <v>60</v>
      </c>
      <c r="J73" s="8" t="s">
        <v>61</v>
      </c>
      <c r="K73" s="8" t="s">
        <v>62</v>
      </c>
      <c r="L73" s="8" t="str">
        <f t="shared" si="23"/>
        <v>Speech-Language Pathologist</v>
      </c>
      <c r="M73" s="8" t="s">
        <v>63</v>
      </c>
      <c r="N73" s="15" t="s">
        <v>64</v>
      </c>
      <c r="O73" s="8" t="str">
        <f t="shared" si="3"/>
        <v>Individual Training - Virtual, Individual Training - In Person</v>
      </c>
      <c r="P73" s="8" t="str">
        <f t="shared" si="4"/>
        <v>Individual training is offered in person or virtually, and</v>
      </c>
      <c r="Q73" s="15" t="s">
        <v>64</v>
      </c>
      <c r="R73" s="9" t="str">
        <f t="shared" si="5"/>
        <v>Group Training - Virtual, Group Training - In Person</v>
      </c>
      <c r="S73" s="9" t="str">
        <f t="shared" si="6"/>
        <v>group training is offered in person or virtually.</v>
      </c>
      <c r="T73" s="15" t="s">
        <v>246</v>
      </c>
      <c r="U73" s="8" t="str">
        <f t="shared" si="24"/>
        <v>MN</v>
      </c>
      <c r="V73" s="15" t="s">
        <v>66</v>
      </c>
      <c r="W73" s="10" t="str">
        <f t="shared" si="8"/>
        <v>Feminine, Masculine, Androgynous</v>
      </c>
      <c r="X73" s="10" t="str">
        <f t="shared" si="19"/>
        <v>Services are available for those with feminine, masculine, and androgynous voice goals.</v>
      </c>
      <c r="Y73" s="8" t="s">
        <v>872</v>
      </c>
      <c r="Z73" s="10" t="str">
        <f t="shared" si="10"/>
        <v>
Regarding formal training in voice for transgender and gender diverse people, this provider reported: I have over 20 years experience as an SLP, including work on voice. I have been offering GAVC since 2017. I received training from a mentor, Anita Kozan, and from the workshop that Leah Helou, Sandy Hirsch, and Christie Block taught. I also obtained 2 certificates in DEI from the University of Minnesota, including coursework regarding gender and sexuality. I have continued to attend professional development and have offered trainings myself regarding GAVC and provision of culturally responsive services to TLGBQIA+ populations. </v>
      </c>
      <c r="AA73" s="8" t="s">
        <v>873</v>
      </c>
      <c r="AB73" s="8" t="str">
        <f t="shared" si="25"/>
        <v>
Regarding areas of specialty/specific trainings, this provider reported: We offer services to all ages and identities at all stages of vocal transition. We do refer out, however, for those looking to work on their singing voice. </v>
      </c>
      <c r="AC73" s="8" t="s">
        <v>874</v>
      </c>
      <c r="AD73" s="9"/>
      <c r="AE73" s="9"/>
      <c r="AF73" s="9"/>
      <c r="AG73" s="9"/>
      <c r="AH73" s="9"/>
      <c r="AI73" s="8" t="s">
        <v>67</v>
      </c>
      <c r="AJ73" s="8" t="s">
        <v>68</v>
      </c>
      <c r="AK73" s="8" t="s">
        <v>875</v>
      </c>
      <c r="AL73" s="8" t="s">
        <v>876</v>
      </c>
      <c r="AM73" s="15" t="s">
        <v>877</v>
      </c>
      <c r="AN73" s="8" t="str">
        <f t="shared" si="16"/>
        <v>115 Shevlin Hall, University of Minnesota, 164 Pillsbury DR SE, Minneapolis , Minnesota </v>
      </c>
      <c r="AO73" s="8" t="s">
        <v>878</v>
      </c>
      <c r="AP73" s="8" t="s">
        <v>72</v>
      </c>
      <c r="AQ73" s="8">
        <v>6.126243322E9</v>
      </c>
      <c r="AR73" s="8" t="s">
        <v>879</v>
      </c>
      <c r="AS73" s="9"/>
      <c r="AT73" s="8" t="s">
        <v>880</v>
      </c>
      <c r="AU73" s="12" t="str">
        <f t="shared" si="13"/>
        <v>
Regarding formal training in cultural humility for transgender and gender diverse people, this provider reported: I have complted 2 DEI certificate series(basic and advanced) from the University of Minnesota Office of Diversity, Equity, and Inclusion. I have also taken many trainings through ASHA and some through Rainbow Health.  I served on a grant committee at Rainbow Health to put together an online roster of folks in Minnesota who provide culturally responsive care to TLGBQIA+ individuals.  I am also a member of the Collegiate Gender Affirming Care Coalition, which holds regular meetings oriented around professional development topics related to providing responsive care to gender expansive individuals.  </v>
      </c>
      <c r="AV73" s="8">
        <v>2017.0</v>
      </c>
      <c r="AW73" s="8">
        <v>1997.0</v>
      </c>
      <c r="AX73" s="9"/>
      <c r="AY73" s="9" t="str">
        <f t="shared" si="26"/>
        <v/>
      </c>
      <c r="AZ73" s="9"/>
      <c r="BA73" s="9" t="str">
        <f t="shared" si="27"/>
        <v/>
      </c>
      <c r="BB73" s="8" t="s">
        <v>879</v>
      </c>
      <c r="BC73" s="13"/>
    </row>
    <row r="74">
      <c r="A74" s="7">
        <v>45359.61985267361</v>
      </c>
      <c r="B74" s="8" t="b">
        <v>1</v>
      </c>
      <c r="C74" s="8" t="s">
        <v>881</v>
      </c>
      <c r="D74" s="13"/>
      <c r="E74" s="8" t="str">
        <f t="shared" si="1"/>
        <v/>
      </c>
      <c r="F74" s="8" t="s">
        <v>81</v>
      </c>
      <c r="G74" s="9"/>
      <c r="H74" s="9"/>
      <c r="I74" s="9"/>
      <c r="J74" s="8" t="s">
        <v>61</v>
      </c>
      <c r="K74" s="8" t="s">
        <v>62</v>
      </c>
      <c r="L74" s="8" t="str">
        <f t="shared" si="23"/>
        <v>Speech-Language Pathologist</v>
      </c>
      <c r="M74" s="8" t="s">
        <v>189</v>
      </c>
      <c r="N74" s="8" t="s">
        <v>64</v>
      </c>
      <c r="O74" s="8" t="str">
        <f t="shared" si="3"/>
        <v>Individual Training - Virtual, Individual Training - In Person</v>
      </c>
      <c r="P74" s="8" t="str">
        <f t="shared" si="4"/>
        <v>Individual training is offered in person or virtually, and</v>
      </c>
      <c r="Q74" s="8" t="s">
        <v>59</v>
      </c>
      <c r="R74" s="9" t="str">
        <f t="shared" si="5"/>
        <v/>
      </c>
      <c r="S74" s="9" t="str">
        <f t="shared" si="6"/>
        <v>group training is not offered.</v>
      </c>
      <c r="T74" s="8" t="s">
        <v>882</v>
      </c>
      <c r="U74" s="8" t="str">
        <f t="shared" si="24"/>
        <v>LA, MS, FL, AL</v>
      </c>
      <c r="V74" s="15" t="s">
        <v>88</v>
      </c>
      <c r="W74" s="10" t="str">
        <f t="shared" si="8"/>
        <v>Feminine, Masculine, Androgynous, Singing</v>
      </c>
      <c r="X74" s="10" t="str">
        <f t="shared" si="19"/>
        <v>Services are available for those with feminine, masculine, androgynous, and singing-related voice goals.</v>
      </c>
      <c r="Y74" s="8" t="s">
        <v>883</v>
      </c>
      <c r="Z74" s="10" t="str">
        <f t="shared" si="10"/>
        <v>
Regarding formal training in voice for transgender and gender diverse people, this provider reported: 10 years clinical practice as a voice SLP plus have spent the last ~3-4 years reading various texts, attending courses, and reading input of trans or gender non conforming clinicians to continue to build the highest culture competence that I can </v>
      </c>
      <c r="AA74" s="9"/>
      <c r="AB74" s="8" t="str">
        <f t="shared" si="25"/>
        <v/>
      </c>
      <c r="AC74" s="9"/>
      <c r="AD74" s="9"/>
      <c r="AE74" s="9"/>
      <c r="AF74" s="9"/>
      <c r="AG74" s="9"/>
      <c r="AH74" s="9"/>
      <c r="AI74" s="8" t="s">
        <v>67</v>
      </c>
      <c r="AJ74" s="8" t="s">
        <v>884</v>
      </c>
      <c r="AK74" s="8" t="s">
        <v>885</v>
      </c>
      <c r="AL74" s="8" t="s">
        <v>886</v>
      </c>
      <c r="AM74" s="8" t="s">
        <v>887</v>
      </c>
      <c r="AN74" s="8" t="str">
        <f t="shared" si="16"/>
        <v>1514 Jefferson Hwy, New Orleans, LA</v>
      </c>
      <c r="AO74" s="8" t="s">
        <v>888</v>
      </c>
      <c r="AP74" s="8" t="s">
        <v>889</v>
      </c>
      <c r="AQ74" s="9"/>
      <c r="AR74" s="8" t="s">
        <v>890</v>
      </c>
      <c r="AS74" s="9"/>
      <c r="AT74" s="8" t="s">
        <v>891</v>
      </c>
      <c r="AU74" s="12" t="str">
        <f t="shared" si="13"/>
        <v>
Regarding formal training in cultural humility for transgender and gender diverse people, this provider reported: Medbridge courses</v>
      </c>
      <c r="AV74" s="8">
        <v>2019.0</v>
      </c>
      <c r="AW74" s="8">
        <v>2014.0</v>
      </c>
      <c r="AX74" s="9"/>
      <c r="AY74" s="9" t="str">
        <f t="shared" si="26"/>
        <v/>
      </c>
      <c r="AZ74" s="9"/>
      <c r="BA74" s="9" t="str">
        <f t="shared" si="27"/>
        <v/>
      </c>
      <c r="BB74" s="8" t="s">
        <v>890</v>
      </c>
      <c r="BC74" s="13"/>
    </row>
    <row r="75">
      <c r="A75" s="7">
        <v>45359.621578148144</v>
      </c>
      <c r="B75" s="8" t="b">
        <v>1</v>
      </c>
      <c r="C75" s="8" t="s">
        <v>892</v>
      </c>
      <c r="D75" s="13"/>
      <c r="E75" s="8" t="str">
        <f t="shared" si="1"/>
        <v/>
      </c>
      <c r="F75" s="8" t="s">
        <v>58</v>
      </c>
      <c r="G75" s="8" t="s">
        <v>59</v>
      </c>
      <c r="H75" s="9"/>
      <c r="I75" s="8" t="s">
        <v>60</v>
      </c>
      <c r="J75" s="8" t="s">
        <v>61</v>
      </c>
      <c r="K75" s="8" t="s">
        <v>62</v>
      </c>
      <c r="L75" s="8" t="str">
        <f t="shared" si="23"/>
        <v>Speech-Language Pathologist</v>
      </c>
      <c r="M75" s="27" t="s">
        <v>788</v>
      </c>
      <c r="N75" s="8" t="s">
        <v>64</v>
      </c>
      <c r="O75" s="8" t="str">
        <f t="shared" si="3"/>
        <v>Individual Training - Virtual, Individual Training - In Person</v>
      </c>
      <c r="P75" s="8" t="str">
        <f t="shared" si="4"/>
        <v>Individual training is offered in person or virtually, and</v>
      </c>
      <c r="Q75" s="8" t="s">
        <v>59</v>
      </c>
      <c r="R75" s="9" t="str">
        <f t="shared" si="5"/>
        <v/>
      </c>
      <c r="S75" s="9" t="str">
        <f t="shared" si="6"/>
        <v>group training is not offered.</v>
      </c>
      <c r="T75" s="8" t="s">
        <v>893</v>
      </c>
      <c r="U75" s="8" t="str">
        <f t="shared" si="24"/>
        <v>ID</v>
      </c>
      <c r="V75" s="8" t="s">
        <v>88</v>
      </c>
      <c r="W75" s="10" t="str">
        <f t="shared" si="8"/>
        <v>Feminine, Masculine, Androgynous, Singing</v>
      </c>
      <c r="X75" s="10" t="str">
        <f t="shared" si="19"/>
        <v>Services are available for those with feminine, masculine, androgynous, and singing-related voice goals.</v>
      </c>
      <c r="Y75" s="8" t="s">
        <v>894</v>
      </c>
      <c r="Z75" s="10" t="str">
        <f t="shared" si="10"/>
        <v>
Regarding formal training in voice for transgender and gender diverse people, this provider reported: OutCare Certified
Transgender &amp; Gender Nonconforming Speakers: A Course for Voice Clinicians
Evidence Based Assessment and Treatment of Gender Expansive Voice
Creating a gender-inclusive practice: Medical and psychological perspectives 
Idaho Psychiatric Association Annual Conference: Transgender Health Care in Idaho 
Transgender Voice and Beyond: Voice and Communication Training for Gender Expression 
Regional presenter, Intermountain Area Speech and Hearing Convention: Transgender Voice 101: Getting Started</v>
      </c>
      <c r="AA75" s="8" t="s">
        <v>895</v>
      </c>
      <c r="AB75" s="8" t="str">
        <f t="shared" si="25"/>
        <v>
Regarding areas of specialty/specific trainings, this provider reported: Manual Therapy and Myofascial Release (MFR)  •	Conversation Training Therapy (CTT) •	Phonation Resistance Training Exercise (PhoRTE) •	Lessac-Madsen Resonant Voice Therapy (LMRVT)  •	Casper-Stone Confidential Flow Therapy (CSCFT) / Pediatric GAV / Nonbinary GAV / Introduction to Estill Voice Training</v>
      </c>
      <c r="AC75" s="9"/>
      <c r="AD75" s="9"/>
      <c r="AE75" s="9"/>
      <c r="AF75" s="9"/>
      <c r="AG75" s="9"/>
      <c r="AH75" s="9"/>
      <c r="AI75" s="8" t="s">
        <v>67</v>
      </c>
      <c r="AJ75" s="8" t="s">
        <v>68</v>
      </c>
      <c r="AK75" s="8" t="s">
        <v>893</v>
      </c>
      <c r="AL75" s="8" t="s">
        <v>896</v>
      </c>
      <c r="AM75" s="8" t="s">
        <v>897</v>
      </c>
      <c r="AN75" s="8" t="str">
        <f t="shared" si="16"/>
        <v>4696 W Overland Rd, STE 228, Boise, ID</v>
      </c>
      <c r="AO75" s="8" t="s">
        <v>898</v>
      </c>
      <c r="AP75" s="8" t="s">
        <v>72</v>
      </c>
      <c r="AQ75" s="8">
        <v>2.085001728E9</v>
      </c>
      <c r="AR75" s="8" t="s">
        <v>899</v>
      </c>
      <c r="AS75" s="9"/>
      <c r="AT75" s="8" t="s">
        <v>900</v>
      </c>
      <c r="AU75" s="12" t="str">
        <f t="shared" si="13"/>
        <v>
Regarding formal training in cultural humility for transgender and gender diverse people, this provider reported: Transgender &amp; Gender Nonconforming Speakers: A Course for Voice Clinicians (21 hours)
Evidence Based Assessment and Treatment of Gender Expansive Voice (1 hour)
Creating a gender-inclusive practice: Medical and psychological perspectives (1 hour)
Idaho Psychiatric Association Annual Conference: Transgender Health Care in Idaho (7 hours)
Transgender Voice and Beyond: Voice and Communication Training for Gender Expression (2 hours)
OutCare Certified: OutCare Cultural Competency Training (1 hour)</v>
      </c>
      <c r="AV75" s="8">
        <v>2016.0</v>
      </c>
      <c r="AW75" s="8">
        <v>1992.0</v>
      </c>
      <c r="AX75" s="8" t="s">
        <v>901</v>
      </c>
      <c r="AY75" s="9" t="str">
        <f t="shared" si="26"/>
        <v>This provider opted to share the following additional aspects of identity: Woman-owned business</v>
      </c>
      <c r="AZ75" s="9"/>
      <c r="BA75" s="9" t="str">
        <f t="shared" si="27"/>
        <v/>
      </c>
      <c r="BB75" s="8" t="s">
        <v>899</v>
      </c>
      <c r="BC75" s="13"/>
    </row>
    <row r="76">
      <c r="A76" s="7">
        <v>45359.62810840277</v>
      </c>
      <c r="B76" s="8" t="b">
        <v>1</v>
      </c>
      <c r="C76" s="8" t="s">
        <v>902</v>
      </c>
      <c r="D76" s="8" t="s">
        <v>57</v>
      </c>
      <c r="E76" s="8" t="str">
        <f t="shared" si="1"/>
        <v> (she/her)</v>
      </c>
      <c r="F76" s="8" t="s">
        <v>81</v>
      </c>
      <c r="G76" s="9"/>
      <c r="H76" s="9"/>
      <c r="I76" s="9"/>
      <c r="J76" s="8" t="s">
        <v>61</v>
      </c>
      <c r="K76" s="8" t="s">
        <v>62</v>
      </c>
      <c r="L76" s="8" t="str">
        <f t="shared" si="23"/>
        <v>Speech-Language Pathologist</v>
      </c>
      <c r="M76" s="8" t="s">
        <v>63</v>
      </c>
      <c r="N76" s="8" t="s">
        <v>64</v>
      </c>
      <c r="O76" s="8" t="str">
        <f t="shared" si="3"/>
        <v>Individual Training - Virtual, Individual Training - In Person</v>
      </c>
      <c r="P76" s="8" t="str">
        <f t="shared" si="4"/>
        <v>Individual training is offered in person or virtually, and</v>
      </c>
      <c r="Q76" s="8" t="s">
        <v>59</v>
      </c>
      <c r="R76" s="9" t="str">
        <f t="shared" si="5"/>
        <v/>
      </c>
      <c r="S76" s="9" t="str">
        <f t="shared" si="6"/>
        <v>group training is not offered.</v>
      </c>
      <c r="T76" s="8" t="s">
        <v>903</v>
      </c>
      <c r="U76" s="8" t="str">
        <f t="shared" si="24"/>
        <v>NY, CA</v>
      </c>
      <c r="V76" s="8" t="s">
        <v>88</v>
      </c>
      <c r="W76" s="10" t="str">
        <f t="shared" si="8"/>
        <v>Feminine, Masculine, Androgynous, Singing</v>
      </c>
      <c r="X76" s="10" t="str">
        <f t="shared" si="19"/>
        <v>Services are available for those with feminine, masculine, androgynous, and singing-related voice goals.</v>
      </c>
      <c r="Y76" s="8" t="s">
        <v>904</v>
      </c>
      <c r="Z76" s="10" t="str">
        <f t="shared" si="10"/>
        <v>
Regarding formal training in voice for transgender and gender diverse people, this provider reported: 43 years experience in vocology and GAVC. Degrees in speech pathology and music performance - voice. Approx. 50 hours continuing education training in GAVC and hundreds of post-graduate training hours in voice therapy/voice training. 30+ years experience as a working singer/actress. </v>
      </c>
      <c r="AA76" s="8" t="s">
        <v>905</v>
      </c>
      <c r="AB76" s="8" t="str">
        <f t="shared" si="25"/>
        <v>
Regarding areas of specialty/specific trainings, this provider reported: All aspects of the singing voice, VoiceWorks Associate instructor</v>
      </c>
      <c r="AC76" s="8" t="s">
        <v>906</v>
      </c>
      <c r="AD76" s="9"/>
      <c r="AE76" s="9"/>
      <c r="AF76" s="9"/>
      <c r="AG76" s="9"/>
      <c r="AH76" s="9"/>
      <c r="AI76" s="8" t="s">
        <v>67</v>
      </c>
      <c r="AJ76" s="8" t="s">
        <v>83</v>
      </c>
      <c r="AK76" s="8" t="s">
        <v>87</v>
      </c>
      <c r="AL76" s="8" t="s">
        <v>907</v>
      </c>
      <c r="AM76" s="8" t="s">
        <v>908</v>
      </c>
      <c r="AN76" s="8" t="str">
        <f t="shared" si="16"/>
        <v>184 W Nicholai St, Hicksville, NY</v>
      </c>
      <c r="AO76" s="8" t="s">
        <v>909</v>
      </c>
      <c r="AP76" s="8" t="s">
        <v>910</v>
      </c>
      <c r="AQ76" s="8">
        <v>5.164331822E9</v>
      </c>
      <c r="AR76" s="8" t="s">
        <v>911</v>
      </c>
      <c r="AS76" s="11" t="s">
        <v>912</v>
      </c>
      <c r="AT76" s="8" t="s">
        <v>913</v>
      </c>
      <c r="AU76" s="12" t="str">
        <f t="shared" si="13"/>
        <v>
Regarding formal training in cultural humility for transgender and gender diverse people, this provider reported: Continuing education coursework (e.g., with Ruchi Kapila, SLP-vocologist)</v>
      </c>
      <c r="AV76" s="8">
        <v>1984.0</v>
      </c>
      <c r="AW76" s="8">
        <v>1982.0</v>
      </c>
      <c r="AX76" s="9"/>
      <c r="AY76" s="9" t="str">
        <f t="shared" si="26"/>
        <v/>
      </c>
      <c r="AZ76" s="8" t="s">
        <v>914</v>
      </c>
      <c r="BA76" s="9" t="str">
        <f t="shared" si="27"/>
        <v>
This provider wished to share the following additional information: I have been privileged to be able to bring my experience/training as an SLP, vocologist, singing teacher, presenter, and performer together to help general voice clients and TGNC clients to achieve their authentic, affirmed, and excellent voices.</v>
      </c>
      <c r="BB76" s="8" t="s">
        <v>915</v>
      </c>
      <c r="BC76" s="13"/>
    </row>
    <row r="77">
      <c r="A77" s="7">
        <v>45359.62978875</v>
      </c>
      <c r="B77" s="8" t="b">
        <v>1</v>
      </c>
      <c r="C77" s="8" t="s">
        <v>916</v>
      </c>
      <c r="D77" s="8" t="s">
        <v>57</v>
      </c>
      <c r="E77" s="8" t="str">
        <f t="shared" si="1"/>
        <v> (she/her)</v>
      </c>
      <c r="F77" s="8" t="s">
        <v>58</v>
      </c>
      <c r="G77" s="8" t="s">
        <v>59</v>
      </c>
      <c r="H77" s="9"/>
      <c r="I77" s="8" t="s">
        <v>60</v>
      </c>
      <c r="J77" s="8" t="s">
        <v>61</v>
      </c>
      <c r="K77" s="8" t="s">
        <v>62</v>
      </c>
      <c r="L77" s="8" t="str">
        <f t="shared" si="23"/>
        <v>Speech-Language Pathologist</v>
      </c>
      <c r="M77" s="8" t="s">
        <v>63</v>
      </c>
      <c r="N77" s="8" t="s">
        <v>64</v>
      </c>
      <c r="O77" s="8" t="str">
        <f t="shared" si="3"/>
        <v>Individual Training - Virtual, Individual Training - In Person</v>
      </c>
      <c r="P77" s="8" t="str">
        <f t="shared" si="4"/>
        <v>Individual training is offered in person or virtually, and</v>
      </c>
      <c r="Q77" s="8" t="s">
        <v>59</v>
      </c>
      <c r="R77" s="9" t="str">
        <f t="shared" si="5"/>
        <v/>
      </c>
      <c r="S77" s="9" t="str">
        <f t="shared" si="6"/>
        <v>group training is not offered.</v>
      </c>
      <c r="T77" s="8" t="s">
        <v>917</v>
      </c>
      <c r="U77" s="8" t="str">
        <f t="shared" si="24"/>
        <v>OH</v>
      </c>
      <c r="V77" s="8" t="s">
        <v>88</v>
      </c>
      <c r="W77" s="10" t="str">
        <f t="shared" si="8"/>
        <v>Feminine, Masculine, Androgynous, Singing</v>
      </c>
      <c r="X77" s="10" t="str">
        <f t="shared" si="19"/>
        <v>Services are available for those with feminine, masculine, androgynous, and singing-related voice goals.</v>
      </c>
      <c r="Y77" s="8" t="s">
        <v>918</v>
      </c>
      <c r="Z77" s="10" t="str">
        <f t="shared" si="10"/>
        <v>
Regarding formal training in voice for transgender and gender diverse people, this provider reported: MS in SLP; additional training with Hirsch/Helou/Block course; published outcomes research</v>
      </c>
      <c r="AA77" s="9"/>
      <c r="AB77" s="8" t="str">
        <f t="shared" si="25"/>
        <v/>
      </c>
      <c r="AC77" s="9"/>
      <c r="AD77" s="9"/>
      <c r="AE77" s="9"/>
      <c r="AF77" s="9"/>
      <c r="AG77" s="9"/>
      <c r="AH77" s="9"/>
      <c r="AI77" s="8" t="s">
        <v>67</v>
      </c>
      <c r="AJ77" s="8" t="s">
        <v>68</v>
      </c>
      <c r="AK77" s="8" t="s">
        <v>917</v>
      </c>
      <c r="AL77" s="8" t="s">
        <v>919</v>
      </c>
      <c r="AM77" s="22" t="s">
        <v>920</v>
      </c>
      <c r="AN77" s="8" t="str">
        <f t="shared" si="16"/>
        <v>9500 Euclid Avenue, Cleveland, OH</v>
      </c>
      <c r="AO77" s="8" t="s">
        <v>921</v>
      </c>
      <c r="AP77" s="8" t="s">
        <v>94</v>
      </c>
      <c r="AQ77" s="8">
        <v>2.1644485E9</v>
      </c>
      <c r="AR77" s="8" t="s">
        <v>922</v>
      </c>
      <c r="AS77" s="9"/>
      <c r="AT77" s="8" t="s">
        <v>923</v>
      </c>
      <c r="AU77" s="12" t="str">
        <f t="shared" si="13"/>
        <v>
Regarding formal training in cultural humility for transgender and gender diverse people, this provider reported: None</v>
      </c>
      <c r="AV77" s="8">
        <v>2017.0</v>
      </c>
      <c r="AW77" s="8">
        <v>2014.0</v>
      </c>
      <c r="AX77" s="9"/>
      <c r="AY77" s="9" t="str">
        <f t="shared" si="26"/>
        <v/>
      </c>
      <c r="AZ77" s="9"/>
      <c r="BA77" s="9" t="str">
        <f t="shared" si="27"/>
        <v/>
      </c>
      <c r="BB77" s="8" t="s">
        <v>922</v>
      </c>
      <c r="BC77" s="9"/>
    </row>
    <row r="78">
      <c r="A78" s="7">
        <v>45359.63253565972</v>
      </c>
      <c r="B78" s="8" t="b">
        <v>1</v>
      </c>
      <c r="C78" s="8" t="s">
        <v>924</v>
      </c>
      <c r="D78" s="13"/>
      <c r="E78" s="8" t="str">
        <f t="shared" si="1"/>
        <v/>
      </c>
      <c r="F78" s="8" t="s">
        <v>58</v>
      </c>
      <c r="G78" s="8" t="s">
        <v>59</v>
      </c>
      <c r="H78" s="9"/>
      <c r="I78" s="8" t="s">
        <v>60</v>
      </c>
      <c r="J78" s="8" t="s">
        <v>61</v>
      </c>
      <c r="K78" s="8" t="s">
        <v>62</v>
      </c>
      <c r="L78" s="8" t="str">
        <f t="shared" si="23"/>
        <v>Speech-Language Pathologist</v>
      </c>
      <c r="M78" s="8" t="s">
        <v>63</v>
      </c>
      <c r="N78" s="8" t="s">
        <v>64</v>
      </c>
      <c r="O78" s="8" t="str">
        <f t="shared" si="3"/>
        <v>Individual Training - Virtual, Individual Training - In Person</v>
      </c>
      <c r="P78" s="8" t="str">
        <f t="shared" si="4"/>
        <v>Individual training is offered in person or virtually, and</v>
      </c>
      <c r="Q78" s="8" t="s">
        <v>59</v>
      </c>
      <c r="R78" s="9" t="str">
        <f t="shared" si="5"/>
        <v/>
      </c>
      <c r="S78" s="9" t="str">
        <f t="shared" si="6"/>
        <v>group training is not offered.</v>
      </c>
      <c r="T78" s="8" t="s">
        <v>104</v>
      </c>
      <c r="U78" s="8" t="str">
        <f t="shared" si="24"/>
        <v>CA</v>
      </c>
      <c r="V78" s="8" t="s">
        <v>66</v>
      </c>
      <c r="W78" s="10" t="str">
        <f t="shared" si="8"/>
        <v>Feminine, Masculine, Androgynous</v>
      </c>
      <c r="X78" s="10" t="str">
        <f t="shared" si="19"/>
        <v>Services are available for those with feminine, masculine, and androgynous voice goals.</v>
      </c>
      <c r="Y78" s="8" t="s">
        <v>925</v>
      </c>
      <c r="Z78" s="10" t="str">
        <f t="shared" si="10"/>
        <v>
Regarding formal training in voice for transgender and gender diverse people, this provider reported: Gender Affirming Voice Conference 2021, Self study, 6 years of practice in GAVC </v>
      </c>
      <c r="AA78" s="9"/>
      <c r="AB78" s="8" t="str">
        <f t="shared" si="25"/>
        <v/>
      </c>
      <c r="AC78" s="9"/>
      <c r="AD78" s="9"/>
      <c r="AE78" s="9"/>
      <c r="AF78" s="9"/>
      <c r="AG78" s="9"/>
      <c r="AH78" s="9"/>
      <c r="AI78" s="8" t="s">
        <v>67</v>
      </c>
      <c r="AJ78" s="8" t="s">
        <v>68</v>
      </c>
      <c r="AK78" s="8" t="s">
        <v>104</v>
      </c>
      <c r="AL78" s="8" t="s">
        <v>926</v>
      </c>
      <c r="AM78" s="8" t="s">
        <v>927</v>
      </c>
      <c r="AN78" s="8" t="str">
        <f t="shared" si="16"/>
        <v>200 Medical Plaza; Suite 540, Los Angeles, CA</v>
      </c>
      <c r="AO78" s="8" t="s">
        <v>928</v>
      </c>
      <c r="AP78" s="8" t="s">
        <v>72</v>
      </c>
      <c r="AQ78" s="8">
        <v>3.108258551E9</v>
      </c>
      <c r="AR78" s="8" t="s">
        <v>929</v>
      </c>
      <c r="AS78" s="9"/>
      <c r="AT78" s="8" t="s">
        <v>930</v>
      </c>
      <c r="AU78" s="12" t="str">
        <f t="shared" si="13"/>
        <v>
Regarding formal training in cultural humility for transgender and gender diverse people, this provider reported: Multiple trainings through my employer and within our gender health program at UCLA</v>
      </c>
      <c r="AV78" s="8">
        <v>2018.0</v>
      </c>
      <c r="AW78" s="8">
        <v>2016.0</v>
      </c>
      <c r="AX78" s="9"/>
      <c r="AY78" s="9" t="str">
        <f t="shared" si="26"/>
        <v/>
      </c>
      <c r="AZ78" s="9"/>
      <c r="BA78" s="9" t="str">
        <f t="shared" si="27"/>
        <v/>
      </c>
      <c r="BB78" s="8" t="s">
        <v>929</v>
      </c>
      <c r="BC78" s="13"/>
    </row>
    <row r="79">
      <c r="A79" s="7">
        <v>45359.64486230324</v>
      </c>
      <c r="B79" s="8" t="b">
        <v>1</v>
      </c>
      <c r="C79" s="8" t="s">
        <v>931</v>
      </c>
      <c r="D79" s="8" t="s">
        <v>111</v>
      </c>
      <c r="E79" s="8" t="str">
        <f t="shared" si="1"/>
        <v> (she/they)</v>
      </c>
      <c r="F79" s="8" t="s">
        <v>81</v>
      </c>
      <c r="G79" s="9"/>
      <c r="H79" s="9"/>
      <c r="I79" s="9"/>
      <c r="J79" s="8" t="s">
        <v>61</v>
      </c>
      <c r="K79" s="8" t="s">
        <v>62</v>
      </c>
      <c r="L79" s="8" t="str">
        <f t="shared" si="23"/>
        <v>Speech-Language Pathologist</v>
      </c>
      <c r="M79" s="8" t="s">
        <v>63</v>
      </c>
      <c r="N79" s="8" t="s">
        <v>64</v>
      </c>
      <c r="O79" s="8" t="str">
        <f t="shared" si="3"/>
        <v>Individual Training - Virtual, Individual Training - In Person</v>
      </c>
      <c r="P79" s="8" t="str">
        <f t="shared" si="4"/>
        <v>Individual training is offered in person or virtually, and</v>
      </c>
      <c r="Q79" s="8" t="s">
        <v>59</v>
      </c>
      <c r="R79" s="9" t="str">
        <f t="shared" si="5"/>
        <v/>
      </c>
      <c r="S79" s="9" t="str">
        <f t="shared" si="6"/>
        <v>group training is not offered.</v>
      </c>
      <c r="T79" s="8" t="s">
        <v>104</v>
      </c>
      <c r="U79" s="8" t="str">
        <f t="shared" si="24"/>
        <v>CA</v>
      </c>
      <c r="V79" s="8" t="s">
        <v>88</v>
      </c>
      <c r="W79" s="10" t="str">
        <f t="shared" si="8"/>
        <v>Feminine, Masculine, Androgynous, Singing</v>
      </c>
      <c r="X79" s="10" t="str">
        <f t="shared" si="19"/>
        <v>Services are available for those with feminine, masculine, androgynous, and singing-related voice goals.</v>
      </c>
      <c r="Y79" s="8" t="s">
        <v>932</v>
      </c>
      <c r="Z79" s="10" t="str">
        <f t="shared" si="10"/>
        <v>
Regarding formal training in voice for transgender and gender diverse people, this provider reported: I have attended trainings and have published research to further my own knowledge of gender-affirming voice. I worked as a gender-affirming singing and speaking coach before becoming a speech-language pathologist with gender-affirming voice as a specialty of mine. I lead the gender-affirming voice initiatives at the USC Voice Center.</v>
      </c>
      <c r="AA79" s="8" t="s">
        <v>933</v>
      </c>
      <c r="AB79" s="8" t="str">
        <f t="shared" si="25"/>
        <v>
Regarding areas of specialty/specific trainings, this provider reported: Laryngeal massage and reposturing for voice masculinization, singing voice instructor experience, former choir director</v>
      </c>
      <c r="AC79" s="8" t="s">
        <v>934</v>
      </c>
      <c r="AD79" s="9"/>
      <c r="AE79" s="9"/>
      <c r="AF79" s="9"/>
      <c r="AG79" s="9"/>
      <c r="AH79" s="9"/>
      <c r="AI79" s="8" t="s">
        <v>594</v>
      </c>
      <c r="AJ79" s="8" t="s">
        <v>68</v>
      </c>
      <c r="AK79" s="8" t="s">
        <v>104</v>
      </c>
      <c r="AL79" s="8" t="s">
        <v>926</v>
      </c>
      <c r="AM79" s="8" t="s">
        <v>935</v>
      </c>
      <c r="AN79" s="8" t="str">
        <f t="shared" si="16"/>
        <v>1450 San Pablo St, Los Angeles, CA</v>
      </c>
      <c r="AO79" s="8" t="s">
        <v>936</v>
      </c>
      <c r="AP79" s="8" t="s">
        <v>72</v>
      </c>
      <c r="AQ79" s="8">
        <v>3.23442579E9</v>
      </c>
      <c r="AR79" s="9"/>
      <c r="AS79" s="11" t="s">
        <v>937</v>
      </c>
      <c r="AT79" s="8" t="s">
        <v>938</v>
      </c>
      <c r="AU79" s="12" t="str">
        <f t="shared" si="13"/>
        <v>
Regarding formal training in cultural humility for transgender and gender diverse people, this provider reported: Being nonbinary myself, and being married to a transmasculine person, I have been part of this community and surrounded myself with gender diverse people for many years. I have also attended extra trainings to learn even more about other topics such as neurodiversity affirming gender affirming voice care.</v>
      </c>
      <c r="AV79" s="8">
        <v>2018.0</v>
      </c>
      <c r="AW79" s="8">
        <v>2016.0</v>
      </c>
      <c r="AX79" s="8" t="s">
        <v>939</v>
      </c>
      <c r="AY79" s="9" t="str">
        <f t="shared" si="26"/>
        <v>This provider opted to share the following additional aspects of identity: Queer, nonbinary</v>
      </c>
      <c r="AZ79" s="9"/>
      <c r="BA79" s="9" t="str">
        <f t="shared" si="27"/>
        <v/>
      </c>
      <c r="BB79" s="8" t="s">
        <v>940</v>
      </c>
      <c r="BC79" s="13"/>
    </row>
    <row r="80">
      <c r="A80" s="7">
        <v>45359.64490496527</v>
      </c>
      <c r="B80" s="8" t="b">
        <v>1</v>
      </c>
      <c r="C80" s="8" t="s">
        <v>941</v>
      </c>
      <c r="D80" s="8" t="s">
        <v>629</v>
      </c>
      <c r="E80" s="8" t="str">
        <f t="shared" si="1"/>
        <v> (they/them)</v>
      </c>
      <c r="F80" s="8" t="s">
        <v>81</v>
      </c>
      <c r="G80" s="9"/>
      <c r="H80" s="9"/>
      <c r="I80" s="9"/>
      <c r="J80" s="8" t="s">
        <v>61</v>
      </c>
      <c r="K80" s="8" t="s">
        <v>62</v>
      </c>
      <c r="L80" s="8" t="str">
        <f t="shared" si="23"/>
        <v>Speech-Language Pathologist</v>
      </c>
      <c r="M80" s="8" t="s">
        <v>63</v>
      </c>
      <c r="N80" s="8" t="s">
        <v>153</v>
      </c>
      <c r="O80" s="8" t="str">
        <f t="shared" si="3"/>
        <v>Individual Training - Virtual</v>
      </c>
      <c r="P80" s="8" t="str">
        <f t="shared" si="4"/>
        <v>Individual training is offered virtually, and</v>
      </c>
      <c r="Q80" s="8" t="s">
        <v>153</v>
      </c>
      <c r="R80" s="9" t="str">
        <f t="shared" si="5"/>
        <v>Group Training - Virtual</v>
      </c>
      <c r="S80" s="9" t="str">
        <f t="shared" si="6"/>
        <v>group training is offered virtually.</v>
      </c>
      <c r="T80" s="8" t="s">
        <v>942</v>
      </c>
      <c r="U80" s="8" t="str">
        <f t="shared" si="24"/>
        <v>CA, OR</v>
      </c>
      <c r="V80" s="8" t="s">
        <v>66</v>
      </c>
      <c r="W80" s="10" t="str">
        <f t="shared" si="8"/>
        <v>Feminine, Masculine, Androgynous</v>
      </c>
      <c r="X80" s="10" t="str">
        <f t="shared" si="19"/>
        <v>Services are available for those with feminine, masculine, and androgynous voice goals.</v>
      </c>
      <c r="Y80" s="8" t="s">
        <v>943</v>
      </c>
      <c r="Z80" s="10" t="str">
        <f t="shared" si="10"/>
        <v>
Regarding formal training in voice for transgender and gender diverse people, this provider reported: I'm a genderqueer SLP and voice coach who is passionate about working with my community. I have a masters degree in speech and hearing science and have taken numerous continuing education course specific to gender-affirming voice.</v>
      </c>
      <c r="AA80" s="8" t="s">
        <v>944</v>
      </c>
      <c r="AB80" s="8" t="str">
        <f t="shared" si="25"/>
        <v>
Regarding areas of specialty/specific trainings, this provider reported: Transmasc voice, androgenous voice goals, however I love working with all!</v>
      </c>
      <c r="AC80" s="8" t="s">
        <v>945</v>
      </c>
      <c r="AD80" s="9"/>
      <c r="AE80" s="9"/>
      <c r="AF80" s="9"/>
      <c r="AG80" s="9"/>
      <c r="AH80" s="9"/>
      <c r="AI80" s="8" t="s">
        <v>116</v>
      </c>
      <c r="AJ80" s="8" t="s">
        <v>68</v>
      </c>
      <c r="AK80" s="8" t="s">
        <v>268</v>
      </c>
      <c r="AL80" s="8" t="s">
        <v>926</v>
      </c>
      <c r="AM80" s="9"/>
      <c r="AN80" s="8" t="str">
        <f t="shared" si="16"/>
        <v>Los Angeles, California</v>
      </c>
      <c r="AO80" s="8" t="s">
        <v>946</v>
      </c>
      <c r="AP80" s="8" t="s">
        <v>72</v>
      </c>
      <c r="AQ80" s="8">
        <v>1.5033809328E10</v>
      </c>
      <c r="AR80" s="8" t="s">
        <v>947</v>
      </c>
      <c r="AS80" s="11" t="s">
        <v>948</v>
      </c>
      <c r="AT80" s="8" t="s">
        <v>949</v>
      </c>
      <c r="AU80" s="12" t="str">
        <f t="shared" si="13"/>
        <v>
Regarding formal training in cultural humility for transgender and gender diverse people, this provider reported: I am part of this community </v>
      </c>
      <c r="AV80" s="8">
        <v>2018.0</v>
      </c>
      <c r="AW80" s="8">
        <v>2018.0</v>
      </c>
      <c r="AX80" s="9"/>
      <c r="AY80" s="9" t="str">
        <f t="shared" si="26"/>
        <v/>
      </c>
      <c r="AZ80" s="9"/>
      <c r="BA80" s="9" t="str">
        <f t="shared" si="27"/>
        <v/>
      </c>
      <c r="BB80" s="8" t="s">
        <v>950</v>
      </c>
      <c r="BC80" s="13"/>
    </row>
    <row r="81">
      <c r="A81" s="7">
        <v>45359.645741203705</v>
      </c>
      <c r="B81" s="8" t="b">
        <v>1</v>
      </c>
      <c r="C81" s="8" t="s">
        <v>951</v>
      </c>
      <c r="D81" s="13"/>
      <c r="E81" s="8" t="str">
        <f t="shared" si="1"/>
        <v/>
      </c>
      <c r="F81" s="8" t="s">
        <v>81</v>
      </c>
      <c r="G81" s="9"/>
      <c r="H81" s="9"/>
      <c r="I81" s="9"/>
      <c r="J81" s="8" t="s">
        <v>61</v>
      </c>
      <c r="K81" s="8" t="s">
        <v>62</v>
      </c>
      <c r="L81" s="8" t="str">
        <f t="shared" si="23"/>
        <v>Speech-Language Pathologist</v>
      </c>
      <c r="M81" s="8" t="s">
        <v>788</v>
      </c>
      <c r="N81" s="8" t="s">
        <v>64</v>
      </c>
      <c r="O81" s="8" t="str">
        <f t="shared" si="3"/>
        <v>Individual Training - Virtual, Individual Training - In Person</v>
      </c>
      <c r="P81" s="8" t="str">
        <f t="shared" si="4"/>
        <v>Individual training is offered in person or virtually, and</v>
      </c>
      <c r="Q81" s="8" t="s">
        <v>59</v>
      </c>
      <c r="R81" s="9" t="str">
        <f t="shared" si="5"/>
        <v/>
      </c>
      <c r="S81" s="9" t="str">
        <f t="shared" si="6"/>
        <v>group training is not offered.</v>
      </c>
      <c r="T81" s="8" t="s">
        <v>952</v>
      </c>
      <c r="U81" s="8" t="str">
        <f t="shared" si="24"/>
        <v>CO</v>
      </c>
      <c r="V81" s="8" t="s">
        <v>66</v>
      </c>
      <c r="W81" s="10" t="str">
        <f t="shared" si="8"/>
        <v>Feminine, Masculine, Androgynous</v>
      </c>
      <c r="X81" s="10" t="str">
        <f t="shared" si="19"/>
        <v>Services are available for those with feminine, masculine, and androgynous voice goals.</v>
      </c>
      <c r="Y81" s="8" t="s">
        <v>953</v>
      </c>
      <c r="Z81" s="10" t="str">
        <f t="shared" si="10"/>
        <v>
Regarding formal training in voice for transgender and gender diverse people, this provider reported: Completed online graduate-level course via The CREDIT Institute's course "Trans Voice Elective" (taught by AC Goldberg) in October 2022, and in-person 2-day Gender Voice Training course at CU Anschutz Jan 2023 (led by gender diverse SLPs). </v>
      </c>
      <c r="AA81" s="9"/>
      <c r="AB81" s="8" t="str">
        <f t="shared" si="25"/>
        <v/>
      </c>
      <c r="AC81" s="8" t="s">
        <v>954</v>
      </c>
      <c r="AD81" s="9"/>
      <c r="AE81" s="9"/>
      <c r="AF81" s="9"/>
      <c r="AG81" s="9"/>
      <c r="AH81" s="9"/>
      <c r="AI81" s="8" t="s">
        <v>67</v>
      </c>
      <c r="AJ81" s="8" t="s">
        <v>68</v>
      </c>
      <c r="AK81" s="8" t="s">
        <v>952</v>
      </c>
      <c r="AL81" s="8" t="s">
        <v>955</v>
      </c>
      <c r="AM81" s="8" t="s">
        <v>956</v>
      </c>
      <c r="AN81" s="8" t="str">
        <f t="shared" si="16"/>
        <v>1106 E Prospect Rd, Suite 200, Fort Collins, CO</v>
      </c>
      <c r="AO81" s="8" t="s">
        <v>957</v>
      </c>
      <c r="AP81" s="8" t="s">
        <v>72</v>
      </c>
      <c r="AQ81" s="8">
        <v>9.704958458E9</v>
      </c>
      <c r="AR81" s="8" t="s">
        <v>958</v>
      </c>
      <c r="AS81" s="11" t="s">
        <v>959</v>
      </c>
      <c r="AT81" s="8" t="s">
        <v>960</v>
      </c>
      <c r="AU81" s="12" t="str">
        <f t="shared" si="13"/>
        <v>
Regarding formal training in cultural humility for transgender and gender diverse people, this provider reported: Lots of this via The CREDIT Institute's graduate-level course "Trans Voice Elective", including but not limited to modules titled "Creating Safe(r) Spaces for TGNC Patients, Clients, and Students" and "Holistic, Trauma-Informed, Culturally Responsive Care for Gender Expansive Voice."</v>
      </c>
      <c r="AV81" s="8">
        <v>2022.0</v>
      </c>
      <c r="AW81" s="8">
        <v>2017.0</v>
      </c>
      <c r="AX81" s="9"/>
      <c r="AY81" s="9" t="str">
        <f t="shared" si="26"/>
        <v/>
      </c>
      <c r="AZ81" s="9"/>
      <c r="BA81" s="9" t="str">
        <f t="shared" si="27"/>
        <v/>
      </c>
      <c r="BB81" s="8" t="s">
        <v>961</v>
      </c>
      <c r="BC81" s="13"/>
    </row>
    <row r="82">
      <c r="A82" s="7">
        <v>45359.64695645834</v>
      </c>
      <c r="B82" s="8" t="b">
        <v>1</v>
      </c>
      <c r="C82" s="8" t="s">
        <v>962</v>
      </c>
      <c r="D82" s="13"/>
      <c r="E82" s="8" t="str">
        <f t="shared" si="1"/>
        <v/>
      </c>
      <c r="F82" s="8" t="s">
        <v>58</v>
      </c>
      <c r="G82" s="8" t="s">
        <v>59</v>
      </c>
      <c r="H82" s="9"/>
      <c r="I82" s="8" t="s">
        <v>60</v>
      </c>
      <c r="J82" s="8" t="s">
        <v>61</v>
      </c>
      <c r="K82" s="8" t="s">
        <v>62</v>
      </c>
      <c r="L82" s="8" t="str">
        <f t="shared" si="23"/>
        <v>Speech-Language Pathologist</v>
      </c>
      <c r="M82" s="8" t="s">
        <v>63</v>
      </c>
      <c r="N82" s="8" t="s">
        <v>153</v>
      </c>
      <c r="O82" s="8" t="str">
        <f t="shared" si="3"/>
        <v>Individual Training - Virtual</v>
      </c>
      <c r="P82" s="8" t="str">
        <f t="shared" si="4"/>
        <v>Individual training is offered virtually, and</v>
      </c>
      <c r="Q82" s="8" t="s">
        <v>153</v>
      </c>
      <c r="R82" s="9" t="str">
        <f t="shared" si="5"/>
        <v>Group Training - Virtual</v>
      </c>
      <c r="S82" s="9" t="str">
        <f t="shared" si="6"/>
        <v>group training is offered virtually.</v>
      </c>
      <c r="T82" s="8" t="s">
        <v>963</v>
      </c>
      <c r="U82" s="8" t="str">
        <f t="shared" si="24"/>
        <v>WI, WA</v>
      </c>
      <c r="V82" s="8" t="s">
        <v>66</v>
      </c>
      <c r="W82" s="10" t="str">
        <f t="shared" si="8"/>
        <v>Feminine, Masculine, Androgynous</v>
      </c>
      <c r="X82" s="10" t="str">
        <f t="shared" si="19"/>
        <v>Services are available for those with feminine, masculine, and androgynous voice goals.</v>
      </c>
      <c r="Y82" s="8" t="s">
        <v>964</v>
      </c>
      <c r="Z82" s="10" t="str">
        <f t="shared" si="10"/>
        <v>
Regarding formal training in voice for transgender and gender diverse people, this provider reported: Gender Affirming Voice Training for Clinicians with Leah Helou, Sandy Hirsh, AC Goldberg, and Christine Block, Trans Voice Elective training with AC Goldberg, new to voice work</v>
      </c>
      <c r="AA82" s="8" t="s">
        <v>965</v>
      </c>
      <c r="AB82" s="8" t="str">
        <f t="shared" si="25"/>
        <v>
Regarding areas of specialty/specific trainings, this provider reported: also a yoga therapist and able to incorporate practices and tools for stress reduction, anxiety, depression</v>
      </c>
      <c r="AC82" s="8" t="s">
        <v>966</v>
      </c>
      <c r="AD82" s="9"/>
      <c r="AE82" s="9"/>
      <c r="AF82" s="9"/>
      <c r="AG82" s="9"/>
      <c r="AH82" s="9"/>
      <c r="AI82" s="8" t="s">
        <v>67</v>
      </c>
      <c r="AJ82" s="8" t="s">
        <v>68</v>
      </c>
      <c r="AK82" s="8" t="s">
        <v>190</v>
      </c>
      <c r="AL82" s="8" t="s">
        <v>967</v>
      </c>
      <c r="AM82" s="9"/>
      <c r="AN82" s="8" t="str">
        <f t="shared" si="16"/>
        <v>Amherst Junction, WI</v>
      </c>
      <c r="AO82" s="8" t="s">
        <v>968</v>
      </c>
      <c r="AP82" s="8" t="s">
        <v>969</v>
      </c>
      <c r="AQ82" s="9"/>
      <c r="AR82" s="8" t="s">
        <v>970</v>
      </c>
      <c r="AS82" s="9"/>
      <c r="AT82" s="8" t="s">
        <v>971</v>
      </c>
      <c r="AU82" s="12" t="str">
        <f t="shared" si="13"/>
        <v>
Regarding formal training in cultural humility for transgender and gender diverse people, this provider reported: training through AC Goldberg</v>
      </c>
      <c r="AV82" s="8">
        <v>2024.0</v>
      </c>
      <c r="AW82" s="8">
        <v>2024.0</v>
      </c>
      <c r="AX82" s="8" t="s">
        <v>972</v>
      </c>
      <c r="AY82" s="9" t="str">
        <f t="shared" si="26"/>
        <v>This provider opted to share the following additional aspects of identity: queer</v>
      </c>
      <c r="AZ82" s="9"/>
      <c r="BA82" s="9" t="str">
        <f t="shared" si="27"/>
        <v/>
      </c>
      <c r="BB82" s="8" t="s">
        <v>970</v>
      </c>
      <c r="BC82" s="13"/>
    </row>
    <row r="83">
      <c r="A83" s="7">
        <v>45359.64707422454</v>
      </c>
      <c r="B83" s="8" t="b">
        <v>1</v>
      </c>
      <c r="C83" s="8" t="s">
        <v>973</v>
      </c>
      <c r="D83" s="13"/>
      <c r="E83" s="8" t="str">
        <f t="shared" si="1"/>
        <v/>
      </c>
      <c r="F83" s="8" t="s">
        <v>81</v>
      </c>
      <c r="G83" s="9"/>
      <c r="H83" s="9"/>
      <c r="I83" s="9"/>
      <c r="J83" s="8" t="s">
        <v>61</v>
      </c>
      <c r="K83" s="8" t="s">
        <v>62</v>
      </c>
      <c r="L83" s="8" t="str">
        <f t="shared" si="23"/>
        <v>Speech-Language Pathologist</v>
      </c>
      <c r="M83" s="8" t="s">
        <v>63</v>
      </c>
      <c r="N83" s="8" t="s">
        <v>64</v>
      </c>
      <c r="O83" s="8" t="str">
        <f t="shared" si="3"/>
        <v>Individual Training - Virtual, Individual Training - In Person</v>
      </c>
      <c r="P83" s="8" t="str">
        <f t="shared" si="4"/>
        <v>Individual training is offered in person or virtually, and</v>
      </c>
      <c r="Q83" s="8" t="s">
        <v>64</v>
      </c>
      <c r="R83" s="9" t="str">
        <f t="shared" si="5"/>
        <v>Group Training - Virtual, Group Training - In Person</v>
      </c>
      <c r="S83" s="9" t="str">
        <f t="shared" si="6"/>
        <v>group training is offered in person or virtually.</v>
      </c>
      <c r="T83" s="8" t="s">
        <v>974</v>
      </c>
      <c r="U83" s="8" t="str">
        <f t="shared" si="24"/>
        <v>NY, NJ, PA</v>
      </c>
      <c r="V83" s="8" t="s">
        <v>66</v>
      </c>
      <c r="W83" s="10" t="str">
        <f t="shared" si="8"/>
        <v>Feminine, Masculine, Androgynous</v>
      </c>
      <c r="X83" s="10" t="str">
        <f t="shared" si="19"/>
        <v>Services are available for those with feminine, masculine, and androgynous voice goals.</v>
      </c>
      <c r="Y83" s="8" t="s">
        <v>975</v>
      </c>
      <c r="Z83" s="10" t="str">
        <f t="shared" si="10"/>
        <v>
Regarding formal training in voice for transgender and gender diverse people, this provider reported: MS in voice and voice disorders; MA in linguistics with a focus on language and gender; WPATH SOC-8 certified provider; Gender Affirmative Voice Training: Approach and Technique; Gender Affirming Voice Training: A Course for Clinicians; ongoing WPATH, USPATH, Working Group on Gender, and TGNC community conferences and gatherings; ongoing informal consultation with GAVC and GA health experts, and community members</v>
      </c>
      <c r="AA83" s="8" t="s">
        <v>976</v>
      </c>
      <c r="AB83" s="8" t="str">
        <f t="shared" si="25"/>
        <v>
Regarding areas of specialty/specific trainings, this provider reported: Coordinating care with phonosurgery/HRT/mental health/singing, manual therapy, clinical hypnosis, across the gender spectrum, teens to seniors, LMRVT, Estill Voice, PhoRTE, VFE, SOVT, flow phonation, ESL/accent</v>
      </c>
      <c r="AC83" s="8" t="s">
        <v>977</v>
      </c>
      <c r="AD83" s="9"/>
      <c r="AE83" s="9"/>
      <c r="AF83" s="9"/>
      <c r="AG83" s="9"/>
      <c r="AH83" s="9"/>
      <c r="AI83" s="8" t="s">
        <v>67</v>
      </c>
      <c r="AJ83" s="8" t="s">
        <v>68</v>
      </c>
      <c r="AK83" s="8" t="s">
        <v>87</v>
      </c>
      <c r="AL83" s="8" t="s">
        <v>978</v>
      </c>
      <c r="AM83" s="8" t="s">
        <v>979</v>
      </c>
      <c r="AN83" s="8" t="str">
        <f t="shared" si="16"/>
        <v>150 Broadway, Suite 1708, New York, NY</v>
      </c>
      <c r="AO83" s="8" t="s">
        <v>980</v>
      </c>
      <c r="AP83" s="8" t="s">
        <v>981</v>
      </c>
      <c r="AQ83" s="8">
        <v>3.476773619E9</v>
      </c>
      <c r="AR83" s="8" t="s">
        <v>982</v>
      </c>
      <c r="AS83" s="11" t="s">
        <v>983</v>
      </c>
      <c r="AT83" s="8" t="s">
        <v>984</v>
      </c>
      <c r="AU83" s="12" t="str">
        <f t="shared" si="13"/>
        <v>
Regarding formal training in cultural humility for transgender and gender diverse people, this provider reported: WPATH, USPATH; Gender Affirming Voice Training: A Course for Clinicians; Gender Affirmative Voice Training: Approach &amp; Technique; TGNC community conferences</v>
      </c>
      <c r="AV83" s="8">
        <v>2007.0</v>
      </c>
      <c r="AW83" s="8">
        <v>2002.0</v>
      </c>
      <c r="AX83" s="9"/>
      <c r="AY83" s="9" t="str">
        <f t="shared" si="26"/>
        <v/>
      </c>
      <c r="AZ83" s="8" t="s">
        <v>985</v>
      </c>
      <c r="BA83" s="9" t="str">
        <f t="shared" si="27"/>
        <v>
This provider wished to share the following additional information: GAVC - independent clinician trainer, WPATH GEI faculty/mentor, invited speaker, writer, article reviewer, session moderator</v>
      </c>
      <c r="BB83" s="8" t="s">
        <v>982</v>
      </c>
      <c r="BC83" s="13"/>
    </row>
    <row r="84">
      <c r="A84" s="7">
        <v>45359.64819864584</v>
      </c>
      <c r="B84" s="8" t="b">
        <v>1</v>
      </c>
      <c r="C84" s="8" t="s">
        <v>986</v>
      </c>
      <c r="D84" s="13"/>
      <c r="E84" s="8" t="str">
        <f t="shared" si="1"/>
        <v/>
      </c>
      <c r="F84" s="8" t="s">
        <v>58</v>
      </c>
      <c r="G84" s="8" t="s">
        <v>59</v>
      </c>
      <c r="H84" s="9"/>
      <c r="I84" s="8" t="s">
        <v>60</v>
      </c>
      <c r="J84" s="8" t="s">
        <v>61</v>
      </c>
      <c r="K84" s="8" t="s">
        <v>62</v>
      </c>
      <c r="L84" s="8" t="str">
        <f t="shared" si="23"/>
        <v>Speech-Language Pathologist</v>
      </c>
      <c r="M84" s="8" t="s">
        <v>63</v>
      </c>
      <c r="N84" s="8" t="s">
        <v>64</v>
      </c>
      <c r="O84" s="8" t="str">
        <f t="shared" si="3"/>
        <v>Individual Training - Virtual, Individual Training - In Person</v>
      </c>
      <c r="P84" s="8" t="str">
        <f t="shared" si="4"/>
        <v>Individual training is offered in person or virtually, and</v>
      </c>
      <c r="Q84" s="8" t="s">
        <v>153</v>
      </c>
      <c r="R84" s="9" t="str">
        <f t="shared" si="5"/>
        <v>Group Training - Virtual</v>
      </c>
      <c r="S84" s="9" t="str">
        <f t="shared" si="6"/>
        <v>group training is offered virtually.</v>
      </c>
      <c r="T84" s="8" t="s">
        <v>987</v>
      </c>
      <c r="U84" s="8" t="str">
        <f t="shared" si="24"/>
        <v>NJ, PA</v>
      </c>
      <c r="V84" s="8" t="s">
        <v>66</v>
      </c>
      <c r="W84" s="10" t="str">
        <f t="shared" si="8"/>
        <v>Feminine, Masculine, Androgynous</v>
      </c>
      <c r="X84" s="10" t="str">
        <f t="shared" si="19"/>
        <v>Services are available for those with feminine, masculine, and androgynous voice goals.</v>
      </c>
      <c r="Y84" s="8" t="s">
        <v>988</v>
      </c>
      <c r="Z84" s="10" t="str">
        <f t="shared" si="10"/>
        <v>
Regarding formal training in voice for transgender and gender diverse people, this provider reported: I am a clinical assistant professor at Temple University and have spent the last 3 years running/supervising a GAV clinic at the University level. I've developed a voice group and also provide individual therapy.</v>
      </c>
      <c r="AA84" s="9"/>
      <c r="AB84" s="8" t="str">
        <f t="shared" si="25"/>
        <v/>
      </c>
      <c r="AC84" s="8" t="s">
        <v>989</v>
      </c>
      <c r="AD84" s="9"/>
      <c r="AE84" s="9"/>
      <c r="AF84" s="9"/>
      <c r="AG84" s="9"/>
      <c r="AH84" s="9"/>
      <c r="AI84" s="8" t="s">
        <v>67</v>
      </c>
      <c r="AJ84" s="8" t="s">
        <v>68</v>
      </c>
      <c r="AK84" s="8" t="s">
        <v>65</v>
      </c>
      <c r="AL84" s="8" t="s">
        <v>990</v>
      </c>
      <c r="AM84" s="8" t="s">
        <v>991</v>
      </c>
      <c r="AN84" s="8" t="str">
        <f t="shared" si="16"/>
        <v>1701 N. 13th Street, Philadelphia, PA</v>
      </c>
      <c r="AO84" s="8" t="s">
        <v>992</v>
      </c>
      <c r="AP84" s="8" t="s">
        <v>72</v>
      </c>
      <c r="AQ84" s="9"/>
      <c r="AR84" s="8" t="s">
        <v>993</v>
      </c>
      <c r="AS84" s="9"/>
      <c r="AT84" s="8" t="s">
        <v>994</v>
      </c>
      <c r="AU84" s="12" t="str">
        <f t="shared" si="13"/>
        <v>
Regarding formal training in cultural humility for transgender and gender diverse people, this provider reported: I took your course with AC :-)</v>
      </c>
      <c r="AV84" s="8">
        <v>2020.0</v>
      </c>
      <c r="AW84" s="8">
        <v>2014.0</v>
      </c>
      <c r="AX84" s="9"/>
      <c r="AY84" s="9" t="str">
        <f t="shared" si="26"/>
        <v/>
      </c>
      <c r="AZ84" s="9"/>
      <c r="BA84" s="9" t="str">
        <f t="shared" si="27"/>
        <v/>
      </c>
      <c r="BB84" s="8" t="s">
        <v>995</v>
      </c>
      <c r="BC84" s="13"/>
    </row>
    <row r="85">
      <c r="A85" s="7">
        <v>45359.66273041666</v>
      </c>
      <c r="B85" s="8" t="b">
        <v>1</v>
      </c>
      <c r="C85" s="8" t="s">
        <v>996</v>
      </c>
      <c r="D85" s="13"/>
      <c r="E85" s="8" t="str">
        <f t="shared" si="1"/>
        <v/>
      </c>
      <c r="F85" s="8" t="s">
        <v>81</v>
      </c>
      <c r="G85" s="9"/>
      <c r="H85" s="9"/>
      <c r="I85" s="9"/>
      <c r="J85" s="8" t="s">
        <v>61</v>
      </c>
      <c r="K85" s="8" t="s">
        <v>62</v>
      </c>
      <c r="L85" s="8" t="str">
        <f t="shared" si="23"/>
        <v>Speech-Language Pathologist</v>
      </c>
      <c r="M85" s="8" t="s">
        <v>63</v>
      </c>
      <c r="N85" s="8" t="s">
        <v>64</v>
      </c>
      <c r="O85" s="8" t="str">
        <f t="shared" si="3"/>
        <v>Individual Training - Virtual, Individual Training - In Person</v>
      </c>
      <c r="P85" s="8" t="str">
        <f t="shared" si="4"/>
        <v>Individual training is offered in person or virtually, and</v>
      </c>
      <c r="Q85" s="8" t="s">
        <v>59</v>
      </c>
      <c r="R85" s="9" t="str">
        <f t="shared" si="5"/>
        <v/>
      </c>
      <c r="S85" s="9" t="str">
        <f t="shared" si="6"/>
        <v>group training is not offered.</v>
      </c>
      <c r="T85" s="8" t="s">
        <v>104</v>
      </c>
      <c r="U85" s="8" t="str">
        <f t="shared" si="24"/>
        <v>CA</v>
      </c>
      <c r="V85" s="8" t="s">
        <v>88</v>
      </c>
      <c r="W85" s="10" t="str">
        <f t="shared" si="8"/>
        <v>Feminine, Masculine, Androgynous, Singing</v>
      </c>
      <c r="X85" s="10" t="str">
        <f t="shared" si="19"/>
        <v>Services are available for those with feminine, masculine, androgynous, and singing-related voice goals.</v>
      </c>
      <c r="Y85" s="8" t="s">
        <v>997</v>
      </c>
      <c r="Z85" s="10" t="str">
        <f t="shared" si="10"/>
        <v>
Regarding formal training in voice for transgender and gender diverse people, this provider reported: Clinical Fellowship at USC Voice Center, Continuing education coursework </v>
      </c>
      <c r="AA85" s="9"/>
      <c r="AB85" s="8" t="str">
        <f t="shared" si="25"/>
        <v/>
      </c>
      <c r="AC85" s="9"/>
      <c r="AD85" s="9"/>
      <c r="AE85" s="9"/>
      <c r="AF85" s="9"/>
      <c r="AG85" s="9"/>
      <c r="AH85" s="9"/>
      <c r="AI85" s="8" t="s">
        <v>67</v>
      </c>
      <c r="AJ85" s="8" t="s">
        <v>68</v>
      </c>
      <c r="AK85" s="8" t="s">
        <v>104</v>
      </c>
      <c r="AL85" s="8" t="s">
        <v>926</v>
      </c>
      <c r="AM85" s="8" t="s">
        <v>998</v>
      </c>
      <c r="AN85" s="8" t="str">
        <f t="shared" si="16"/>
        <v>1450 San Pablo St., Los Angeles, CA</v>
      </c>
      <c r="AO85" s="8" t="s">
        <v>936</v>
      </c>
      <c r="AP85" s="8" t="s">
        <v>999</v>
      </c>
      <c r="AQ85" s="9"/>
      <c r="AR85" s="8" t="s">
        <v>1000</v>
      </c>
      <c r="AS85" s="11" t="s">
        <v>1001</v>
      </c>
      <c r="AT85" s="8" t="s">
        <v>1002</v>
      </c>
      <c r="AU85" s="12" t="str">
        <f t="shared" si="13"/>
        <v>
Regarding formal training in cultural humility for transgender and gender diverse people, this provider reported: Gender Voice Training: A Workshop Led by Gender Diverse SLPs (University of Colorado, Jan 2023)</v>
      </c>
      <c r="AV85" s="9"/>
      <c r="AW85" s="9"/>
      <c r="AX85" s="9"/>
      <c r="AY85" s="9" t="str">
        <f t="shared" si="26"/>
        <v/>
      </c>
      <c r="AZ85" s="9"/>
      <c r="BA85" s="9" t="str">
        <f t="shared" si="27"/>
        <v/>
      </c>
      <c r="BB85" s="8" t="s">
        <v>1000</v>
      </c>
      <c r="BC85" s="13"/>
    </row>
    <row r="86">
      <c r="A86" s="7">
        <v>45359.67145212963</v>
      </c>
      <c r="B86" s="8" t="b">
        <v>1</v>
      </c>
      <c r="C86" s="8" t="s">
        <v>1003</v>
      </c>
      <c r="D86" s="13"/>
      <c r="E86" s="8" t="str">
        <f t="shared" si="1"/>
        <v/>
      </c>
      <c r="F86" s="8" t="s">
        <v>81</v>
      </c>
      <c r="G86" s="9"/>
      <c r="H86" s="9"/>
      <c r="I86" s="9"/>
      <c r="J86" s="8" t="s">
        <v>61</v>
      </c>
      <c r="K86" s="8" t="s">
        <v>62</v>
      </c>
      <c r="L86" s="8" t="str">
        <f t="shared" si="23"/>
        <v>Speech-Language Pathologist</v>
      </c>
      <c r="M86" s="8" t="s">
        <v>63</v>
      </c>
      <c r="N86" s="8" t="s">
        <v>64</v>
      </c>
      <c r="O86" s="8" t="str">
        <f t="shared" si="3"/>
        <v>Individual Training - Virtual, Individual Training - In Person</v>
      </c>
      <c r="P86" s="8" t="str">
        <f t="shared" si="4"/>
        <v>Individual training is offered in person or virtually, and</v>
      </c>
      <c r="Q86" s="8" t="s">
        <v>59</v>
      </c>
      <c r="R86" s="9" t="str">
        <f t="shared" si="5"/>
        <v/>
      </c>
      <c r="S86" s="9" t="str">
        <f t="shared" si="6"/>
        <v>group training is not offered.</v>
      </c>
      <c r="T86" s="8" t="s">
        <v>112</v>
      </c>
      <c r="U86" s="8" t="str">
        <f t="shared" si="24"/>
        <v>ON</v>
      </c>
      <c r="V86" s="8" t="s">
        <v>690</v>
      </c>
      <c r="W86" s="10" t="str">
        <f t="shared" si="8"/>
        <v>Feminine, Androgynous</v>
      </c>
      <c r="X86" s="10" t="str">
        <f t="shared" si="19"/>
        <v>Services are available for those with feminine or androgynous voice goals.</v>
      </c>
      <c r="Y86" s="8" t="s">
        <v>1004</v>
      </c>
      <c r="Z86" s="10" t="str">
        <f t="shared" si="10"/>
        <v>
Regarding formal training in voice for transgender and gender diverse people, this provider reported: In-depth training at grad school, many CEU's and workshops, 10+ years experience</v>
      </c>
      <c r="AA86" s="9"/>
      <c r="AB86" s="8" t="str">
        <f t="shared" si="25"/>
        <v/>
      </c>
      <c r="AC86" s="9"/>
      <c r="AD86" s="9"/>
      <c r="AE86" s="9"/>
      <c r="AF86" s="9"/>
      <c r="AG86" s="9"/>
      <c r="AH86" s="9"/>
      <c r="AI86" s="8" t="s">
        <v>67</v>
      </c>
      <c r="AJ86" s="8" t="s">
        <v>117</v>
      </c>
      <c r="AK86" s="8" t="s">
        <v>226</v>
      </c>
      <c r="AL86" s="8" t="s">
        <v>281</v>
      </c>
      <c r="AM86" s="8" t="s">
        <v>1005</v>
      </c>
      <c r="AN86" s="8" t="str">
        <f t="shared" si="16"/>
        <v>M4B 1G4, Toronto, Ontario</v>
      </c>
      <c r="AO86" s="8" t="s">
        <v>1006</v>
      </c>
      <c r="AP86" s="9"/>
      <c r="AQ86" s="8">
        <v>6.476297068E9</v>
      </c>
      <c r="AR86" s="8" t="s">
        <v>1007</v>
      </c>
      <c r="AS86" s="11" t="s">
        <v>1008</v>
      </c>
      <c r="AT86" s="8" t="s">
        <v>1009</v>
      </c>
      <c r="AU86" s="12" t="str">
        <f t="shared" si="13"/>
        <v>
Regarding formal training in cultural humility for transgender and gender diverse people, this provider reported: Melanie's MVP course had this built in, and registering for The Trans Voice Elective, The Credit Institute</v>
      </c>
      <c r="AV86" s="8">
        <v>2011.0</v>
      </c>
      <c r="AW86" s="8">
        <v>2011.0</v>
      </c>
      <c r="AX86" s="9"/>
      <c r="AY86" s="9" t="str">
        <f t="shared" si="26"/>
        <v/>
      </c>
      <c r="AZ86" s="9"/>
      <c r="BA86" s="9" t="str">
        <f t="shared" si="27"/>
        <v/>
      </c>
      <c r="BB86" s="8" t="s">
        <v>1007</v>
      </c>
      <c r="BC86" s="13"/>
    </row>
    <row r="87">
      <c r="A87" s="28">
        <v>45359.681585659724</v>
      </c>
      <c r="B87" s="29" t="b">
        <v>1</v>
      </c>
      <c r="C87" s="29" t="s">
        <v>1010</v>
      </c>
      <c r="D87" s="29" t="s">
        <v>57</v>
      </c>
      <c r="E87" s="8" t="str">
        <f t="shared" si="1"/>
        <v> (she/her)</v>
      </c>
      <c r="F87" s="29" t="s">
        <v>81</v>
      </c>
      <c r="G87" s="30"/>
      <c r="H87" s="30"/>
      <c r="I87" s="30"/>
      <c r="J87" s="29" t="s">
        <v>61</v>
      </c>
      <c r="K87" s="29" t="s">
        <v>62</v>
      </c>
      <c r="L87" s="29" t="str">
        <f t="shared" si="23"/>
        <v>Speech-Language Pathologist</v>
      </c>
      <c r="M87" s="29" t="s">
        <v>165</v>
      </c>
      <c r="N87" s="29" t="s">
        <v>64</v>
      </c>
      <c r="O87" s="8" t="str">
        <f t="shared" si="3"/>
        <v>Individual Training - Virtual, Individual Training - In Person</v>
      </c>
      <c r="P87" s="8" t="str">
        <f t="shared" si="4"/>
        <v>Individual training is offered in person or virtually, and</v>
      </c>
      <c r="Q87" s="29" t="s">
        <v>59</v>
      </c>
      <c r="R87" s="9" t="str">
        <f t="shared" si="5"/>
        <v/>
      </c>
      <c r="S87" s="9" t="str">
        <f t="shared" si="6"/>
        <v>group training is not offered.</v>
      </c>
      <c r="T87" s="29" t="s">
        <v>104</v>
      </c>
      <c r="U87" s="8" t="str">
        <f t="shared" si="24"/>
        <v>CA</v>
      </c>
      <c r="V87" s="29" t="s">
        <v>88</v>
      </c>
      <c r="W87" s="10" t="str">
        <f t="shared" si="8"/>
        <v>Feminine, Masculine, Androgynous, Singing</v>
      </c>
      <c r="X87" s="10" t="str">
        <f t="shared" si="19"/>
        <v>Services are available for those with feminine, masculine, androgynous, and singing-related voice goals.</v>
      </c>
      <c r="Y87" s="29" t="s">
        <v>1011</v>
      </c>
      <c r="Z87" s="10" t="str">
        <f t="shared" si="10"/>
        <v>
Regarding formal training in voice for transgender and gender diverse people, this provider reported: I completed continuing education units to support and enhance my capabilities within this subspecialty.</v>
      </c>
      <c r="AA87" s="30"/>
      <c r="AB87" s="8" t="str">
        <f t="shared" si="25"/>
        <v/>
      </c>
      <c r="AC87" s="29" t="s">
        <v>1012</v>
      </c>
      <c r="AD87" s="30"/>
      <c r="AE87" s="30"/>
      <c r="AF87" s="30"/>
      <c r="AG87" s="30"/>
      <c r="AH87" s="30"/>
      <c r="AI87" s="29" t="s">
        <v>67</v>
      </c>
      <c r="AJ87" s="29" t="s">
        <v>68</v>
      </c>
      <c r="AK87" s="29" t="s">
        <v>268</v>
      </c>
      <c r="AL87" s="29" t="s">
        <v>1013</v>
      </c>
      <c r="AM87" s="29" t="s">
        <v>1014</v>
      </c>
      <c r="AN87" s="29" t="s">
        <v>1015</v>
      </c>
      <c r="AO87" s="29" t="s">
        <v>936</v>
      </c>
      <c r="AP87" s="29" t="s">
        <v>1016</v>
      </c>
      <c r="AQ87" s="29">
        <v>3.23442579E9</v>
      </c>
      <c r="AR87" s="30"/>
      <c r="AS87" s="31" t="s">
        <v>1017</v>
      </c>
      <c r="AT87" s="29" t="s">
        <v>1018</v>
      </c>
      <c r="AU87" s="12" t="str">
        <f t="shared" si="13"/>
        <v>
Regarding formal training in cultural humility for transgender and gender diverse people, this provider reported: Several specialty CEU courses and training on GAVC and cultural humility and sensitivity.</v>
      </c>
      <c r="AV87" s="29">
        <v>2018.0</v>
      </c>
      <c r="AW87" s="29">
        <v>2018.0</v>
      </c>
      <c r="AX87" s="29" t="s">
        <v>1019</v>
      </c>
      <c r="AY87" s="9" t="str">
        <f t="shared" si="26"/>
        <v>This provider opted to share the following additional aspects of identity: I was born and raised in Argentina (South America), I am an immigrant and have been living in the US since 2008.</v>
      </c>
      <c r="AZ87" s="30"/>
      <c r="BA87" s="9" t="str">
        <f t="shared" si="27"/>
        <v/>
      </c>
      <c r="BB87" s="29" t="s">
        <v>1020</v>
      </c>
      <c r="BC87" s="32"/>
      <c r="BD87" s="30"/>
      <c r="BE87" s="30"/>
      <c r="BF87" s="30"/>
      <c r="BG87" s="30"/>
      <c r="BH87" s="30"/>
    </row>
    <row r="88">
      <c r="A88" s="7">
        <v>45359.695402384255</v>
      </c>
      <c r="B88" s="8" t="b">
        <v>1</v>
      </c>
      <c r="C88" s="8" t="s">
        <v>1021</v>
      </c>
      <c r="D88" s="8" t="s">
        <v>57</v>
      </c>
      <c r="E88" s="8" t="str">
        <f t="shared" si="1"/>
        <v> (she/her)</v>
      </c>
      <c r="F88" s="8" t="s">
        <v>58</v>
      </c>
      <c r="G88" s="8" t="s">
        <v>59</v>
      </c>
      <c r="H88" s="9"/>
      <c r="I88" s="8" t="s">
        <v>60</v>
      </c>
      <c r="J88" s="8" t="s">
        <v>61</v>
      </c>
      <c r="K88" s="8" t="s">
        <v>62</v>
      </c>
      <c r="L88" s="8" t="str">
        <f t="shared" si="23"/>
        <v>Speech-Language Pathologist</v>
      </c>
      <c r="M88" s="8" t="s">
        <v>63</v>
      </c>
      <c r="N88" s="8" t="s">
        <v>153</v>
      </c>
      <c r="O88" s="8" t="str">
        <f t="shared" si="3"/>
        <v>Individual Training - Virtual</v>
      </c>
      <c r="P88" s="8" t="str">
        <f t="shared" si="4"/>
        <v>Individual training is offered virtually, and</v>
      </c>
      <c r="Q88" s="8" t="s">
        <v>153</v>
      </c>
      <c r="R88" s="9" t="str">
        <f t="shared" si="5"/>
        <v>Group Training - Virtual</v>
      </c>
      <c r="S88" s="9" t="str">
        <f t="shared" si="6"/>
        <v>group training is offered virtually.</v>
      </c>
      <c r="T88" s="8" t="s">
        <v>1022</v>
      </c>
      <c r="U88" s="8" t="str">
        <f t="shared" si="24"/>
        <v>NC, SC</v>
      </c>
      <c r="V88" s="8" t="s">
        <v>66</v>
      </c>
      <c r="W88" s="10" t="str">
        <f t="shared" si="8"/>
        <v>Feminine, Masculine, Androgynous</v>
      </c>
      <c r="X88" s="10" t="str">
        <f t="shared" si="19"/>
        <v>Services are available for those with feminine, masculine, and androgynous voice goals.</v>
      </c>
      <c r="Y88" s="8" t="s">
        <v>1023</v>
      </c>
      <c r="Z88" s="10" t="str">
        <f t="shared" si="10"/>
        <v>
Regarding formal training in voice for transgender and gender diverse people, this provider reported: I received training with gender affirming voice evaluation and therapy  with individuals and in group setting while working at the University clinic in graduate school. I pursue regular continuing education in the area of gender affirming voice yearly for both vocal techniques and culturally competent care. Professionally, I've provided gender affirming voice therapy in university clinic, at ENT clinic and now in my own private practice and have over a decade of experience. My speciality is using my knowledge and training as a classically trained actress AND a voice specialized Speech pathologist to help my clients achieve their goal sound and communication style.</v>
      </c>
      <c r="AA88" s="8" t="s">
        <v>1024</v>
      </c>
      <c r="AB88" s="8" t="str">
        <f t="shared" si="25"/>
        <v>
Regarding areas of specialty/specific trainings, this provider reported: Adults gender affirming voice therapy, pediatric gender affirming voice therapy, Resonant voice techniques, Post surgical voice rehabilitation, acting voice training</v>
      </c>
      <c r="AC88" s="9"/>
      <c r="AD88" s="9"/>
      <c r="AE88" s="9"/>
      <c r="AF88" s="9"/>
      <c r="AG88" s="9"/>
      <c r="AH88" s="9"/>
      <c r="AI88" s="8" t="s">
        <v>67</v>
      </c>
      <c r="AJ88" s="8" t="s">
        <v>68</v>
      </c>
      <c r="AK88" s="8" t="s">
        <v>703</v>
      </c>
      <c r="AL88" s="8" t="s">
        <v>704</v>
      </c>
      <c r="AM88" s="9"/>
      <c r="AN88" s="8" t="str">
        <f t="shared" ref="AN88:AN123" si="28">IF(ISBLANK(AM88),AL88&amp;", "&amp;AK88, AM88&amp;", "&amp;AL88&amp;", "&amp;AK88)</f>
        <v>Charlotte, NC</v>
      </c>
      <c r="AO88" s="8" t="s">
        <v>1025</v>
      </c>
      <c r="AP88" s="8" t="s">
        <v>1026</v>
      </c>
      <c r="AQ88" s="8">
        <v>7.043125422E9</v>
      </c>
      <c r="AR88" s="8" t="s">
        <v>1027</v>
      </c>
      <c r="AS88" s="11" t="s">
        <v>1028</v>
      </c>
      <c r="AT88" s="8" t="s">
        <v>1029</v>
      </c>
      <c r="AU88" s="12" t="str">
        <f t="shared" si="13"/>
        <v>
Regarding formal training in cultural humility for transgender and gender diverse people, this provider reported: I have received CEUs in this area from various SLP courses, most recently the courses I have completed have been “Cultural Humility with Transgender and Nonbinary people" (Medbridge) and “Preparing to serve TGNC Communities in Medical Settings” (Med SLP collective)  </v>
      </c>
      <c r="AV88" s="8">
        <v>2009.0</v>
      </c>
      <c r="AW88" s="8">
        <v>2009.0</v>
      </c>
      <c r="AX88" s="9"/>
      <c r="AY88" s="9" t="str">
        <f t="shared" si="26"/>
        <v/>
      </c>
      <c r="AZ88" s="9"/>
      <c r="BA88" s="9" t="str">
        <f t="shared" si="27"/>
        <v/>
      </c>
      <c r="BB88" s="8" t="s">
        <v>1027</v>
      </c>
      <c r="BC88" s="13"/>
    </row>
    <row r="89">
      <c r="A89" s="21">
        <v>45359.72292667824</v>
      </c>
      <c r="B89" s="33" t="s">
        <v>1030</v>
      </c>
      <c r="C89" s="22" t="s">
        <v>1031</v>
      </c>
      <c r="D89" s="25"/>
      <c r="E89" s="8" t="str">
        <f t="shared" si="1"/>
        <v/>
      </c>
      <c r="F89" s="22" t="s">
        <v>81</v>
      </c>
      <c r="G89" s="23"/>
      <c r="H89" s="23"/>
      <c r="I89" s="23"/>
      <c r="J89" s="22" t="s">
        <v>61</v>
      </c>
      <c r="K89" s="22" t="s">
        <v>86</v>
      </c>
      <c r="L89" s="22" t="str">
        <f t="shared" si="23"/>
        <v>Vocal Pedagogue/Singing Instructor</v>
      </c>
      <c r="M89" s="22" t="s">
        <v>63</v>
      </c>
      <c r="N89" s="22" t="s">
        <v>64</v>
      </c>
      <c r="O89" s="8" t="str">
        <f t="shared" si="3"/>
        <v>Individual Training - Virtual, Individual Training - In Person</v>
      </c>
      <c r="P89" s="8" t="str">
        <f t="shared" si="4"/>
        <v>Individual training is offered in person or virtually, and</v>
      </c>
      <c r="Q89" s="22" t="s">
        <v>59</v>
      </c>
      <c r="R89" s="9" t="str">
        <f t="shared" si="5"/>
        <v/>
      </c>
      <c r="S89" s="9" t="str">
        <f t="shared" si="6"/>
        <v>group training is not offered.</v>
      </c>
      <c r="T89" s="22" t="s">
        <v>1032</v>
      </c>
      <c r="U89" s="8" t="str">
        <f t="shared" si="24"/>
        <v>All states and international</v>
      </c>
      <c r="V89" s="22" t="s">
        <v>88</v>
      </c>
      <c r="W89" s="10" t="str">
        <f t="shared" si="8"/>
        <v>Feminine, Masculine, Androgynous, Singing</v>
      </c>
      <c r="X89" s="10" t="str">
        <f t="shared" si="19"/>
        <v>Services are available for those with feminine, masculine, androgynous, and singing-related voice goals.</v>
      </c>
      <c r="Y89" s="22" t="s">
        <v>1033</v>
      </c>
      <c r="Z89" s="10" t="str">
        <f t="shared" si="10"/>
        <v>
Regarding formal training in voice for transgender and gender diverse people, this provider reported: The teaching team at The Voice Lab receives training from Liz Jackson Hearns and Marisa Del Campo. Most of the teachers on the team are transgender, non-binary, gender queer, or queer. </v>
      </c>
      <c r="AA89" s="22" t="s">
        <v>1034</v>
      </c>
      <c r="AB89" s="8" t="str">
        <f t="shared" si="25"/>
        <v>
Regarding areas of specialty/specific trainings, this provider reported: Specialties in singing voice, voice and T, feminine speech, feminine singing.</v>
      </c>
      <c r="AC89" s="23"/>
      <c r="AD89" s="23"/>
      <c r="AE89" s="23"/>
      <c r="AF89" s="23"/>
      <c r="AG89" s="23"/>
      <c r="AH89" s="23"/>
      <c r="AI89" s="22" t="s">
        <v>1035</v>
      </c>
      <c r="AJ89" s="22" t="s">
        <v>68</v>
      </c>
      <c r="AK89" s="22" t="s">
        <v>450</v>
      </c>
      <c r="AL89" s="22" t="s">
        <v>157</v>
      </c>
      <c r="AM89" s="22" t="s">
        <v>1036</v>
      </c>
      <c r="AN89" s="22" t="str">
        <f t="shared" si="28"/>
        <v>2123 W Irving Park Rd., Chicago, Illinois</v>
      </c>
      <c r="AO89" s="22" t="s">
        <v>1031</v>
      </c>
      <c r="AP89" s="22" t="s">
        <v>1037</v>
      </c>
      <c r="AQ89" s="23"/>
      <c r="AR89" s="22" t="s">
        <v>1038</v>
      </c>
      <c r="AS89" s="24" t="s">
        <v>1039</v>
      </c>
      <c r="AT89" s="22" t="s">
        <v>1040</v>
      </c>
      <c r="AU89" s="12" t="str">
        <f t="shared" si="13"/>
        <v>
Regarding formal training in cultural humility for transgender and gender diverse people, this provider reported: Some formal training, but most of our cultural inclusivity comes from lived experience as a diverse, predominantly TGNC/queer team. </v>
      </c>
      <c r="AV89" s="22">
        <v>2014.0</v>
      </c>
      <c r="AW89" s="22">
        <v>2004.0</v>
      </c>
      <c r="AX89" s="22" t="s">
        <v>1041</v>
      </c>
      <c r="AY89" s="9" t="str">
        <f t="shared" si="26"/>
        <v>This provider opted to share the following additional aspects of identity: The business is queer-owned and led! &lt;3 </v>
      </c>
      <c r="AZ89" s="23"/>
      <c r="BA89" s="9" t="str">
        <f t="shared" si="27"/>
        <v/>
      </c>
      <c r="BB89" s="22" t="s">
        <v>1042</v>
      </c>
      <c r="BC89" s="25"/>
      <c r="BD89" s="23"/>
      <c r="BE89" s="23"/>
      <c r="BF89" s="23"/>
      <c r="BG89" s="23"/>
      <c r="BH89" s="23"/>
    </row>
    <row r="90">
      <c r="A90" s="7">
        <v>45359.728410254625</v>
      </c>
      <c r="B90" s="8" t="b">
        <v>1</v>
      </c>
      <c r="C90" s="8" t="s">
        <v>1043</v>
      </c>
      <c r="D90" s="8" t="s">
        <v>629</v>
      </c>
      <c r="E90" s="8" t="str">
        <f t="shared" si="1"/>
        <v> (they/them)</v>
      </c>
      <c r="F90" s="8" t="s">
        <v>58</v>
      </c>
      <c r="G90" s="8" t="s">
        <v>1044</v>
      </c>
      <c r="H90" s="8" t="s">
        <v>1045</v>
      </c>
      <c r="I90" s="8" t="s">
        <v>60</v>
      </c>
      <c r="J90" s="8" t="s">
        <v>61</v>
      </c>
      <c r="K90" s="15" t="s">
        <v>1046</v>
      </c>
      <c r="L90" s="8" t="str">
        <f t="shared" si="23"/>
        <v>Speech Language Pathology and Gender-Affirming Singing Teacher</v>
      </c>
      <c r="M90" s="8" t="s">
        <v>389</v>
      </c>
      <c r="N90" s="8" t="s">
        <v>64</v>
      </c>
      <c r="O90" s="8" t="str">
        <f t="shared" si="3"/>
        <v>Individual Training - Virtual, Individual Training - In Person</v>
      </c>
      <c r="P90" s="8" t="str">
        <f t="shared" si="4"/>
        <v>Individual training is offered in person or virtually, and</v>
      </c>
      <c r="Q90" s="8" t="s">
        <v>59</v>
      </c>
      <c r="R90" s="9" t="str">
        <f t="shared" si="5"/>
        <v/>
      </c>
      <c r="S90" s="9" t="str">
        <f t="shared" si="6"/>
        <v>group training is not offered.</v>
      </c>
      <c r="T90" s="8" t="s">
        <v>1047</v>
      </c>
      <c r="U90" s="8" t="str">
        <f t="shared" si="24"/>
        <v>CA, PA, WA</v>
      </c>
      <c r="V90" s="8" t="s">
        <v>88</v>
      </c>
      <c r="W90" s="10" t="str">
        <f t="shared" si="8"/>
        <v>Feminine, Masculine, Androgynous, Singing</v>
      </c>
      <c r="X90" s="10" t="str">
        <f t="shared" si="19"/>
        <v>Services are available for those with feminine, masculine, androgynous, and singing-related voice goals.</v>
      </c>
      <c r="Y90" s="8" t="s">
        <v>1048</v>
      </c>
      <c r="Z90" s="10" t="str">
        <f t="shared" si="10"/>
        <v>
Regarding formal training in voice for transgender and gender diverse people, this provider reported: I frequently lead GAVC training for SLPs and Voice teachers at conferences, and am faculty with MedBridge Education on this topic.</v>
      </c>
      <c r="AA90" s="8" t="s">
        <v>1049</v>
      </c>
      <c r="AB90" s="8" t="str">
        <f t="shared" si="25"/>
        <v>
Regarding areas of specialty/specific trainings, this provider reported: non-binary and binary speaking and singing voice of all gender expressions, voice and trauma (training in Somatic Experiencing®), Neurodiversity Affirming, Alfred Wolfsohn/ Roy Hart vocal lineage, some training in Somatic Voicework®, some training in Estill voice </v>
      </c>
      <c r="AC90" s="8" t="s">
        <v>1050</v>
      </c>
      <c r="AD90" s="9"/>
      <c r="AE90" s="9"/>
      <c r="AF90" s="9"/>
      <c r="AG90" s="9"/>
      <c r="AH90" s="9"/>
      <c r="AI90" s="8" t="s">
        <v>1051</v>
      </c>
      <c r="AJ90" s="8" t="s">
        <v>68</v>
      </c>
      <c r="AK90" s="8" t="s">
        <v>104</v>
      </c>
      <c r="AL90" s="8" t="s">
        <v>1052</v>
      </c>
      <c r="AM90" s="8"/>
      <c r="AN90" s="8" t="str">
        <f t="shared" si="28"/>
        <v>San Pablo, CA</v>
      </c>
      <c r="AO90" s="8" t="s">
        <v>1053</v>
      </c>
      <c r="AP90" s="8" t="s">
        <v>1054</v>
      </c>
      <c r="AQ90" s="9"/>
      <c r="AR90" s="8" t="s">
        <v>1055</v>
      </c>
      <c r="AS90" s="8" t="s">
        <v>1056</v>
      </c>
      <c r="AT90" s="8" t="s">
        <v>1057</v>
      </c>
      <c r="AU90" s="12" t="str">
        <f t="shared" si="13"/>
        <v>
Regarding formal training in cultural humility for transgender and gender diverse people, this provider reported: I frequently lead training on this topic (see my MedBridge course with Leah Helou, past trainings with TVI), have upcoming publications on this topic, also complete ongoing anti-racist training, such as the training with People's Institute for Survival and Beyond</v>
      </c>
      <c r="AV90" s="8">
        <v>2006.0</v>
      </c>
      <c r="AW90" s="8">
        <v>2006.0</v>
      </c>
      <c r="AX90" s="8" t="s">
        <v>1058</v>
      </c>
      <c r="AY90" s="9" t="str">
        <f t="shared" si="26"/>
        <v>This provider opted to share the following additional aspects of identity: White, Queer, Trans Non-Binary, Neurodivergent, Middle-Class, lives with chronic illness, non-dominant spiritual practice, Masters Degree/ educational privilege</v>
      </c>
      <c r="AZ90" s="8" t="s">
        <v>1059</v>
      </c>
      <c r="BA90" s="9" t="str">
        <f t="shared" si="27"/>
        <v>
This provider wished to share the following additional information: Aside from more typical gender affirming speaking and singing voice work, I also work with trans, non-binary, gender expansive people on creative vocal expression for performance, specialize in voice and trauma work, as well as spirituality and voice work.</v>
      </c>
      <c r="BB90" s="8" t="s">
        <v>1055</v>
      </c>
      <c r="BC90" s="13"/>
    </row>
    <row r="91">
      <c r="A91" s="21">
        <v>45359.763402094904</v>
      </c>
      <c r="B91" s="33" t="s">
        <v>1060</v>
      </c>
      <c r="C91" s="22" t="s">
        <v>1061</v>
      </c>
      <c r="D91" s="25"/>
      <c r="E91" s="8" t="str">
        <f t="shared" si="1"/>
        <v/>
      </c>
      <c r="F91" s="22" t="s">
        <v>81</v>
      </c>
      <c r="G91" s="23"/>
      <c r="H91" s="23"/>
      <c r="I91" s="23"/>
      <c r="J91" s="22" t="s">
        <v>61</v>
      </c>
      <c r="K91" s="22" t="s">
        <v>62</v>
      </c>
      <c r="L91" s="22" t="str">
        <f t="shared" si="23"/>
        <v>Speech-Language Pathologist</v>
      </c>
      <c r="M91" s="22" t="s">
        <v>1062</v>
      </c>
      <c r="N91" s="22" t="s">
        <v>64</v>
      </c>
      <c r="O91" s="8" t="str">
        <f t="shared" si="3"/>
        <v>Individual Training - Virtual, Individual Training - In Person</v>
      </c>
      <c r="P91" s="8" t="str">
        <f t="shared" si="4"/>
        <v>Individual training is offered in person or virtually, and</v>
      </c>
      <c r="Q91" s="22" t="s">
        <v>64</v>
      </c>
      <c r="R91" s="9" t="str">
        <f t="shared" si="5"/>
        <v>Group Training - Virtual, Group Training - In Person</v>
      </c>
      <c r="S91" s="9" t="str">
        <f t="shared" si="6"/>
        <v>group training is offered in person or virtually.</v>
      </c>
      <c r="T91" s="22" t="s">
        <v>1063</v>
      </c>
      <c r="U91" s="8" t="str">
        <f t="shared" si="24"/>
        <v>CA, CO, HI, NM for SLP; all states for vocal instructors</v>
      </c>
      <c r="V91" s="22" t="s">
        <v>88</v>
      </c>
      <c r="W91" s="10" t="str">
        <f t="shared" si="8"/>
        <v>Feminine, Masculine, Androgynous, Singing</v>
      </c>
      <c r="X91" s="10" t="str">
        <f t="shared" si="19"/>
        <v>Services are available for those with feminine, masculine, androgynous, and singing-related voice goals.</v>
      </c>
      <c r="Y91" s="22" t="s">
        <v>1064</v>
      </c>
      <c r="Z91" s="10" t="str">
        <f t="shared" si="10"/>
        <v>
Regarding formal training in voice for transgender and gender diverse people, this provider reported: New Mexico Gender Voice Center has a team of SLPs and vocal instructors that complete several hours of continuing education related to gender affirming voice training and voice transition each year. More info about our team and their qualifications, education, and credentials can be found at: www.nmgvc.org</v>
      </c>
      <c r="AA91" s="22" t="s">
        <v>1065</v>
      </c>
      <c r="AB91" s="8" t="str">
        <f t="shared" si="25"/>
        <v>
Regarding areas of specialty/specific trainings, this provider reported: Water Resistant Therapy, Straw Phonation, and the Stanley Method are used to teach feminine, masculine, and gender neutral voice, as well as support clients with their singing goals. NMGVC serves youth 12 and up, and adults of all ages.</v>
      </c>
      <c r="AC91" s="22" t="s">
        <v>1066</v>
      </c>
      <c r="AD91" s="23"/>
      <c r="AE91" s="23"/>
      <c r="AF91" s="23"/>
      <c r="AG91" s="23"/>
      <c r="AH91" s="23"/>
      <c r="AI91" s="22" t="s">
        <v>429</v>
      </c>
      <c r="AJ91" s="22" t="s">
        <v>83</v>
      </c>
      <c r="AK91" s="22" t="s">
        <v>1067</v>
      </c>
      <c r="AL91" s="22" t="s">
        <v>1068</v>
      </c>
      <c r="AM91" s="22" t="s">
        <v>1069</v>
      </c>
      <c r="AN91" s="22" t="str">
        <f t="shared" si="28"/>
        <v>801 Encino Place NE, Suite C-14, Albuquerque, New Mexico</v>
      </c>
      <c r="AO91" s="22" t="s">
        <v>1070</v>
      </c>
      <c r="AP91" s="22" t="s">
        <v>1071</v>
      </c>
      <c r="AQ91" s="22">
        <v>5.058045358E9</v>
      </c>
      <c r="AR91" s="22" t="s">
        <v>1072</v>
      </c>
      <c r="AS91" s="24" t="s">
        <v>1073</v>
      </c>
      <c r="AT91" s="22" t="s">
        <v>1074</v>
      </c>
      <c r="AU91" s="12" t="str">
        <f t="shared" si="13"/>
        <v>
Regarding formal training in cultural humility for transgender and gender diverse people, this provider reported: Several different trainings over the years provided by Transgender Resource Center of New Mexico, TransEducation.net and many others</v>
      </c>
      <c r="AV91" s="22">
        <v>2021.0</v>
      </c>
      <c r="AW91" s="22">
        <v>2017.0</v>
      </c>
      <c r="AX91" s="22" t="s">
        <v>1075</v>
      </c>
      <c r="AY91" s="9" t="str">
        <f t="shared" si="26"/>
        <v>This provider opted to share the following additional aspects of identity: New Mexico Gender Voice Center is a registered 501(c)(3) nonprofit organization providing the transgender, gender expansive, gender diverse, gender non-conforming, and nonbinary community with voice modulation training and education services. </v>
      </c>
      <c r="AZ91" s="22" t="s">
        <v>1076</v>
      </c>
      <c r="BA91" s="9" t="str">
        <f t="shared" si="27"/>
        <v>
This provider wished to share the following additional information: Follow NMGVC on Facebook to stay updated on our services: www.facebook.com/nmgvc</v>
      </c>
      <c r="BB91" s="22" t="s">
        <v>1072</v>
      </c>
      <c r="BC91" s="25"/>
      <c r="BD91" s="23"/>
      <c r="BE91" s="23"/>
      <c r="BF91" s="23"/>
      <c r="BG91" s="23"/>
      <c r="BH91" s="23"/>
    </row>
    <row r="92">
      <c r="A92" s="28">
        <v>45359.77954033564</v>
      </c>
      <c r="B92" s="29" t="b">
        <v>1</v>
      </c>
      <c r="C92" s="29" t="s">
        <v>1061</v>
      </c>
      <c r="D92" s="29" t="s">
        <v>57</v>
      </c>
      <c r="E92" s="8" t="str">
        <f t="shared" si="1"/>
        <v> (she/her)</v>
      </c>
      <c r="F92" s="29" t="s">
        <v>81</v>
      </c>
      <c r="G92" s="30"/>
      <c r="H92" s="30"/>
      <c r="I92" s="30"/>
      <c r="J92" s="29" t="s">
        <v>61</v>
      </c>
      <c r="K92" s="29" t="s">
        <v>62</v>
      </c>
      <c r="L92" s="29" t="str">
        <f t="shared" si="23"/>
        <v>Speech-Language Pathologist</v>
      </c>
      <c r="M92" s="29" t="s">
        <v>199</v>
      </c>
      <c r="N92" s="29" t="s">
        <v>64</v>
      </c>
      <c r="O92" s="8" t="str">
        <f t="shared" si="3"/>
        <v>Individual Training - Virtual, Individual Training - In Person</v>
      </c>
      <c r="P92" s="8" t="str">
        <f t="shared" si="4"/>
        <v>Individual training is offered in person or virtually, and</v>
      </c>
      <c r="Q92" s="29" t="s">
        <v>64</v>
      </c>
      <c r="R92" s="9" t="str">
        <f t="shared" si="5"/>
        <v>Group Training - Virtual, Group Training - In Person</v>
      </c>
      <c r="S92" s="9" t="str">
        <f t="shared" si="6"/>
        <v>group training is offered in person or virtually.</v>
      </c>
      <c r="T92" s="29" t="s">
        <v>1077</v>
      </c>
      <c r="U92" s="8" t="str">
        <f t="shared" si="24"/>
        <v>CA, CO, HI, NM</v>
      </c>
      <c r="V92" s="29" t="s">
        <v>375</v>
      </c>
      <c r="W92" s="10" t="str">
        <f t="shared" si="8"/>
        <v>Feminine, Androgynous, Gender-related singing voice goals</v>
      </c>
      <c r="X92" s="10" t="str">
        <f t="shared" si="19"/>
        <v>Services are available for those with feminine or androgynous voice goals., Gender-related singing voice goals</v>
      </c>
      <c r="Y92" s="29" t="s">
        <v>1078</v>
      </c>
      <c r="Z92" s="10" t="str">
        <f t="shared" si="10"/>
        <v>
Regarding formal training in voice for transgender and gender diverse people, this provider reported: Kat Isaacson (she/her) is a cisgender woman and ASHA certified Speech Language Pathologist currently licensed to practice in the states of New Mexico, California, Colorado, and Hawaii. She has a passion for serving the transgender, nonbinary, and gender diverse community and their voice modulation needs. Kat earned her Master of Science in Speech-Language Pathology at University of New Mexico, and her Bachelor of Arts in English at University of California, Davis. She previously served on the New Mexico Speech-Language Hearing Association (NMSHA) Board. </v>
      </c>
      <c r="AA92" s="29" t="s">
        <v>1079</v>
      </c>
      <c r="AB92" s="8" t="str">
        <f t="shared" si="25"/>
        <v>
Regarding areas of specialty/specific trainings, this provider reported: Kat uses a highly effective curriculum combining Water Resistant Therapy, Straw Phonation, and the Stanley Method to teach resonance placement and control. She completed her initial gender voice modulation training at the University of New Mexico, and continues to complete several hours of continuing education each year with various SLPs and vocal trainers within the LGBTQIA2S+ community and across the globe.</v>
      </c>
      <c r="AC92" s="29" t="s">
        <v>1080</v>
      </c>
      <c r="AD92" s="30"/>
      <c r="AE92" s="30"/>
      <c r="AF92" s="30"/>
      <c r="AG92" s="30"/>
      <c r="AH92" s="30"/>
      <c r="AI92" s="29" t="s">
        <v>67</v>
      </c>
      <c r="AJ92" s="29" t="s">
        <v>83</v>
      </c>
      <c r="AK92" s="29" t="s">
        <v>1067</v>
      </c>
      <c r="AL92" s="29" t="s">
        <v>1068</v>
      </c>
      <c r="AM92" s="29" t="s">
        <v>1081</v>
      </c>
      <c r="AN92" s="29" t="str">
        <f t="shared" si="28"/>
        <v>11000 Candelaria Rd NE, Suite 110E, Albuquerque, New Mexico</v>
      </c>
      <c r="AO92" s="29" t="s">
        <v>1082</v>
      </c>
      <c r="AP92" s="29" t="s">
        <v>1083</v>
      </c>
      <c r="AQ92" s="29">
        <v>5.058045358E9</v>
      </c>
      <c r="AR92" s="29" t="s">
        <v>1084</v>
      </c>
      <c r="AS92" s="31" t="s">
        <v>1085</v>
      </c>
      <c r="AT92" s="29" t="s">
        <v>1086</v>
      </c>
      <c r="AU92" s="12" t="str">
        <f t="shared" si="13"/>
        <v>
Regarding formal training in cultural humility for transgender and gender diverse people, this provider reported: Kat completes several hours of continuing education each year related to the culture and language of the LGBTQIA2S+ community that informs the clinical language, environment, and approach she uses with clients.</v>
      </c>
      <c r="AV92" s="29">
        <v>2018.0</v>
      </c>
      <c r="AW92" s="29">
        <v>2017.0</v>
      </c>
      <c r="AX92" s="29" t="s">
        <v>1087</v>
      </c>
      <c r="AY92" s="9" t="str">
        <f t="shared" si="26"/>
        <v>This provider opted to share the following additional aspects of identity: Kat's connection to the transgender and gender diverse community is her child, who came out as gender diverse before they were three years old. Kat also founded and runs New Mexico Gender Voice Center, a registered 501(c)(3) nonprofit organization providing the transgender, gender expansive, gender diverse, gender non-conforming, and nonbinary community with voice modulation training and education services. </v>
      </c>
      <c r="AZ92" s="29" t="s">
        <v>1088</v>
      </c>
      <c r="BA92" s="9" t="str">
        <f t="shared" si="27"/>
        <v>
This provider wished to share the following additional information: Kat's passion for serving the transgender and gender diverse community is provided and pursued with the intent to share medical knowledge that allows the community to share information and better support each other with their voice transition goals.</v>
      </c>
      <c r="BB92" s="29" t="s">
        <v>1084</v>
      </c>
      <c r="BC92" s="32"/>
      <c r="BD92" s="30"/>
      <c r="BE92" s="30"/>
      <c r="BF92" s="30"/>
      <c r="BG92" s="30"/>
      <c r="BH92" s="30"/>
    </row>
    <row r="93">
      <c r="A93" s="7">
        <v>45359.779580104165</v>
      </c>
      <c r="B93" s="8" t="b">
        <v>1</v>
      </c>
      <c r="C93" s="8" t="s">
        <v>1089</v>
      </c>
      <c r="D93" s="8" t="s">
        <v>57</v>
      </c>
      <c r="E93" s="8" t="str">
        <f t="shared" si="1"/>
        <v> (she/her)</v>
      </c>
      <c r="F93" s="8" t="s">
        <v>58</v>
      </c>
      <c r="G93" s="8" t="s">
        <v>59</v>
      </c>
      <c r="H93" s="9"/>
      <c r="I93" s="8" t="s">
        <v>60</v>
      </c>
      <c r="J93" s="8" t="s">
        <v>61</v>
      </c>
      <c r="K93" s="8" t="s">
        <v>86</v>
      </c>
      <c r="L93" s="8" t="str">
        <f t="shared" si="23"/>
        <v>Vocal Pedagogue/Singing Instructor</v>
      </c>
      <c r="M93" s="8" t="s">
        <v>189</v>
      </c>
      <c r="N93" s="8" t="s">
        <v>64</v>
      </c>
      <c r="O93" s="8" t="str">
        <f t="shared" si="3"/>
        <v>Individual Training - Virtual, Individual Training - In Person</v>
      </c>
      <c r="P93" s="8" t="str">
        <f t="shared" si="4"/>
        <v>Individual training is offered in person or virtually, and</v>
      </c>
      <c r="Q93" s="8" t="s">
        <v>153</v>
      </c>
      <c r="R93" s="9" t="str">
        <f t="shared" si="5"/>
        <v>Group Training - Virtual</v>
      </c>
      <c r="S93" s="9" t="str">
        <f t="shared" si="6"/>
        <v>group training is offered virtually.</v>
      </c>
      <c r="T93" s="9"/>
      <c r="U93" s="8" t="str">
        <f t="shared" si="24"/>
        <v/>
      </c>
      <c r="V93" s="8" t="s">
        <v>88</v>
      </c>
      <c r="W93" s="10" t="str">
        <f t="shared" si="8"/>
        <v>Feminine, Masculine, Androgynous, Singing</v>
      </c>
      <c r="X93" s="10" t="str">
        <f t="shared" si="19"/>
        <v>Services are available for those with feminine, masculine, androgynous, and singing-related voice goals.</v>
      </c>
      <c r="Y93" s="8" t="s">
        <v>1090</v>
      </c>
      <c r="Z93" s="10" t="str">
        <f t="shared" si="10"/>
        <v>
Regarding formal training in voice for transgender and gender diverse people, this provider reported: Licensed voice therapist, NCVS Trained Vocologist, Vocalist, Certified Contemporary Voice Teacher, certified in additional mental health informed and trauma informed approaches and practices, which I implement into my mind body voice approach.</v>
      </c>
      <c r="AA93" s="8" t="s">
        <v>1091</v>
      </c>
      <c r="AB93" s="8" t="str">
        <f t="shared" si="25"/>
        <v>
Regarding areas of specialty/specific trainings, this provider reported: Singing Voice, Gender Affirming Voice, Trauma Informed Voice</v>
      </c>
      <c r="AC93" s="8" t="s">
        <v>1092</v>
      </c>
      <c r="AD93" s="9"/>
      <c r="AE93" s="9"/>
      <c r="AF93" s="9"/>
      <c r="AG93" s="9"/>
      <c r="AH93" s="9"/>
      <c r="AI93" s="8" t="s">
        <v>67</v>
      </c>
      <c r="AJ93" s="8" t="s">
        <v>144</v>
      </c>
      <c r="AK93" s="8" t="s">
        <v>1093</v>
      </c>
      <c r="AL93" s="8" t="s">
        <v>1094</v>
      </c>
      <c r="AM93" s="9"/>
      <c r="AN93" s="8" t="str">
        <f t="shared" si="28"/>
        <v>Pasadena , California </v>
      </c>
      <c r="AO93" s="8" t="s">
        <v>1095</v>
      </c>
      <c r="AP93" s="8" t="s">
        <v>1096</v>
      </c>
      <c r="AQ93" s="8">
        <v>9.082566246E9</v>
      </c>
      <c r="AR93" s="8" t="s">
        <v>1097</v>
      </c>
      <c r="AS93" s="11" t="s">
        <v>1098</v>
      </c>
      <c r="AT93" s="8" t="s">
        <v>1099</v>
      </c>
      <c r="AU93" s="12" t="str">
        <f t="shared" si="13"/>
        <v>
Regarding formal training in cultural humility for transgender and gender diverse people, this provider reported: Cultural Humility Course with Leah Helou and Wynde Vastine, additional CEU's through my other employer Expressable. I am always learning from my clients own experiences :) </v>
      </c>
      <c r="AV93" s="8">
        <v>2017.0</v>
      </c>
      <c r="AW93" s="8">
        <v>2017.0</v>
      </c>
      <c r="AX93" s="8" t="s">
        <v>1100</v>
      </c>
      <c r="AY93" s="9" t="str">
        <f t="shared" si="26"/>
        <v>This provider opted to share the following additional aspects of identity: LGBTQ+ community membership, Disabled/Chronically Ill </v>
      </c>
      <c r="AZ93" s="9"/>
      <c r="BA93" s="9" t="str">
        <f t="shared" si="27"/>
        <v/>
      </c>
      <c r="BB93" s="8" t="s">
        <v>1097</v>
      </c>
      <c r="BC93" s="13"/>
    </row>
    <row r="94">
      <c r="A94" s="7">
        <v>45359.79108685185</v>
      </c>
      <c r="B94" s="8" t="b">
        <v>1</v>
      </c>
      <c r="C94" s="8" t="s">
        <v>1101</v>
      </c>
      <c r="D94" s="13"/>
      <c r="E94" s="8" t="str">
        <f t="shared" si="1"/>
        <v/>
      </c>
      <c r="F94" s="8" t="s">
        <v>58</v>
      </c>
      <c r="G94" s="8" t="s">
        <v>59</v>
      </c>
      <c r="H94" s="9"/>
      <c r="I94" s="8" t="s">
        <v>60</v>
      </c>
      <c r="J94" s="8" t="s">
        <v>61</v>
      </c>
      <c r="K94" s="8" t="s">
        <v>62</v>
      </c>
      <c r="L94" s="8" t="str">
        <f t="shared" si="23"/>
        <v>Speech-Language Pathologist</v>
      </c>
      <c r="M94" s="8" t="s">
        <v>63</v>
      </c>
      <c r="N94" s="8" t="s">
        <v>64</v>
      </c>
      <c r="O94" s="8" t="str">
        <f t="shared" si="3"/>
        <v>Individual Training - Virtual, Individual Training - In Person</v>
      </c>
      <c r="P94" s="8" t="str">
        <f t="shared" si="4"/>
        <v>Individual training is offered in person or virtually, and</v>
      </c>
      <c r="Q94" s="8" t="s">
        <v>128</v>
      </c>
      <c r="R94" s="9" t="str">
        <f t="shared" si="5"/>
        <v>Group Training - In Person</v>
      </c>
      <c r="S94" s="9" t="str">
        <f t="shared" si="6"/>
        <v>group training is offered in person.</v>
      </c>
      <c r="T94" s="15" t="s">
        <v>1102</v>
      </c>
      <c r="U94" s="8" t="str">
        <f t="shared" si="24"/>
        <v>TN</v>
      </c>
      <c r="V94" s="8" t="s">
        <v>88</v>
      </c>
      <c r="W94" s="10" t="str">
        <f t="shared" si="8"/>
        <v>Feminine, Masculine, Androgynous, Singing</v>
      </c>
      <c r="X94" s="10" t="str">
        <f t="shared" si="19"/>
        <v>Services are available for those with feminine, masculine, androgynous, and singing-related voice goals.</v>
      </c>
      <c r="Y94" s="8" t="s">
        <v>1103</v>
      </c>
      <c r="Z94" s="10" t="str">
        <f t="shared" si="10"/>
        <v>
Regarding formal training in voice for transgender and gender diverse people, this provider reported: Multiple GAVC conferences, online CEUs, participant in online communities</v>
      </c>
      <c r="AA94" s="8" t="s">
        <v>1104</v>
      </c>
      <c r="AB94" s="8" t="str">
        <f t="shared" si="25"/>
        <v>
Regarding areas of specialty/specific trainings, this provider reported: gender affirming voice training, gender affirming singing lessons</v>
      </c>
      <c r="AC94" s="8" t="s">
        <v>1105</v>
      </c>
      <c r="AD94" s="9"/>
      <c r="AE94" s="9"/>
      <c r="AF94" s="9"/>
      <c r="AG94" s="9"/>
      <c r="AH94" s="9"/>
      <c r="AI94" s="8" t="s">
        <v>1106</v>
      </c>
      <c r="AJ94" s="8" t="s">
        <v>68</v>
      </c>
      <c r="AK94" s="8" t="s">
        <v>1107</v>
      </c>
      <c r="AL94" s="8" t="s">
        <v>1108</v>
      </c>
      <c r="AM94" s="8" t="s">
        <v>1109</v>
      </c>
      <c r="AN94" s="8" t="str">
        <f t="shared" si="28"/>
        <v>1400 N 6th Ave., Ste. D4, Knoxville, Tennessee</v>
      </c>
      <c r="AO94" s="8" t="s">
        <v>1110</v>
      </c>
      <c r="AP94" s="8" t="s">
        <v>1111</v>
      </c>
      <c r="AQ94" s="8">
        <v>8.652147384E9</v>
      </c>
      <c r="AR94" s="8" t="s">
        <v>1112</v>
      </c>
      <c r="AS94" s="11" t="s">
        <v>1113</v>
      </c>
      <c r="AT94" s="8" t="s">
        <v>1114</v>
      </c>
      <c r="AU94" s="12" t="str">
        <f t="shared" si="13"/>
        <v>
Regarding formal training in cultural humility for transgender and gender diverse people, this provider reported: Community trainings through Trans Empowerment Project, Transgender Voice and Communication Training for Voice Clinicians</v>
      </c>
      <c r="AV94" s="8">
        <v>2017.0</v>
      </c>
      <c r="AW94" s="8">
        <v>2010.0</v>
      </c>
      <c r="AX94" s="8" t="s">
        <v>870</v>
      </c>
      <c r="AY94" s="9" t="str">
        <f t="shared" si="26"/>
        <v>This provider opted to share the following additional aspects of identity: Member of the LGBTQ+ community</v>
      </c>
      <c r="AZ94" s="9"/>
      <c r="BA94" s="9" t="str">
        <f t="shared" si="27"/>
        <v/>
      </c>
      <c r="BB94" s="8" t="s">
        <v>1112</v>
      </c>
      <c r="BC94" s="13"/>
    </row>
    <row r="95">
      <c r="A95" s="7">
        <v>45359.81081417824</v>
      </c>
      <c r="B95" s="8" t="b">
        <v>1</v>
      </c>
      <c r="C95" s="8" t="s">
        <v>1115</v>
      </c>
      <c r="D95" s="8" t="s">
        <v>629</v>
      </c>
      <c r="E95" s="8" t="str">
        <f t="shared" si="1"/>
        <v> (they/them)</v>
      </c>
      <c r="F95" s="8" t="s">
        <v>81</v>
      </c>
      <c r="G95" s="9"/>
      <c r="H95" s="9"/>
      <c r="I95" s="9"/>
      <c r="J95" s="8" t="s">
        <v>61</v>
      </c>
      <c r="K95" s="8" t="s">
        <v>1116</v>
      </c>
      <c r="L95" s="8" t="str">
        <f t="shared" si="23"/>
        <v>Gender Affirming Voice Trainer</v>
      </c>
      <c r="M95" s="8" t="s">
        <v>63</v>
      </c>
      <c r="N95" s="8" t="s">
        <v>153</v>
      </c>
      <c r="O95" s="8" t="str">
        <f t="shared" si="3"/>
        <v>Individual Training - Virtual</v>
      </c>
      <c r="P95" s="8" t="str">
        <f t="shared" si="4"/>
        <v>Individual training is offered virtually, and</v>
      </c>
      <c r="Q95" s="8" t="s">
        <v>153</v>
      </c>
      <c r="R95" s="9" t="str">
        <f t="shared" si="5"/>
        <v>Group Training - Virtual</v>
      </c>
      <c r="S95" s="9" t="str">
        <f t="shared" si="6"/>
        <v>group training is offered virtually.</v>
      </c>
      <c r="T95" s="8" t="s">
        <v>336</v>
      </c>
      <c r="U95" s="8" t="str">
        <f t="shared" si="24"/>
        <v>Globally</v>
      </c>
      <c r="V95" s="8" t="s">
        <v>66</v>
      </c>
      <c r="W95" s="10" t="str">
        <f t="shared" si="8"/>
        <v>Feminine, Masculine, Androgynous</v>
      </c>
      <c r="X95" s="10" t="str">
        <f t="shared" si="19"/>
        <v>Services are available for those with feminine, masculine, and androgynous voice goals.</v>
      </c>
      <c r="Y95" s="8" t="s">
        <v>1117</v>
      </c>
      <c r="Z95" s="10" t="str">
        <f t="shared" si="10"/>
        <v>
Regarding formal training in voice for transgender and gender diverse people, this provider reported: Bachelors of Science- Public Heath + Biology
Courses :Gender Affirming Voice Training: A Course for Voice Clinicians by Sandy Hirsch
+ Trans Voice Alteration: Renée Yoxon
Training in: Alexander Technique, Vocal Function of Singing, Anatomy and Physiology of Vocal Production</v>
      </c>
      <c r="AA95" s="8" t="s">
        <v>1118</v>
      </c>
      <c r="AB95" s="8" t="str">
        <f t="shared" si="25"/>
        <v>
Regarding areas of specialty/specific trainings, this provider reported: Neurodiverse learners, Transmasculine voices with and w/out testosterone</v>
      </c>
      <c r="AC95" s="8" t="s">
        <v>1119</v>
      </c>
      <c r="AD95" s="9"/>
      <c r="AE95" s="9"/>
      <c r="AF95" s="9"/>
      <c r="AG95" s="9"/>
      <c r="AH95" s="9"/>
      <c r="AI95" s="8" t="s">
        <v>594</v>
      </c>
      <c r="AJ95" s="8" t="s">
        <v>83</v>
      </c>
      <c r="AK95" s="8" t="s">
        <v>450</v>
      </c>
      <c r="AL95" s="8" t="s">
        <v>157</v>
      </c>
      <c r="AM95" s="9"/>
      <c r="AN95" s="8" t="str">
        <f t="shared" si="28"/>
        <v>Chicago, Illinois</v>
      </c>
      <c r="AO95" s="8" t="s">
        <v>1120</v>
      </c>
      <c r="AP95" s="9"/>
      <c r="AQ95" s="9"/>
      <c r="AR95" s="8" t="s">
        <v>1121</v>
      </c>
      <c r="AS95" s="11" t="s">
        <v>1122</v>
      </c>
      <c r="AT95" s="9"/>
      <c r="AU95" s="12" t="str">
        <f t="shared" si="13"/>
        <v/>
      </c>
      <c r="AV95" s="8">
        <v>2020.0</v>
      </c>
      <c r="AW95" s="8">
        <v>2020.0</v>
      </c>
      <c r="AX95" s="8" t="s">
        <v>1123</v>
      </c>
      <c r="AY95" s="9" t="str">
        <f t="shared" si="26"/>
        <v>This provider opted to share the following additional aspects of identity: Trans-nonbinary, Jewish, White</v>
      </c>
      <c r="AZ95" s="8" t="s">
        <v>1124</v>
      </c>
      <c r="BA95" s="9" t="str">
        <f t="shared" si="27"/>
        <v>
This provider wished to share the following additional information: I am a vocal coach with a testosterone influenced vocal tract.</v>
      </c>
      <c r="BB95" s="8" t="s">
        <v>1121</v>
      </c>
      <c r="BC95" s="13"/>
    </row>
    <row r="96">
      <c r="A96" s="7">
        <v>45359.89715578704</v>
      </c>
      <c r="B96" s="8" t="b">
        <v>1</v>
      </c>
      <c r="C96" s="8" t="s">
        <v>1125</v>
      </c>
      <c r="D96" s="13"/>
      <c r="E96" s="8" t="str">
        <f t="shared" si="1"/>
        <v/>
      </c>
      <c r="F96" s="8" t="s">
        <v>81</v>
      </c>
      <c r="G96" s="9"/>
      <c r="H96" s="9"/>
      <c r="I96" s="9"/>
      <c r="J96" s="8" t="s">
        <v>61</v>
      </c>
      <c r="K96" s="8" t="s">
        <v>62</v>
      </c>
      <c r="L96" s="8" t="str">
        <f t="shared" si="23"/>
        <v>Speech-Language Pathologist</v>
      </c>
      <c r="M96" s="8" t="s">
        <v>1126</v>
      </c>
      <c r="N96" s="8" t="s">
        <v>64</v>
      </c>
      <c r="O96" s="8" t="str">
        <f t="shared" si="3"/>
        <v>Individual Training - Virtual, Individual Training - In Person</v>
      </c>
      <c r="P96" s="8" t="str">
        <f t="shared" si="4"/>
        <v>Individual training is offered in person or virtually, and</v>
      </c>
      <c r="Q96" s="8" t="s">
        <v>128</v>
      </c>
      <c r="R96" s="9" t="str">
        <f t="shared" si="5"/>
        <v>Group Training - In Person</v>
      </c>
      <c r="S96" s="9" t="str">
        <f t="shared" si="6"/>
        <v>group training is offered in person.</v>
      </c>
      <c r="T96" s="8" t="s">
        <v>336</v>
      </c>
      <c r="U96" s="8" t="str">
        <f t="shared" si="24"/>
        <v>Globally</v>
      </c>
      <c r="V96" s="8" t="s">
        <v>66</v>
      </c>
      <c r="W96" s="10" t="str">
        <f t="shared" si="8"/>
        <v>Feminine, Masculine, Androgynous</v>
      </c>
      <c r="X96" s="10" t="str">
        <f t="shared" si="19"/>
        <v>Services are available for those with feminine, masculine, and androgynous voice goals.</v>
      </c>
      <c r="Y96" s="8" t="s">
        <v>1127</v>
      </c>
      <c r="Z96" s="10" t="str">
        <f t="shared" si="10"/>
        <v>
Regarding formal training in voice for transgender and gender diverse people, this provider reported: Masters of Speech and Communication Disorders graduated from LaTrobe University, 2003. I have more than 20yrs of experience working exclusively in the area of voice disorders, gender affirming voice therapy and stuttering. I’ve worked in public hospitals and run a private practice. I also provide supervision for therapists in the area of voice therapy and GAVC. </v>
      </c>
      <c r="AA96" s="8" t="s">
        <v>1128</v>
      </c>
      <c r="AB96" s="8" t="str">
        <f t="shared" si="25"/>
        <v>
Regarding areas of specialty/specific trainings, this provider reported: LMRVT, Estill voice training, GAVC , Stemple’s vocal function exercises and resonance voice training </v>
      </c>
      <c r="AC96" s="9"/>
      <c r="AD96" s="9"/>
      <c r="AE96" s="9"/>
      <c r="AF96" s="9"/>
      <c r="AG96" s="9"/>
      <c r="AH96" s="9"/>
      <c r="AI96" s="8" t="s">
        <v>67</v>
      </c>
      <c r="AJ96" s="8" t="s">
        <v>1129</v>
      </c>
      <c r="AK96" s="8" t="s">
        <v>1129</v>
      </c>
      <c r="AL96" s="8" t="s">
        <v>1130</v>
      </c>
      <c r="AM96" s="8" t="s">
        <v>1131</v>
      </c>
      <c r="AN96" s="8" t="str">
        <f t="shared" si="28"/>
        <v>Blk 210 New Upper Changi Road, Singapore 460210, Singapore </v>
      </c>
      <c r="AO96" s="8" t="s">
        <v>1132</v>
      </c>
      <c r="AP96" s="8" t="s">
        <v>1133</v>
      </c>
      <c r="AQ96" s="8">
        <v>6.592985421E9</v>
      </c>
      <c r="AR96" s="8" t="s">
        <v>1134</v>
      </c>
      <c r="AS96" s="11" t="s">
        <v>1135</v>
      </c>
      <c r="AT96" s="8" t="s">
        <v>1136</v>
      </c>
      <c r="AU96" s="12" t="str">
        <f t="shared" si="13"/>
        <v>
Regarding formal training in cultural humility for transgender and gender diverse people, this provider reported: GAVC training </v>
      </c>
      <c r="AV96" s="8">
        <v>2006.0</v>
      </c>
      <c r="AW96" s="8">
        <v>2006.0</v>
      </c>
      <c r="AX96" s="9"/>
      <c r="AY96" s="9" t="str">
        <f t="shared" si="26"/>
        <v/>
      </c>
      <c r="AZ96" s="9"/>
      <c r="BA96" s="9" t="str">
        <f t="shared" si="27"/>
        <v/>
      </c>
      <c r="BB96" s="8" t="s">
        <v>1134</v>
      </c>
      <c r="BC96" s="13"/>
    </row>
    <row r="97">
      <c r="A97" s="7">
        <v>45359.964811087964</v>
      </c>
      <c r="B97" s="8" t="b">
        <v>1</v>
      </c>
      <c r="C97" s="8" t="s">
        <v>1137</v>
      </c>
      <c r="D97" s="8" t="s">
        <v>1138</v>
      </c>
      <c r="E97" s="8" t="str">
        <f t="shared" si="1"/>
        <v> (zie/hir and she/her)</v>
      </c>
      <c r="F97" s="8" t="s">
        <v>58</v>
      </c>
      <c r="G97" s="8" t="s">
        <v>59</v>
      </c>
      <c r="H97" s="9"/>
      <c r="I97" s="8" t="s">
        <v>60</v>
      </c>
      <c r="J97" s="8" t="s">
        <v>61</v>
      </c>
      <c r="K97" s="8" t="s">
        <v>62</v>
      </c>
      <c r="L97" s="8" t="str">
        <f t="shared" si="23"/>
        <v>Speech-Language Pathologist</v>
      </c>
      <c r="M97" s="8" t="s">
        <v>1139</v>
      </c>
      <c r="N97" s="8" t="s">
        <v>153</v>
      </c>
      <c r="O97" s="8" t="str">
        <f t="shared" si="3"/>
        <v>Individual Training - Virtual</v>
      </c>
      <c r="P97" s="8" t="str">
        <f t="shared" si="4"/>
        <v>Individual training is offered virtually, and</v>
      </c>
      <c r="Q97" s="8" t="s">
        <v>153</v>
      </c>
      <c r="R97" s="9" t="str">
        <f t="shared" si="5"/>
        <v>Group Training - Virtual</v>
      </c>
      <c r="S97" s="9" t="str">
        <f t="shared" si="6"/>
        <v>group training is offered virtually.</v>
      </c>
      <c r="T97" s="8" t="s">
        <v>104</v>
      </c>
      <c r="U97" s="8" t="str">
        <f t="shared" si="24"/>
        <v>CA</v>
      </c>
      <c r="V97" s="8" t="s">
        <v>88</v>
      </c>
      <c r="W97" s="10" t="str">
        <f t="shared" si="8"/>
        <v>Feminine, Masculine, Androgynous, Singing</v>
      </c>
      <c r="X97" s="10" t="str">
        <f t="shared" si="19"/>
        <v>Services are available for those with feminine, masculine, androgynous, and singing-related voice goals.</v>
      </c>
      <c r="Y97" s="8" t="s">
        <v>1140</v>
      </c>
      <c r="Z97" s="10" t="str">
        <f t="shared" si="10"/>
        <v>
Regarding formal training in voice for transgender and gender diverse people, this provider reported: MS in Speech Language Pathology with extensive training in GAVC. Unique in-community cultural competence as a member of the TGNC community. Founding member of the Trans Voice Initiative.</v>
      </c>
      <c r="AA97" s="8" t="s">
        <v>1141</v>
      </c>
      <c r="AB97" s="8" t="str">
        <f t="shared" si="25"/>
        <v>
Regarding areas of specialty/specific trainings, this provider reported: 15 years teaching singing with training in contemporary, classical, improv and musical theater. Trained in somatic therapy, Alexander technique, Sound healing, Reiki.</v>
      </c>
      <c r="AC97" s="8" t="s">
        <v>1142</v>
      </c>
      <c r="AD97" s="9"/>
      <c r="AE97" s="9"/>
      <c r="AF97" s="9"/>
      <c r="AG97" s="9"/>
      <c r="AH97" s="9"/>
      <c r="AI97" s="8" t="s">
        <v>594</v>
      </c>
      <c r="AJ97" s="8" t="s">
        <v>267</v>
      </c>
      <c r="AK97" s="8" t="s">
        <v>104</v>
      </c>
      <c r="AL97" s="8" t="s">
        <v>1143</v>
      </c>
      <c r="AM97" s="9"/>
      <c r="AN97" s="8" t="str">
        <f t="shared" si="28"/>
        <v>Oakland , CA</v>
      </c>
      <c r="AO97" s="8" t="s">
        <v>1144</v>
      </c>
      <c r="AP97" s="8" t="s">
        <v>1145</v>
      </c>
      <c r="AQ97" s="8">
        <v>9.178551029E9</v>
      </c>
      <c r="AR97" s="8" t="s">
        <v>1146</v>
      </c>
      <c r="AS97" s="11" t="s">
        <v>1147</v>
      </c>
      <c r="AT97" s="8" t="s">
        <v>1148</v>
      </c>
      <c r="AU97" s="12" t="str">
        <f t="shared" si="13"/>
        <v>
Regarding formal training in cultural humility for transgender and gender diverse people, this provider reported: Extensive training, and lived experience as part of community, as well as education from trans friends and family. </v>
      </c>
      <c r="AV97" s="8">
        <v>2015.0</v>
      </c>
      <c r="AW97" s="8">
        <v>2005.0</v>
      </c>
      <c r="AX97" s="8" t="s">
        <v>1149</v>
      </c>
      <c r="AY97" s="9" t="str">
        <f t="shared" si="26"/>
        <v>This provider opted to share the following additional aspects of identity: Queer, non-binary, agender, grew up poor, white.</v>
      </c>
      <c r="AZ97" s="8" t="s">
        <v>1150</v>
      </c>
      <c r="BA97" s="9" t="str">
        <f t="shared" si="27"/>
        <v>
This provider wished to share the following additional information: I am honored each time someone gives me the gift of getting to collaborate with them in the vulnerable and powerful space of self-expression, birthing and uncovering that is gender affirming voice coaching. </v>
      </c>
      <c r="BB97" s="8" t="s">
        <v>1146</v>
      </c>
      <c r="BC97" s="13"/>
    </row>
    <row r="98">
      <c r="A98" s="7">
        <v>45359.98571841435</v>
      </c>
      <c r="B98" s="8" t="b">
        <v>1</v>
      </c>
      <c r="C98" s="8" t="s">
        <v>1151</v>
      </c>
      <c r="D98" s="13"/>
      <c r="E98" s="8" t="str">
        <f t="shared" si="1"/>
        <v/>
      </c>
      <c r="F98" s="8" t="s">
        <v>58</v>
      </c>
      <c r="G98" s="8" t="s">
        <v>59</v>
      </c>
      <c r="H98" s="9"/>
      <c r="I98" s="8" t="s">
        <v>60</v>
      </c>
      <c r="J98" s="8" t="s">
        <v>61</v>
      </c>
      <c r="K98" s="8" t="s">
        <v>62</v>
      </c>
      <c r="L98" s="8" t="str">
        <f t="shared" si="23"/>
        <v>Speech-Language Pathologist</v>
      </c>
      <c r="M98" s="8" t="s">
        <v>788</v>
      </c>
      <c r="N98" s="8" t="s">
        <v>64</v>
      </c>
      <c r="O98" s="8" t="str">
        <f t="shared" si="3"/>
        <v>Individual Training - Virtual, Individual Training - In Person</v>
      </c>
      <c r="P98" s="8" t="str">
        <f t="shared" si="4"/>
        <v>Individual training is offered in person or virtually, and</v>
      </c>
      <c r="Q98" s="8" t="s">
        <v>59</v>
      </c>
      <c r="R98" s="9" t="str">
        <f t="shared" si="5"/>
        <v/>
      </c>
      <c r="S98" s="9" t="str">
        <f t="shared" si="6"/>
        <v>group training is not offered.</v>
      </c>
      <c r="T98" s="8" t="s">
        <v>104</v>
      </c>
      <c r="U98" s="8" t="str">
        <f t="shared" si="24"/>
        <v>CA</v>
      </c>
      <c r="V98" s="8" t="s">
        <v>88</v>
      </c>
      <c r="W98" s="10" t="str">
        <f t="shared" si="8"/>
        <v>Feminine, Masculine, Androgynous, Singing</v>
      </c>
      <c r="X98" s="10" t="str">
        <f t="shared" si="19"/>
        <v>Services are available for those with feminine, masculine, androgynous, and singing-related voice goals.</v>
      </c>
      <c r="Y98" s="8" t="s">
        <v>1152</v>
      </c>
      <c r="Z98" s="10" t="str">
        <f t="shared" si="10"/>
        <v>
Regarding formal training in voice for transgender and gender diverse people, this provider reported: Over 20 years of working with clients on gender affirming voice care across the spectrum of voice goals. I have and continue to work with surgeons who provide gender affirming voice surgery and am experienced in peri-operative voice care. </v>
      </c>
      <c r="AA98" s="8" t="s">
        <v>1153</v>
      </c>
      <c r="AB98" s="8" t="str">
        <f t="shared" si="25"/>
        <v>
Regarding areas of specialty/specific trainings, this provider reported: Gender affirming speaking and singing voice training</v>
      </c>
      <c r="AC98" s="8" t="s">
        <v>1154</v>
      </c>
      <c r="AD98" s="9"/>
      <c r="AE98" s="9"/>
      <c r="AF98" s="9"/>
      <c r="AG98" s="9"/>
      <c r="AH98" s="9"/>
      <c r="AI98" s="8" t="s">
        <v>67</v>
      </c>
      <c r="AJ98" s="8" t="s">
        <v>68</v>
      </c>
      <c r="AK98" s="8" t="s">
        <v>104</v>
      </c>
      <c r="AL98" s="8" t="s">
        <v>1155</v>
      </c>
      <c r="AM98" s="8" t="s">
        <v>1156</v>
      </c>
      <c r="AN98" s="8" t="str">
        <f t="shared" si="28"/>
        <v>2330 Post Street, 5th floor , San Francisco , CA</v>
      </c>
      <c r="AO98" s="8" t="s">
        <v>1157</v>
      </c>
      <c r="AP98" s="8" t="s">
        <v>1096</v>
      </c>
      <c r="AQ98" s="8">
        <v>4.1588577E9</v>
      </c>
      <c r="AR98" s="8" t="s">
        <v>1158</v>
      </c>
      <c r="AS98" s="11" t="s">
        <v>1159</v>
      </c>
      <c r="AT98" s="8" t="s">
        <v>1160</v>
      </c>
      <c r="AU98" s="12" t="str">
        <f t="shared" si="13"/>
        <v>
Regarding formal training in cultural humility for transgender and gender diverse people, this provider reported: Several workshops and online trainings</v>
      </c>
      <c r="AV98" s="8">
        <v>2004.0</v>
      </c>
      <c r="AW98" s="8">
        <v>2002.0</v>
      </c>
      <c r="AX98" s="9"/>
      <c r="AY98" s="9" t="str">
        <f t="shared" si="26"/>
        <v/>
      </c>
      <c r="AZ98" s="9"/>
      <c r="BA98" s="9" t="str">
        <f t="shared" si="27"/>
        <v/>
      </c>
      <c r="BB98" s="8" t="s">
        <v>1158</v>
      </c>
      <c r="BC98" s="13"/>
    </row>
    <row r="99">
      <c r="A99" s="7">
        <v>45360.15139798611</v>
      </c>
      <c r="B99" s="8" t="b">
        <v>1</v>
      </c>
      <c r="C99" s="8" t="s">
        <v>1161</v>
      </c>
      <c r="D99" s="8" t="s">
        <v>111</v>
      </c>
      <c r="E99" s="8" t="str">
        <f t="shared" si="1"/>
        <v> (she/they)</v>
      </c>
      <c r="F99" s="8" t="s">
        <v>81</v>
      </c>
      <c r="G99" s="9"/>
      <c r="H99" s="9"/>
      <c r="I99" s="9"/>
      <c r="J99" s="8" t="s">
        <v>61</v>
      </c>
      <c r="K99" s="8" t="s">
        <v>62</v>
      </c>
      <c r="L99" s="8" t="str">
        <f t="shared" si="23"/>
        <v>Speech-Language Pathologist</v>
      </c>
      <c r="M99" s="8" t="s">
        <v>63</v>
      </c>
      <c r="N99" s="8" t="s">
        <v>128</v>
      </c>
      <c r="O99" s="8" t="str">
        <f t="shared" si="3"/>
        <v>Individual Training - In Person</v>
      </c>
      <c r="P99" s="8" t="str">
        <f t="shared" si="4"/>
        <v>Individual training is offered in person, and</v>
      </c>
      <c r="Q99" s="8" t="s">
        <v>59</v>
      </c>
      <c r="R99" s="9" t="str">
        <f t="shared" si="5"/>
        <v/>
      </c>
      <c r="S99" s="9" t="str">
        <f t="shared" si="6"/>
        <v>group training is not offered.</v>
      </c>
      <c r="T99" s="9"/>
      <c r="U99" s="8" t="str">
        <f t="shared" si="24"/>
        <v/>
      </c>
      <c r="V99" s="8" t="s">
        <v>66</v>
      </c>
      <c r="W99" s="10" t="str">
        <f t="shared" si="8"/>
        <v>Feminine, Masculine, Androgynous</v>
      </c>
      <c r="X99" s="10" t="str">
        <f t="shared" si="19"/>
        <v>Services are available for those with feminine, masculine, and androgynous voice goals.</v>
      </c>
      <c r="Y99" s="8" t="s">
        <v>1162</v>
      </c>
      <c r="Z99" s="10" t="str">
        <f t="shared" si="10"/>
        <v>
Regarding formal training in voice for transgender and gender diverse people, this provider reported: I have been supporting transgender and gender diverse clients with their voice, communication and wellbeing since 1979, initially in a university clinic and now mainly in a private practice (Melbourne Voice Analysis Centre). My education and training for this work includes speech pathology education (Bachelor and Masters degrees), post-graduation training in assessment and therapy for children and adults with voice problems, extensive research with adults and children with voice problems and transgender and gender diverse people seeking voice and communication support, and completion of education and training for gender affirming healthcare, gender affirming voice and communication training, and pre- and post-surgery care associated with gender affirming laryngeal surgery. My education and training specific to gender affirming voice and communication support has been provided by universities and through workshops, seminars, and conferences offered by the Australian Psychological Society, WPATH, EPATH and AusPATH. </v>
      </c>
      <c r="AA99" s="8" t="s">
        <v>1163</v>
      </c>
      <c r="AB99" s="8" t="str">
        <f t="shared" si="25"/>
        <v>
Regarding areas of specialty/specific trainings, this provider reported: Until the past 10 years, all of my work in this field has been with transfeminine people, but I am also gaining knowledge and experience working with transmasculine and nonbinary people. </v>
      </c>
      <c r="AC99" s="8" t="s">
        <v>1164</v>
      </c>
      <c r="AD99" s="9"/>
      <c r="AE99" s="9"/>
      <c r="AF99" s="9"/>
      <c r="AG99" s="9"/>
      <c r="AH99" s="9"/>
      <c r="AI99" s="8" t="s">
        <v>67</v>
      </c>
      <c r="AJ99" s="8" t="s">
        <v>1165</v>
      </c>
      <c r="AK99" s="8" t="s">
        <v>1166</v>
      </c>
      <c r="AL99" s="8" t="s">
        <v>1167</v>
      </c>
      <c r="AM99" s="8" t="s">
        <v>1168</v>
      </c>
      <c r="AN99" s="8" t="str">
        <f t="shared" si="28"/>
        <v>East Melbourne, Melbourne, Victoria</v>
      </c>
      <c r="AO99" s="8" t="s">
        <v>1169</v>
      </c>
      <c r="AP99" s="8" t="s">
        <v>1170</v>
      </c>
      <c r="AQ99" s="8" t="s">
        <v>1171</v>
      </c>
      <c r="AR99" s="8" t="s">
        <v>1172</v>
      </c>
      <c r="AS99" s="11" t="s">
        <v>1173</v>
      </c>
      <c r="AT99" s="8" t="s">
        <v>1174</v>
      </c>
      <c r="AU99" s="12" t="str">
        <f t="shared" si="13"/>
        <v>
Regarding formal training in cultural humility for transgender and gender diverse people, this provider reported: Training provided by AusPATH and WPATH via seminars, workshops and conferences</v>
      </c>
      <c r="AV99" s="8">
        <v>1979.0</v>
      </c>
      <c r="AW99" s="8">
        <v>1976.0</v>
      </c>
      <c r="AX99" s="9"/>
      <c r="AY99" s="9" t="str">
        <f t="shared" si="26"/>
        <v/>
      </c>
      <c r="AZ99" s="9"/>
      <c r="BA99" s="9"/>
      <c r="BB99" s="8" t="s">
        <v>1172</v>
      </c>
      <c r="BC99" s="13"/>
    </row>
    <row r="100">
      <c r="A100" s="7">
        <v>45360.29637831019</v>
      </c>
      <c r="B100" s="8" t="b">
        <v>1</v>
      </c>
      <c r="C100" s="8" t="s">
        <v>1175</v>
      </c>
      <c r="D100" s="13"/>
      <c r="E100" s="8" t="str">
        <f t="shared" si="1"/>
        <v/>
      </c>
      <c r="F100" s="8" t="s">
        <v>81</v>
      </c>
      <c r="G100" s="9"/>
      <c r="H100" s="9"/>
      <c r="I100" s="9"/>
      <c r="J100" s="8" t="s">
        <v>61</v>
      </c>
      <c r="K100" s="8" t="s">
        <v>1176</v>
      </c>
      <c r="L100" s="15" t="s">
        <v>1177</v>
      </c>
      <c r="M100" s="8" t="s">
        <v>63</v>
      </c>
      <c r="N100" s="8" t="s">
        <v>64</v>
      </c>
      <c r="O100" s="8" t="str">
        <f t="shared" si="3"/>
        <v>Individual Training - Virtual, Individual Training - In Person</v>
      </c>
      <c r="P100" s="8" t="str">
        <f t="shared" si="4"/>
        <v>Individual training is offered in person or virtually, and</v>
      </c>
      <c r="Q100" s="8" t="s">
        <v>59</v>
      </c>
      <c r="R100" s="9" t="str">
        <f t="shared" si="5"/>
        <v/>
      </c>
      <c r="S100" s="9" t="str">
        <f t="shared" si="6"/>
        <v>group training is not offered.</v>
      </c>
      <c r="T100" s="8" t="s">
        <v>317</v>
      </c>
      <c r="U100" s="8" t="str">
        <f t="shared" si="24"/>
        <v>MA</v>
      </c>
      <c r="V100" s="8" t="s">
        <v>88</v>
      </c>
      <c r="W100" s="10" t="str">
        <f t="shared" si="8"/>
        <v>Feminine, Masculine, Androgynous, Singing</v>
      </c>
      <c r="X100" s="10" t="str">
        <f t="shared" si="19"/>
        <v>Services are available for those with feminine, masculine, androgynous, and singing-related voice goals.</v>
      </c>
      <c r="Y100" s="8" t="s">
        <v>1178</v>
      </c>
      <c r="Z100" s="10" t="str">
        <f t="shared" si="10"/>
        <v>
Regarding formal training in voice for transgender and gender diverse people, this provider reported: Undergraduate degree in Vocal Performance and graduate degree in SLP. GAVC specific training includes: Cultural responsiveness trainings with AC Goldberg of Transplaining, 2 supervised graduate internships, clinical fellowship providing GAVC voice training alongside clinical services, attending multiple GAVC voice training workshops provided by both cis and TGD instructors including by the Trans Voice Initiative, and reading books on GAVC voice training for speakers and singers. </v>
      </c>
      <c r="AA100" s="8" t="s">
        <v>1179</v>
      </c>
      <c r="AB100" s="8" t="str">
        <f t="shared" si="25"/>
        <v>
Regarding areas of specialty/specific trainings, this provider reported: Training in Somatic Voicework™ The LoVetri Method and Estill Voice Method. I offer support for both speaking and singing voice for ages 13+ </v>
      </c>
      <c r="AC100" s="9"/>
      <c r="AD100" s="9"/>
      <c r="AE100" s="9"/>
      <c r="AF100" s="9"/>
      <c r="AG100" s="9"/>
      <c r="AH100" s="9"/>
      <c r="AI100" s="8" t="s">
        <v>67</v>
      </c>
      <c r="AJ100" s="8" t="s">
        <v>83</v>
      </c>
      <c r="AK100" s="8" t="s">
        <v>317</v>
      </c>
      <c r="AL100" s="8" t="s">
        <v>318</v>
      </c>
      <c r="AM100" s="8" t="s">
        <v>1180</v>
      </c>
      <c r="AN100" s="8" t="str">
        <f t="shared" si="28"/>
        <v>243 Charles Street, Boston, MA</v>
      </c>
      <c r="AO100" s="8" t="s">
        <v>1181</v>
      </c>
      <c r="AP100" s="8" t="s">
        <v>1182</v>
      </c>
      <c r="AQ100" s="8">
        <v>6.17573405E9</v>
      </c>
      <c r="AR100" s="8" t="s">
        <v>1183</v>
      </c>
      <c r="AS100" s="11" t="s">
        <v>1184</v>
      </c>
      <c r="AT100" s="8" t="s">
        <v>1185</v>
      </c>
      <c r="AU100" s="12" t="str">
        <f t="shared" si="13"/>
        <v>
Regarding formal training in cultural humility for transgender and gender diverse people, this provider reported: Training with Transplaining led by AC Goldberg, reading scholarly texts and books written by TGD authors. </v>
      </c>
      <c r="AV100" s="8">
        <v>2020.0</v>
      </c>
      <c r="AW100" s="8">
        <v>2020.0</v>
      </c>
      <c r="AX100" s="9"/>
      <c r="AY100" s="9" t="str">
        <f t="shared" si="26"/>
        <v/>
      </c>
      <c r="AZ100" s="8" t="s">
        <v>1186</v>
      </c>
      <c r="BA100" s="9" t="str">
        <f t="shared" ref="BA100:BA177" si="29">IF(ISBLANK(AZ100), ,CHAR(10)&amp;CHAR(10)&amp;"This provider wished to share the following additional information: "&amp;AZ100)</f>
        <v>
This provider wished to share the following additional information: Teaching singing voice since 2008. </v>
      </c>
      <c r="BB100" s="8" t="s">
        <v>1187</v>
      </c>
      <c r="BC100" s="13"/>
    </row>
    <row r="101">
      <c r="A101" s="7">
        <v>45360.49425606482</v>
      </c>
      <c r="B101" s="8" t="b">
        <v>1</v>
      </c>
      <c r="C101" s="8" t="s">
        <v>1188</v>
      </c>
      <c r="D101" s="8" t="s">
        <v>57</v>
      </c>
      <c r="E101" s="8" t="str">
        <f t="shared" si="1"/>
        <v> (she/her)</v>
      </c>
      <c r="F101" s="8" t="s">
        <v>81</v>
      </c>
      <c r="G101" s="9"/>
      <c r="H101" s="9"/>
      <c r="I101" s="9"/>
      <c r="J101" s="8" t="s">
        <v>61</v>
      </c>
      <c r="K101" s="8" t="s">
        <v>1189</v>
      </c>
      <c r="L101" s="8" t="str">
        <f t="shared" ref="L101:L223" si="30">SUBSTITUTE(SUBSTITUTE(SUBSTITUTE(SUBSTITUTE(K101,"Vocal Pedagogy/Singing Instruction (offering GAVC training in addition to singing services)","Vocal Pedagogue/Singing Instructor"),"Speech-Language Pathology (inc. international equivalents, offering GAVC in addition to clinical services)","Speech-Language Pathologist"),"Gender Affirming Voice Training (offering only GAVC training)","Gender Affirming Voice Trainer"),"Theater/Acting Coach (offering GAVC training in addition to general services)","Theater/Acting Coach")</f>
        <v>Speech-Language Pathologist, Singing Voice Specialist</v>
      </c>
      <c r="M101" s="8" t="s">
        <v>189</v>
      </c>
      <c r="N101" s="8" t="s">
        <v>153</v>
      </c>
      <c r="O101" s="8" t="str">
        <f t="shared" si="3"/>
        <v>Individual Training - Virtual</v>
      </c>
      <c r="P101" s="8" t="str">
        <f t="shared" si="4"/>
        <v>Individual training is offered virtually, and</v>
      </c>
      <c r="Q101" s="8" t="s">
        <v>153</v>
      </c>
      <c r="R101" s="9" t="str">
        <f t="shared" si="5"/>
        <v>Group Training - Virtual</v>
      </c>
      <c r="S101" s="9" t="str">
        <f t="shared" si="6"/>
        <v>group training is offered virtually.</v>
      </c>
      <c r="T101" s="8" t="s">
        <v>1190</v>
      </c>
      <c r="U101" s="8" t="s">
        <v>1191</v>
      </c>
      <c r="V101" s="8" t="s">
        <v>88</v>
      </c>
      <c r="W101" s="10" t="str">
        <f t="shared" si="8"/>
        <v>Feminine, Masculine, Androgynous, Singing</v>
      </c>
      <c r="X101" s="10" t="str">
        <f t="shared" si="19"/>
        <v>Services are available for those with feminine, masculine, androgynous, and singing-related voice goals.</v>
      </c>
      <c r="Y101" s="8" t="s">
        <v>1192</v>
      </c>
      <c r="Z101" s="10" t="str">
        <f t="shared" si="10"/>
        <v>
Regarding formal training in voice for transgender and gender diverse people, this provider reported: I began clinical training with GAVC training in 2014 and have been working heavily clinically with GAVC ever since, in addition to prioritizing many GAVC courses, such as those with Hirsch and Helou, Goldberg, and more.</v>
      </c>
      <c r="AA101" s="8" t="s">
        <v>1193</v>
      </c>
      <c r="AB101" s="8" t="str">
        <f t="shared" si="25"/>
        <v>
Regarding areas of specialty/specific trainings, this provider reported: Gender Affirming Singing Voice (clinically-trained Singing Voice Specialist and Singer (BA Mus Voice))</v>
      </c>
      <c r="AC101" s="8" t="s">
        <v>1194</v>
      </c>
      <c r="AD101" s="9"/>
      <c r="AE101" s="9"/>
      <c r="AF101" s="9"/>
      <c r="AG101" s="9"/>
      <c r="AH101" s="9"/>
      <c r="AI101" s="8" t="s">
        <v>67</v>
      </c>
      <c r="AJ101" s="8" t="s">
        <v>117</v>
      </c>
      <c r="AK101" s="8" t="s">
        <v>112</v>
      </c>
      <c r="AL101" s="8" t="s">
        <v>281</v>
      </c>
      <c r="AM101" s="29" t="s">
        <v>1195</v>
      </c>
      <c r="AN101" s="8" t="str">
        <f t="shared" si="28"/>
        <v>Ontario Virtual (1600-2300 Yonge Street, Toronto, ON M4P 1E4), Toronto, ON</v>
      </c>
      <c r="AO101" s="8" t="s">
        <v>1196</v>
      </c>
      <c r="AP101" s="8" t="s">
        <v>1197</v>
      </c>
      <c r="AQ101" s="9"/>
      <c r="AR101" s="8" t="s">
        <v>1198</v>
      </c>
      <c r="AS101" s="11" t="s">
        <v>1199</v>
      </c>
      <c r="AT101" s="8" t="s">
        <v>1200</v>
      </c>
      <c r="AU101" s="12" t="str">
        <f t="shared" si="13"/>
        <v>
Regarding formal training in cultural humility for transgender and gender diverse people, this provider reported: Transplaining, Goldberg, Kapila, Vastine &amp; Helou</v>
      </c>
      <c r="AV101" s="8">
        <v>2016.0</v>
      </c>
      <c r="AW101" s="8">
        <v>2016.0</v>
      </c>
      <c r="AX101" s="9"/>
      <c r="AY101" s="9" t="str">
        <f t="shared" si="26"/>
        <v/>
      </c>
      <c r="AZ101" s="9"/>
      <c r="BA101" s="9" t="str">
        <f t="shared" si="29"/>
        <v/>
      </c>
      <c r="BB101" s="8" t="s">
        <v>1201</v>
      </c>
      <c r="BC101" s="13"/>
    </row>
    <row r="102">
      <c r="A102" s="7">
        <v>45360.552645856485</v>
      </c>
      <c r="B102" s="8" t="b">
        <v>1</v>
      </c>
      <c r="C102" s="8" t="s">
        <v>1202</v>
      </c>
      <c r="D102" s="8" t="s">
        <v>629</v>
      </c>
      <c r="E102" s="8" t="str">
        <f t="shared" si="1"/>
        <v> (they/them)</v>
      </c>
      <c r="F102" s="8" t="s">
        <v>81</v>
      </c>
      <c r="G102" s="9"/>
      <c r="H102" s="9"/>
      <c r="I102" s="9"/>
      <c r="J102" s="8" t="s">
        <v>61</v>
      </c>
      <c r="K102" s="8" t="s">
        <v>62</v>
      </c>
      <c r="L102" s="8" t="str">
        <f t="shared" si="30"/>
        <v>Speech-Language Pathologist</v>
      </c>
      <c r="M102" s="8" t="s">
        <v>63</v>
      </c>
      <c r="N102" s="8" t="s">
        <v>153</v>
      </c>
      <c r="O102" s="8" t="str">
        <f t="shared" si="3"/>
        <v>Individual Training - Virtual</v>
      </c>
      <c r="P102" s="8" t="str">
        <f t="shared" si="4"/>
        <v>Individual training is offered virtually, and</v>
      </c>
      <c r="Q102" s="8" t="s">
        <v>153</v>
      </c>
      <c r="R102" s="9" t="str">
        <f t="shared" si="5"/>
        <v>Group Training - Virtual</v>
      </c>
      <c r="S102" s="9" t="str">
        <f t="shared" si="6"/>
        <v>group training is offered virtually.</v>
      </c>
      <c r="T102" s="8" t="s">
        <v>1203</v>
      </c>
      <c r="U102" s="8" t="str">
        <f t="shared" ref="U102:U105" si="31">T102</f>
        <v>VA, NC, SC, GA</v>
      </c>
      <c r="V102" s="8" t="s">
        <v>88</v>
      </c>
      <c r="W102" s="10" t="str">
        <f t="shared" si="8"/>
        <v>Feminine, Masculine, Androgynous, Singing</v>
      </c>
      <c r="X102" s="10" t="str">
        <f t="shared" si="19"/>
        <v>Services are available for those with feminine, masculine, androgynous, and singing-related voice goals.</v>
      </c>
      <c r="Y102" s="8" t="s">
        <v>1204</v>
      </c>
      <c r="Z102" s="10" t="str">
        <f t="shared" si="10"/>
        <v>
Regarding formal training in voice for transgender and gender diverse people, this provider reported: Kevin (they/them) has been providing online gender-affirming voice work since they opened their practice in 2016. They have worked towards specializing in this area since they figured out their own gender identity in 2012, and have sought a variety of trainings to provide the best care possible. These trainings include intensive workshops in gender-affirming voice and voice disorder treatment, singing voice application, trauma-informed social work. Kevin is a cofounder of a trans-identifying voice professionals collective and is constantly refining their services thanks to the generosity of their peers.</v>
      </c>
      <c r="AA102" s="8" t="s">
        <v>1205</v>
      </c>
      <c r="AB102" s="8" t="str">
        <f t="shared" si="25"/>
        <v>
Regarding areas of specialty/specific trainings, this provider reported: LMRVT, CSCFT, trauma-informed care, circumlaryngeal massage</v>
      </c>
      <c r="AC102" s="8" t="s">
        <v>1206</v>
      </c>
      <c r="AD102" s="9"/>
      <c r="AE102" s="9"/>
      <c r="AF102" s="9"/>
      <c r="AG102" s="9"/>
      <c r="AH102" s="9"/>
      <c r="AI102" s="8" t="s">
        <v>594</v>
      </c>
      <c r="AJ102" s="8" t="s">
        <v>83</v>
      </c>
      <c r="AK102" s="8" t="s">
        <v>703</v>
      </c>
      <c r="AL102" s="8" t="s">
        <v>1207</v>
      </c>
      <c r="AM102" s="9"/>
      <c r="AN102" s="8" t="str">
        <f t="shared" si="28"/>
        <v>Greensboro, NC</v>
      </c>
      <c r="AO102" s="8" t="s">
        <v>1208</v>
      </c>
      <c r="AP102" s="8" t="s">
        <v>1209</v>
      </c>
      <c r="AQ102" s="8">
        <v>3.362321371E9</v>
      </c>
      <c r="AR102" s="8" t="s">
        <v>1210</v>
      </c>
      <c r="AS102" s="11" t="s">
        <v>1211</v>
      </c>
      <c r="AT102" s="8" t="s">
        <v>1212</v>
      </c>
      <c r="AU102" s="12" t="str">
        <f t="shared" si="13"/>
        <v>
Regarding formal training in cultural humility for transgender and gender diverse people, this provider reported: Training led by Ruchi Kapila in 2023 as part of Denver Training in January; Training by Wynde Vastiune in 2019 in Denver Training in January; Helou/Hirsch/Block training in 2017; trauma-informed care social work conference in 2019; several smaller presentations at ASHA throughout the years.</v>
      </c>
      <c r="AV102" s="8">
        <v>2015.0</v>
      </c>
      <c r="AW102" s="8">
        <v>2015.0</v>
      </c>
      <c r="AX102" s="8" t="s">
        <v>1213</v>
      </c>
      <c r="AY102" s="9" t="str">
        <f t="shared" si="26"/>
        <v>This provider opted to share the following additional aspects of identity: Queer, demisexual, neurodivergent, bird nerd</v>
      </c>
      <c r="AZ102" s="9"/>
      <c r="BA102" s="9" t="str">
        <f t="shared" si="29"/>
        <v/>
      </c>
      <c r="BB102" s="8" t="s">
        <v>1210</v>
      </c>
      <c r="BC102" s="13"/>
    </row>
    <row r="103">
      <c r="A103" s="7">
        <v>45360.642458807866</v>
      </c>
      <c r="B103" s="8" t="b">
        <v>1</v>
      </c>
      <c r="C103" s="8" t="s">
        <v>1214</v>
      </c>
      <c r="D103" s="13"/>
      <c r="E103" s="8" t="str">
        <f t="shared" si="1"/>
        <v/>
      </c>
      <c r="F103" s="8" t="s">
        <v>81</v>
      </c>
      <c r="G103" s="9"/>
      <c r="H103" s="9"/>
      <c r="I103" s="9"/>
      <c r="J103" s="8" t="s">
        <v>61</v>
      </c>
      <c r="K103" s="8" t="s">
        <v>62</v>
      </c>
      <c r="L103" s="8" t="str">
        <f t="shared" si="30"/>
        <v>Speech-Language Pathologist</v>
      </c>
      <c r="M103" s="8" t="s">
        <v>63</v>
      </c>
      <c r="N103" s="8" t="s">
        <v>64</v>
      </c>
      <c r="O103" s="8" t="str">
        <f t="shared" si="3"/>
        <v>Individual Training - Virtual, Individual Training - In Person</v>
      </c>
      <c r="P103" s="8" t="str">
        <f t="shared" si="4"/>
        <v>Individual training is offered in person or virtually, and</v>
      </c>
      <c r="Q103" s="8" t="s">
        <v>59</v>
      </c>
      <c r="R103" s="9" t="str">
        <f t="shared" si="5"/>
        <v/>
      </c>
      <c r="S103" s="9" t="str">
        <f t="shared" si="6"/>
        <v>group training is not offered.</v>
      </c>
      <c r="T103" s="8" t="s">
        <v>1215</v>
      </c>
      <c r="U103" s="8" t="str">
        <f t="shared" si="31"/>
        <v>PA, NC</v>
      </c>
      <c r="V103" s="8" t="s">
        <v>66</v>
      </c>
      <c r="W103" s="10" t="str">
        <f t="shared" si="8"/>
        <v>Feminine, Masculine, Androgynous</v>
      </c>
      <c r="X103" s="10" t="str">
        <f t="shared" si="19"/>
        <v>Services are available for those with feminine, masculine, and androgynous voice goals.</v>
      </c>
      <c r="Y103" s="8" t="s">
        <v>1216</v>
      </c>
      <c r="Z103" s="10" t="str">
        <f t="shared" si="10"/>
        <v>
Regarding formal training in voice for transgender and gender diverse people, this provider reported: Jessica is a licensed and certified speech-language pathologist and private practice owner who specializes in voice care.  She has experience working with general voice patients since 2016 and began working with trans clients seeking voice training in 2019.  Jessica ensures all exercises are rooted in an understanding of healthy voice practices to lay a strong foundation for pitch, resonance, and communication training.  She is Safe Zone Trained and participates in continuing education to support an affirming environment that offers high quality, individualized voice care.</v>
      </c>
      <c r="AA103" s="9"/>
      <c r="AB103" s="8" t="str">
        <f t="shared" si="25"/>
        <v/>
      </c>
      <c r="AC103" s="8" t="s">
        <v>1217</v>
      </c>
      <c r="AD103" s="9"/>
      <c r="AE103" s="9"/>
      <c r="AF103" s="9"/>
      <c r="AG103" s="9"/>
      <c r="AH103" s="9"/>
      <c r="AI103" s="8" t="s">
        <v>67</v>
      </c>
      <c r="AJ103" s="8" t="s">
        <v>83</v>
      </c>
      <c r="AK103" s="8" t="s">
        <v>65</v>
      </c>
      <c r="AL103" s="27" t="s">
        <v>1218</v>
      </c>
      <c r="AM103" s="8" t="s">
        <v>1219</v>
      </c>
      <c r="AN103" s="8" t="str">
        <f t="shared" si="28"/>
        <v>150 S Warner Rd Ste 130,, King of Prussia, PA</v>
      </c>
      <c r="AO103" s="8" t="s">
        <v>1220</v>
      </c>
      <c r="AP103" s="8" t="s">
        <v>72</v>
      </c>
      <c r="AQ103" s="8">
        <v>2.67414493E9</v>
      </c>
      <c r="AR103" s="8" t="s">
        <v>1221</v>
      </c>
      <c r="AS103" s="11" t="s">
        <v>1222</v>
      </c>
      <c r="AT103" s="8" t="s">
        <v>1223</v>
      </c>
      <c r="AU103" s="12" t="str">
        <f t="shared" si="13"/>
        <v>
Regarding formal training in cultural humility for transgender and gender diverse people, this provider reported: Safe Zone Training, Trans Wellness Conference Attendee</v>
      </c>
      <c r="AV103" s="8">
        <v>2019.0</v>
      </c>
      <c r="AW103" s="8">
        <v>2016.0</v>
      </c>
      <c r="AX103" s="9"/>
      <c r="AY103" s="9" t="str">
        <f t="shared" si="26"/>
        <v/>
      </c>
      <c r="AZ103" s="9"/>
      <c r="BA103" s="9" t="str">
        <f t="shared" si="29"/>
        <v/>
      </c>
      <c r="BB103" s="8" t="s">
        <v>1221</v>
      </c>
      <c r="BC103" s="13"/>
    </row>
    <row r="104">
      <c r="A104" s="7">
        <v>45360.76925974537</v>
      </c>
      <c r="B104" s="8" t="b">
        <v>1</v>
      </c>
      <c r="C104" s="8" t="s">
        <v>1224</v>
      </c>
      <c r="D104" s="8" t="s">
        <v>629</v>
      </c>
      <c r="E104" s="8" t="str">
        <f t="shared" si="1"/>
        <v> (they/them)</v>
      </c>
      <c r="F104" s="8" t="s">
        <v>81</v>
      </c>
      <c r="G104" s="9"/>
      <c r="H104" s="9"/>
      <c r="I104" s="9"/>
      <c r="J104" s="8" t="s">
        <v>61</v>
      </c>
      <c r="K104" s="8" t="s">
        <v>62</v>
      </c>
      <c r="L104" s="8" t="str">
        <f t="shared" si="30"/>
        <v>Speech-Language Pathologist</v>
      </c>
      <c r="M104" s="8" t="s">
        <v>63</v>
      </c>
      <c r="N104" s="8" t="s">
        <v>153</v>
      </c>
      <c r="O104" s="8" t="str">
        <f t="shared" si="3"/>
        <v>Individual Training - Virtual</v>
      </c>
      <c r="P104" s="8" t="str">
        <f t="shared" si="4"/>
        <v>Individual training is offered virtually, and</v>
      </c>
      <c r="Q104" s="8" t="s">
        <v>59</v>
      </c>
      <c r="R104" s="9" t="str">
        <f t="shared" si="5"/>
        <v/>
      </c>
      <c r="S104" s="9" t="str">
        <f t="shared" si="6"/>
        <v>group training is not offered.</v>
      </c>
      <c r="T104" s="8" t="s">
        <v>1225</v>
      </c>
      <c r="U104" s="8" t="str">
        <f t="shared" si="31"/>
        <v>WA, OR, AZ</v>
      </c>
      <c r="V104" s="8" t="s">
        <v>66</v>
      </c>
      <c r="W104" s="10" t="str">
        <f t="shared" si="8"/>
        <v>Feminine, Masculine, Androgynous</v>
      </c>
      <c r="X104" s="10" t="str">
        <f t="shared" si="19"/>
        <v>Services are available for those with feminine, masculine, and androgynous voice goals.</v>
      </c>
      <c r="Y104" s="8" t="s">
        <v>1226</v>
      </c>
      <c r="Z104" s="10" t="str">
        <f t="shared" si="10"/>
        <v>
Regarding formal training in voice for transgender and gender diverse people, this provider reported: I have extensive experience working with transgender and gender diverse clients. I strive to equip my clients with the skills to modify their voice and communication to align with their gender presentation goals while maintaining the nuances of their personality and cultural background. I am skilled in managing medically complex voice cases, working with people who never achieved alignment through their earlier attempts at voice training, and supporting patients pre- and post- voice surgery.</v>
      </c>
      <c r="AA104" s="8" t="s">
        <v>1227</v>
      </c>
      <c r="AB104" s="8" t="str">
        <f t="shared" si="25"/>
        <v>
Regarding areas of specialty/specific trainings, this provider reported: I am skilled in teaching people to neutralize, brighten, and darken their voice. I work with all age groups and can support clients who have medical conditions that complicate their progress with training but can also help people who hope to do most of their training independently.</v>
      </c>
      <c r="AC104" s="8" t="s">
        <v>1228</v>
      </c>
      <c r="AD104" s="9"/>
      <c r="AE104" s="9"/>
      <c r="AF104" s="9"/>
      <c r="AG104" s="9"/>
      <c r="AH104" s="9"/>
      <c r="AI104" s="8" t="s">
        <v>1229</v>
      </c>
      <c r="AJ104" s="8" t="s">
        <v>68</v>
      </c>
      <c r="AK104" s="8" t="s">
        <v>366</v>
      </c>
      <c r="AL104" s="8" t="s">
        <v>865</v>
      </c>
      <c r="AM104" s="9"/>
      <c r="AN104" s="8" t="str">
        <f t="shared" si="28"/>
        <v>Seattle, Washington</v>
      </c>
      <c r="AO104" s="8" t="s">
        <v>1230</v>
      </c>
      <c r="AP104" s="8" t="s">
        <v>272</v>
      </c>
      <c r="AQ104" s="9"/>
      <c r="AR104" s="8" t="s">
        <v>1231</v>
      </c>
      <c r="AS104" s="11" t="s">
        <v>1232</v>
      </c>
      <c r="AT104" s="8" t="s">
        <v>1233</v>
      </c>
      <c r="AU104" s="12" t="str">
        <f t="shared" si="13"/>
        <v>
Regarding formal training in cultural humility for transgender and gender diverse people, this provider reported: Lived Experience, WPATH GEI Foundations, numerous professional trainings, and I am a trainer in gender affirming voice and communication </v>
      </c>
      <c r="AV104" s="8">
        <v>2015.0</v>
      </c>
      <c r="AW104" s="8">
        <v>2008.0</v>
      </c>
      <c r="AX104" s="8" t="s">
        <v>1234</v>
      </c>
      <c r="AY104" s="9" t="str">
        <f t="shared" si="26"/>
        <v>This provider opted to share the following additional aspects of identity: Queer, ADHD, Neurodiversity Affirming, Linguistic &amp; Cultural Diversity Affirming care </v>
      </c>
      <c r="AZ104" s="9"/>
      <c r="BA104" s="9" t="str">
        <f t="shared" si="29"/>
        <v/>
      </c>
      <c r="BB104" s="8" t="s">
        <v>1231</v>
      </c>
      <c r="BC104" s="13"/>
    </row>
    <row r="105">
      <c r="A105" s="7">
        <v>45360.82834733796</v>
      </c>
      <c r="B105" s="8" t="b">
        <v>1</v>
      </c>
      <c r="C105" s="8" t="s">
        <v>1235</v>
      </c>
      <c r="D105" s="13"/>
      <c r="E105" s="8" t="str">
        <f t="shared" si="1"/>
        <v/>
      </c>
      <c r="F105" s="8" t="s">
        <v>81</v>
      </c>
      <c r="G105" s="9"/>
      <c r="H105" s="9"/>
      <c r="I105" s="9"/>
      <c r="J105" s="8" t="s">
        <v>61</v>
      </c>
      <c r="K105" s="8" t="s">
        <v>62</v>
      </c>
      <c r="L105" s="8" t="str">
        <f t="shared" si="30"/>
        <v>Speech-Language Pathologist</v>
      </c>
      <c r="M105" s="8" t="s">
        <v>63</v>
      </c>
      <c r="N105" s="8" t="s">
        <v>128</v>
      </c>
      <c r="O105" s="8" t="str">
        <f t="shared" si="3"/>
        <v>Individual Training - In Person</v>
      </c>
      <c r="P105" s="8" t="str">
        <f t="shared" si="4"/>
        <v>Individual training is offered in person, and</v>
      </c>
      <c r="Q105" s="8" t="s">
        <v>59</v>
      </c>
      <c r="R105" s="9" t="str">
        <f t="shared" si="5"/>
        <v/>
      </c>
      <c r="S105" s="9" t="str">
        <f t="shared" si="6"/>
        <v>group training is not offered.</v>
      </c>
      <c r="T105" s="9"/>
      <c r="U105" s="8" t="str">
        <f t="shared" si="31"/>
        <v/>
      </c>
      <c r="V105" s="8" t="s">
        <v>66</v>
      </c>
      <c r="W105" s="10" t="str">
        <f t="shared" si="8"/>
        <v>Feminine, Masculine, Androgynous</v>
      </c>
      <c r="X105" s="10" t="str">
        <f t="shared" si="19"/>
        <v>Services are available for those with feminine, masculine, and androgynous voice goals.</v>
      </c>
      <c r="Y105" s="8" t="s">
        <v>1236</v>
      </c>
      <c r="Z105" s="10" t="str">
        <f t="shared" si="10"/>
        <v>
Regarding formal training in voice for transgender and gender diverse people, this provider reported: Speech pathologist with over 20years experience and a sole clinical interest in voice disorders</v>
      </c>
      <c r="AA105" s="9"/>
      <c r="AB105" s="8" t="str">
        <f t="shared" si="25"/>
        <v/>
      </c>
      <c r="AC105" s="9"/>
      <c r="AD105" s="9"/>
      <c r="AE105" s="9"/>
      <c r="AF105" s="9"/>
      <c r="AG105" s="9"/>
      <c r="AH105" s="9"/>
      <c r="AI105" s="8" t="s">
        <v>67</v>
      </c>
      <c r="AJ105" s="8" t="s">
        <v>1237</v>
      </c>
      <c r="AK105" s="8" t="s">
        <v>864</v>
      </c>
      <c r="AL105" s="8" t="s">
        <v>1238</v>
      </c>
      <c r="AM105" s="9"/>
      <c r="AN105" s="8" t="str">
        <f t="shared" si="28"/>
        <v>Perth, WA</v>
      </c>
      <c r="AO105" s="8" t="s">
        <v>1239</v>
      </c>
      <c r="AP105" s="8" t="s">
        <v>1240</v>
      </c>
      <c r="AQ105" s="9"/>
      <c r="AR105" s="9"/>
      <c r="AS105" s="11" t="s">
        <v>1241</v>
      </c>
      <c r="AT105" s="9"/>
      <c r="AU105" s="12" t="str">
        <f t="shared" si="13"/>
        <v/>
      </c>
      <c r="AV105" s="8">
        <v>2015.0</v>
      </c>
      <c r="AW105" s="8">
        <v>2006.0</v>
      </c>
      <c r="AX105" s="9"/>
      <c r="AY105" s="9" t="str">
        <f t="shared" si="26"/>
        <v/>
      </c>
      <c r="AZ105" s="9"/>
      <c r="BA105" s="9" t="str">
        <f t="shared" si="29"/>
        <v/>
      </c>
      <c r="BB105" s="8" t="s">
        <v>1242</v>
      </c>
      <c r="BC105" s="13"/>
    </row>
    <row r="106">
      <c r="A106" s="7">
        <v>45361.30810127315</v>
      </c>
      <c r="B106" s="8" t="b">
        <v>1</v>
      </c>
      <c r="C106" s="8" t="s">
        <v>1243</v>
      </c>
      <c r="D106" s="13"/>
      <c r="E106" s="8" t="str">
        <f t="shared" si="1"/>
        <v/>
      </c>
      <c r="F106" s="8" t="s">
        <v>81</v>
      </c>
      <c r="G106" s="9"/>
      <c r="H106" s="9"/>
      <c r="I106" s="9"/>
      <c r="J106" s="8" t="s">
        <v>61</v>
      </c>
      <c r="K106" s="8" t="s">
        <v>62</v>
      </c>
      <c r="L106" s="8" t="str">
        <f t="shared" si="30"/>
        <v>Speech-Language Pathologist</v>
      </c>
      <c r="M106" s="8" t="s">
        <v>1244</v>
      </c>
      <c r="N106" s="8" t="s">
        <v>64</v>
      </c>
      <c r="O106" s="8" t="str">
        <f t="shared" si="3"/>
        <v>Individual Training - Virtual, Individual Training - In Person</v>
      </c>
      <c r="P106" s="8" t="str">
        <f t="shared" si="4"/>
        <v>Individual training is offered in person or virtually, and</v>
      </c>
      <c r="Q106" s="8" t="s">
        <v>59</v>
      </c>
      <c r="R106" s="9" t="str">
        <f t="shared" si="5"/>
        <v/>
      </c>
      <c r="S106" s="9" t="str">
        <f t="shared" si="6"/>
        <v>group training is not offered.</v>
      </c>
      <c r="T106" s="8" t="s">
        <v>1245</v>
      </c>
      <c r="U106" s="8" t="s">
        <v>1246</v>
      </c>
      <c r="V106" s="8" t="s">
        <v>66</v>
      </c>
      <c r="W106" s="10" t="str">
        <f t="shared" si="8"/>
        <v>Feminine, Masculine, Androgynous</v>
      </c>
      <c r="X106" s="10" t="str">
        <f t="shared" si="19"/>
        <v>Services are available for those with feminine, masculine, and androgynous voice goals.</v>
      </c>
      <c r="Y106" s="8" t="s">
        <v>1247</v>
      </c>
      <c r="Z106" s="10" t="str">
        <f t="shared" si="10"/>
        <v>
Regarding formal training in voice for transgender and gender diverse people, this provider reported: Master's in speech language pathology from the University of Oslo, Norway</v>
      </c>
      <c r="AA106" s="8" t="s">
        <v>1248</v>
      </c>
      <c r="AB106" s="8" t="str">
        <f t="shared" si="25"/>
        <v>
Regarding areas of specialty/specific trainings, this provider reported: Gender affirming voice training</v>
      </c>
      <c r="AC106" s="8" t="s">
        <v>1249</v>
      </c>
      <c r="AD106" s="9"/>
      <c r="AE106" s="9"/>
      <c r="AF106" s="9"/>
      <c r="AG106" s="9"/>
      <c r="AH106" s="9"/>
      <c r="AI106" s="8" t="s">
        <v>67</v>
      </c>
      <c r="AJ106" s="8" t="s">
        <v>1250</v>
      </c>
      <c r="AK106" s="8" t="s">
        <v>1251</v>
      </c>
      <c r="AL106" s="8" t="s">
        <v>1252</v>
      </c>
      <c r="AM106" s="8" t="s">
        <v>1253</v>
      </c>
      <c r="AN106" s="8" t="str">
        <f t="shared" si="28"/>
        <v>Torvet 6, 2000, Lillestrøm , Akershus</v>
      </c>
      <c r="AO106" s="8" t="s">
        <v>1254</v>
      </c>
      <c r="AP106" s="8" t="s">
        <v>1255</v>
      </c>
      <c r="AQ106" s="8" t="s">
        <v>1256</v>
      </c>
      <c r="AR106" s="8" t="s">
        <v>1257</v>
      </c>
      <c r="AS106" s="11" t="s">
        <v>1258</v>
      </c>
      <c r="AT106" s="8" t="s">
        <v>1259</v>
      </c>
      <c r="AU106" s="12" t="str">
        <f t="shared" si="13"/>
        <v>
Regarding formal training in cultural humility for transgender and gender diverse people, this provider reported: I've completed voice training through Statped, as well as online courses on gender affirming voice training.</v>
      </c>
      <c r="AV106" s="8">
        <v>2023.0</v>
      </c>
      <c r="AW106" s="8">
        <v>2022.0</v>
      </c>
      <c r="AX106" s="9"/>
      <c r="AY106" s="9" t="str">
        <f t="shared" si="26"/>
        <v/>
      </c>
      <c r="AZ106" s="9"/>
      <c r="BA106" s="9" t="str">
        <f t="shared" si="29"/>
        <v/>
      </c>
      <c r="BB106" s="8" t="s">
        <v>1257</v>
      </c>
      <c r="BC106" s="13"/>
    </row>
    <row r="107">
      <c r="A107" s="7">
        <v>45361.48050722222</v>
      </c>
      <c r="B107" s="8" t="b">
        <v>1</v>
      </c>
      <c r="C107" s="8" t="s">
        <v>1260</v>
      </c>
      <c r="D107" s="8" t="s">
        <v>111</v>
      </c>
      <c r="E107" s="8" t="str">
        <f t="shared" si="1"/>
        <v> (she/they)</v>
      </c>
      <c r="F107" s="8" t="s">
        <v>81</v>
      </c>
      <c r="G107" s="9"/>
      <c r="H107" s="9"/>
      <c r="I107" s="9"/>
      <c r="J107" s="8" t="s">
        <v>61</v>
      </c>
      <c r="K107" s="8" t="s">
        <v>1261</v>
      </c>
      <c r="L107" s="8" t="str">
        <f t="shared" si="30"/>
        <v>Speech-Language Pathologist and Singing Voice Coach</v>
      </c>
      <c r="M107" s="8" t="s">
        <v>63</v>
      </c>
      <c r="N107" s="8" t="s">
        <v>64</v>
      </c>
      <c r="O107" s="8" t="str">
        <f t="shared" si="3"/>
        <v>Individual Training - Virtual, Individual Training - In Person</v>
      </c>
      <c r="P107" s="8" t="str">
        <f t="shared" si="4"/>
        <v>Individual training is offered in person or virtually, and</v>
      </c>
      <c r="Q107" s="8" t="s">
        <v>64</v>
      </c>
      <c r="R107" s="9" t="str">
        <f t="shared" si="5"/>
        <v>Group Training - Virtual, Group Training - In Person</v>
      </c>
      <c r="S107" s="9" t="str">
        <f t="shared" si="6"/>
        <v>group training is offered in person or virtually.</v>
      </c>
      <c r="T107" s="8" t="s">
        <v>1262</v>
      </c>
      <c r="U107" s="8" t="str">
        <f t="shared" ref="U107:U112" si="32">T107</f>
        <v>VT, NH</v>
      </c>
      <c r="V107" s="8" t="s">
        <v>88</v>
      </c>
      <c r="W107" s="10" t="str">
        <f t="shared" si="8"/>
        <v>Feminine, Masculine, Androgynous, Singing</v>
      </c>
      <c r="X107" s="10" t="str">
        <f t="shared" si="19"/>
        <v>Services are available for those with feminine, masculine, androgynous, and singing-related voice goals.</v>
      </c>
      <c r="Y107" s="8" t="s">
        <v>1263</v>
      </c>
      <c r="Z107" s="10" t="str">
        <f t="shared" si="10"/>
        <v>
Regarding formal training in voice for transgender and gender diverse people, this provider reported: As a queer, nonbinary person (and life-long voice geek), I am consistently challenging my own beliefs while seeking to learn from others’ lived experiences. 
My formal education pertaining to GAVC includes graduate level training through the George Washington University in Washington, DC, including published research on Accessibility to GAVC training for People of Color; this collaborative work has recently been cited in WPATH’s most recent Standards of Care. 
I have participated in numerous conferences and additional trainings since 2014, some of which have been hosted by the incredible voice practitioners who have poured their energy into creating this very directory. However, I find the most worthwhile training by far comes directly from the shared experiences of my clients, and I am honored to be a part of this process with them. </v>
      </c>
      <c r="AA107" s="8" t="s">
        <v>1264</v>
      </c>
      <c r="AB107" s="8" t="str">
        <f t="shared" si="25"/>
        <v>
Regarding areas of specialty/specific trainings, this provider reported: Adolescent Gender Affirming Voice, Estill Voice Training, Singing Voice Training</v>
      </c>
      <c r="AC107" s="8" t="s">
        <v>1265</v>
      </c>
      <c r="AD107" s="9"/>
      <c r="AE107" s="9"/>
      <c r="AF107" s="9"/>
      <c r="AG107" s="9"/>
      <c r="AH107" s="9"/>
      <c r="AI107" s="8" t="s">
        <v>1266</v>
      </c>
      <c r="AJ107" s="8" t="s">
        <v>83</v>
      </c>
      <c r="AK107" s="8" t="s">
        <v>1267</v>
      </c>
      <c r="AL107" s="8" t="s">
        <v>1268</v>
      </c>
      <c r="AM107" s="8" t="s">
        <v>1269</v>
      </c>
      <c r="AN107" s="8" t="str">
        <f t="shared" si="28"/>
        <v>100 MAIN STREET
Suite 4, Burlington, Vermont</v>
      </c>
      <c r="AO107" s="8" t="s">
        <v>1270</v>
      </c>
      <c r="AP107" s="8" t="s">
        <v>1271</v>
      </c>
      <c r="AQ107" s="8">
        <v>8.02230465E9</v>
      </c>
      <c r="AR107" s="8" t="s">
        <v>1272</v>
      </c>
      <c r="AS107" s="11" t="s">
        <v>1273</v>
      </c>
      <c r="AT107" s="8" t="s">
        <v>1274</v>
      </c>
      <c r="AU107" s="12" t="str">
        <f t="shared" si="13"/>
        <v>
Regarding formal training in cultural humility for transgender and gender diverse people, this provider reported: I commit to at least 1-2 trainings related to cultural humility every year. These have primarily included workshops curated by trans/nonbinary people (Wynde Vastine, AC Goldberg, just to name a few) or through our local PRIDE Center of Vermont. </v>
      </c>
      <c r="AV107" s="8">
        <v>2016.0</v>
      </c>
      <c r="AW107" s="8">
        <v>2014.0</v>
      </c>
      <c r="AX107" s="8" t="s">
        <v>1275</v>
      </c>
      <c r="AY107" s="9" t="str">
        <f t="shared" si="26"/>
        <v>This provider opted to share the following additional aspects of identity: queer, nonbinary (demigender) person, nature lover, self-proclaimed voice geek, and all-around goofball. </v>
      </c>
      <c r="AZ107" s="8" t="s">
        <v>1276</v>
      </c>
      <c r="BA107" s="9" t="str">
        <f t="shared" si="29"/>
        <v>
This provider wished to share the following additional information: I believe in the following: 1.) ALL voices are miraculous 2.) Everyone deserves the right to feel affirmed while using their voice as an instrument for self-expression, and 3.) Expiration dates are simply someone else’s opinion. </v>
      </c>
      <c r="BB107" s="8" t="s">
        <v>1272</v>
      </c>
      <c r="BC107" s="13"/>
    </row>
    <row r="108">
      <c r="A108" s="7">
        <v>45361.49248436342</v>
      </c>
      <c r="B108" s="8" t="b">
        <v>1</v>
      </c>
      <c r="C108" s="8" t="s">
        <v>1277</v>
      </c>
      <c r="D108" s="8" t="s">
        <v>57</v>
      </c>
      <c r="E108" s="8" t="str">
        <f t="shared" si="1"/>
        <v> (she/her)</v>
      </c>
      <c r="F108" s="8" t="s">
        <v>58</v>
      </c>
      <c r="G108" s="8" t="s">
        <v>59</v>
      </c>
      <c r="H108" s="9"/>
      <c r="I108" s="8" t="s">
        <v>60</v>
      </c>
      <c r="J108" s="8" t="s">
        <v>61</v>
      </c>
      <c r="K108" s="8" t="s">
        <v>62</v>
      </c>
      <c r="L108" s="8" t="str">
        <f t="shared" si="30"/>
        <v>Speech-Language Pathologist</v>
      </c>
      <c r="M108" s="8" t="s">
        <v>63</v>
      </c>
      <c r="N108" s="8" t="s">
        <v>64</v>
      </c>
      <c r="O108" s="8" t="str">
        <f t="shared" si="3"/>
        <v>Individual Training - Virtual, Individual Training - In Person</v>
      </c>
      <c r="P108" s="8" t="str">
        <f t="shared" si="4"/>
        <v>Individual training is offered in person or virtually, and</v>
      </c>
      <c r="Q108" s="8" t="s">
        <v>64</v>
      </c>
      <c r="R108" s="9" t="str">
        <f t="shared" si="5"/>
        <v>Group Training - Virtual, Group Training - In Person</v>
      </c>
      <c r="S108" s="9" t="str">
        <f t="shared" si="6"/>
        <v>group training is offered in person or virtually.</v>
      </c>
      <c r="T108" s="8" t="s">
        <v>1278</v>
      </c>
      <c r="U108" s="8" t="str">
        <f t="shared" si="32"/>
        <v>KS, CO, NC</v>
      </c>
      <c r="V108" s="8" t="s">
        <v>66</v>
      </c>
      <c r="W108" s="10" t="str">
        <f t="shared" si="8"/>
        <v>Feminine, Masculine, Androgynous</v>
      </c>
      <c r="X108" s="10" t="str">
        <f t="shared" si="19"/>
        <v>Services are available for those with feminine, masculine, and androgynous voice goals.</v>
      </c>
      <c r="Y108" s="8" t="s">
        <v>1279</v>
      </c>
      <c r="Z108" s="10" t="str">
        <f t="shared" si="10"/>
        <v>
Regarding formal training in voice for transgender and gender diverse people, this provider reported: I have completed various continuing education on gender affirming voice and communication. I have a private practice and work with transgender and gender diverse individuals. </v>
      </c>
      <c r="AA108" s="9"/>
      <c r="AB108" s="8" t="str">
        <f t="shared" si="25"/>
        <v/>
      </c>
      <c r="AC108" s="8" t="s">
        <v>1280</v>
      </c>
      <c r="AD108" s="9"/>
      <c r="AE108" s="9"/>
      <c r="AF108" s="9"/>
      <c r="AG108" s="9"/>
      <c r="AH108" s="9"/>
      <c r="AI108" s="8" t="s">
        <v>67</v>
      </c>
      <c r="AJ108" s="8" t="s">
        <v>430</v>
      </c>
      <c r="AK108" s="8" t="s">
        <v>1281</v>
      </c>
      <c r="AL108" s="8" t="s">
        <v>1282</v>
      </c>
      <c r="AM108" s="8" t="s">
        <v>1283</v>
      </c>
      <c r="AN108" s="8" t="str">
        <f t="shared" si="28"/>
        <v>330 Poyntz Ave; Suite #274, Manhattan, KS</v>
      </c>
      <c r="AO108" s="8" t="s">
        <v>1284</v>
      </c>
      <c r="AP108" s="8" t="s">
        <v>1285</v>
      </c>
      <c r="AQ108" s="8">
        <v>7.854106936E9</v>
      </c>
      <c r="AR108" s="8" t="s">
        <v>1286</v>
      </c>
      <c r="AS108" s="11" t="s">
        <v>1287</v>
      </c>
      <c r="AT108" s="8" t="s">
        <v>1288</v>
      </c>
      <c r="AU108" s="12" t="str">
        <f t="shared" si="13"/>
        <v>
Regarding formal training in cultural humility for transgender and gender diverse people, this provider reported: "Culturally Responsive Practices Working with Trans/GNC Patients, Clients, and Students Across All Settings" presented by AC Goldberg, PhD CCC-SLP</v>
      </c>
      <c r="AV108" s="8">
        <v>2021.0</v>
      </c>
      <c r="AW108" s="8">
        <v>2021.0</v>
      </c>
      <c r="AX108" s="8" t="s">
        <v>1289</v>
      </c>
      <c r="AY108" s="9" t="str">
        <f t="shared" si="26"/>
        <v>This provider opted to share the following additional aspects of identity: Veteran, LGBTQ+ ally</v>
      </c>
      <c r="AZ108" s="9"/>
      <c r="BA108" s="9" t="str">
        <f t="shared" si="29"/>
        <v/>
      </c>
      <c r="BB108" s="8" t="s">
        <v>1290</v>
      </c>
      <c r="BC108" s="13"/>
    </row>
    <row r="109">
      <c r="A109" s="7">
        <v>45361.50463582176</v>
      </c>
      <c r="B109" s="8" t="b">
        <v>1</v>
      </c>
      <c r="C109" s="8" t="s">
        <v>1291</v>
      </c>
      <c r="D109" s="8" t="s">
        <v>57</v>
      </c>
      <c r="E109" s="8" t="str">
        <f t="shared" si="1"/>
        <v> (she/her)</v>
      </c>
      <c r="F109" s="8" t="s">
        <v>81</v>
      </c>
      <c r="G109" s="9"/>
      <c r="H109" s="9"/>
      <c r="I109" s="9"/>
      <c r="J109" s="8" t="s">
        <v>61</v>
      </c>
      <c r="K109" s="8" t="s">
        <v>62</v>
      </c>
      <c r="L109" s="8" t="str">
        <f t="shared" si="30"/>
        <v>Speech-Language Pathologist</v>
      </c>
      <c r="M109" s="8" t="s">
        <v>63</v>
      </c>
      <c r="N109" s="8" t="s">
        <v>64</v>
      </c>
      <c r="O109" s="8" t="str">
        <f t="shared" si="3"/>
        <v>Individual Training - Virtual, Individual Training - In Person</v>
      </c>
      <c r="P109" s="8" t="str">
        <f t="shared" si="4"/>
        <v>Individual training is offered in person or virtually, and</v>
      </c>
      <c r="Q109" s="8" t="s">
        <v>59</v>
      </c>
      <c r="R109" s="9" t="str">
        <f t="shared" si="5"/>
        <v/>
      </c>
      <c r="S109" s="9" t="str">
        <f t="shared" si="6"/>
        <v>group training is not offered.</v>
      </c>
      <c r="T109" s="8" t="s">
        <v>1292</v>
      </c>
      <c r="U109" s="8" t="str">
        <f t="shared" si="32"/>
        <v>VA, CA, TN</v>
      </c>
      <c r="V109" s="8" t="s">
        <v>88</v>
      </c>
      <c r="W109" s="10" t="str">
        <f t="shared" si="8"/>
        <v>Feminine, Masculine, Androgynous, Singing</v>
      </c>
      <c r="X109" s="10" t="str">
        <f t="shared" si="19"/>
        <v>Services are available for those with feminine, masculine, androgynous, and singing-related voice goals.</v>
      </c>
      <c r="Y109" s="8" t="s">
        <v>1293</v>
      </c>
      <c r="Z109" s="10" t="str">
        <f t="shared" si="10"/>
        <v>
Regarding formal training in voice for transgender and gender diverse people, this provider reported: Diversity Equity and Inclusion Training, Gender Affirming VoiceTraining, Trauma Informed Specialist, WPATH GEI Multidisciplinary Voice and Communication Workshop</v>
      </c>
      <c r="AA109" s="8" t="s">
        <v>1294</v>
      </c>
      <c r="AB109" s="8" t="str">
        <f t="shared" si="25"/>
        <v>
Regarding areas of specialty/specific trainings, this provider reported: Autism Spectrum Disorder Clinical Specialist, Gender Affirming Voice Training, Vocal Coaching</v>
      </c>
      <c r="AC109" s="8" t="s">
        <v>1295</v>
      </c>
      <c r="AD109" s="9"/>
      <c r="AE109" s="9"/>
      <c r="AF109" s="9"/>
      <c r="AG109" s="9"/>
      <c r="AH109" s="9"/>
      <c r="AI109" s="8" t="s">
        <v>67</v>
      </c>
      <c r="AJ109" s="8" t="s">
        <v>68</v>
      </c>
      <c r="AK109" s="8" t="s">
        <v>1102</v>
      </c>
      <c r="AL109" s="8" t="s">
        <v>1296</v>
      </c>
      <c r="AM109" s="8" t="s">
        <v>1297</v>
      </c>
      <c r="AN109" s="8" t="str">
        <f t="shared" si="28"/>
        <v>2525c Lebanon Pike Suite 102, Nashville, TN</v>
      </c>
      <c r="AO109" s="8" t="s">
        <v>1298</v>
      </c>
      <c r="AP109" s="8" t="s">
        <v>72</v>
      </c>
      <c r="AQ109" s="8">
        <v>6.156690761E9</v>
      </c>
      <c r="AR109" s="8" t="s">
        <v>1299</v>
      </c>
      <c r="AS109" s="11" t="s">
        <v>1300</v>
      </c>
      <c r="AT109" s="8" t="s">
        <v>1301</v>
      </c>
      <c r="AU109" s="12" t="str">
        <f t="shared" si="13"/>
        <v>
Regarding formal training in cultural humility for transgender and gender diverse people, this provider reported: DEI through TGNC Conference and ASHA, Trauma Informed Training through ASHA and Simple Practice, WPATH GEI Multidisciplinary Voice and Communication Workshop</v>
      </c>
      <c r="AV109" s="8">
        <v>2021.0</v>
      </c>
      <c r="AW109" s="8">
        <v>2021.0</v>
      </c>
      <c r="AX109" s="8" t="s">
        <v>1302</v>
      </c>
      <c r="AY109" s="9" t="str">
        <f t="shared" si="26"/>
        <v>This provider opted to share the following additional aspects of identity: LGBTQ+ community member</v>
      </c>
      <c r="AZ109" s="8" t="s">
        <v>1303</v>
      </c>
      <c r="BA109" s="9" t="str">
        <f t="shared" si="29"/>
        <v>
This provider wished to share the following additional information: Member of LGBTQ+ choir of Nashville</v>
      </c>
      <c r="BB109" s="8" t="s">
        <v>1299</v>
      </c>
      <c r="BC109" s="13"/>
    </row>
    <row r="110">
      <c r="A110" s="7">
        <v>45361.5499430787</v>
      </c>
      <c r="B110" s="8" t="b">
        <v>1</v>
      </c>
      <c r="C110" s="8" t="s">
        <v>1304</v>
      </c>
      <c r="D110" s="13"/>
      <c r="E110" s="8" t="str">
        <f t="shared" si="1"/>
        <v/>
      </c>
      <c r="F110" s="8" t="s">
        <v>81</v>
      </c>
      <c r="G110" s="9"/>
      <c r="H110" s="9"/>
      <c r="I110" s="9"/>
      <c r="J110" s="8" t="s">
        <v>61</v>
      </c>
      <c r="K110" s="8" t="s">
        <v>62</v>
      </c>
      <c r="L110" s="8" t="str">
        <f t="shared" si="30"/>
        <v>Speech-Language Pathologist</v>
      </c>
      <c r="M110" s="8" t="s">
        <v>63</v>
      </c>
      <c r="N110" s="8" t="s">
        <v>64</v>
      </c>
      <c r="O110" s="8" t="str">
        <f t="shared" si="3"/>
        <v>Individual Training - Virtual, Individual Training - In Person</v>
      </c>
      <c r="P110" s="8" t="str">
        <f t="shared" si="4"/>
        <v>Individual training is offered in person or virtually, and</v>
      </c>
      <c r="Q110" s="8" t="s">
        <v>64</v>
      </c>
      <c r="R110" s="9" t="str">
        <f t="shared" si="5"/>
        <v>Group Training - Virtual, Group Training - In Person</v>
      </c>
      <c r="S110" s="9" t="str">
        <f t="shared" si="6"/>
        <v>group training is offered in person or virtually.</v>
      </c>
      <c r="T110" s="8" t="s">
        <v>711</v>
      </c>
      <c r="U110" s="8" t="str">
        <f t="shared" si="32"/>
        <v>AZ</v>
      </c>
      <c r="V110" s="8" t="s">
        <v>66</v>
      </c>
      <c r="W110" s="10" t="str">
        <f t="shared" si="8"/>
        <v>Feminine, Masculine, Androgynous</v>
      </c>
      <c r="X110" s="10" t="str">
        <f t="shared" si="19"/>
        <v>Services are available for those with feminine, masculine, and androgynous voice goals.</v>
      </c>
      <c r="Y110" s="8" t="s">
        <v>1305</v>
      </c>
      <c r="Z110" s="10" t="str">
        <f t="shared" si="10"/>
        <v>
Regarding formal training in voice for transgender and gender diverse people, this provider reported: Completed several in-person and virtual continuing education trainings, including a comprehensive two-day course. </v>
      </c>
      <c r="AA110" s="9"/>
      <c r="AB110" s="8" t="str">
        <f t="shared" si="25"/>
        <v/>
      </c>
      <c r="AC110" s="8" t="s">
        <v>1306</v>
      </c>
      <c r="AD110" s="9"/>
      <c r="AE110" s="9"/>
      <c r="AF110" s="9"/>
      <c r="AG110" s="9"/>
      <c r="AH110" s="9"/>
      <c r="AI110" s="8" t="s">
        <v>67</v>
      </c>
      <c r="AJ110" s="8" t="s">
        <v>68</v>
      </c>
      <c r="AK110" s="8" t="s">
        <v>711</v>
      </c>
      <c r="AL110" s="8" t="s">
        <v>1307</v>
      </c>
      <c r="AM110" s="8" t="s">
        <v>1308</v>
      </c>
      <c r="AN110" s="8" t="str">
        <f t="shared" si="28"/>
        <v>5815 W Utopia Road, Glendale, AZ</v>
      </c>
      <c r="AO110" s="8" t="s">
        <v>1309</v>
      </c>
      <c r="AP110" s="8" t="s">
        <v>72</v>
      </c>
      <c r="AQ110" s="8">
        <v>5.856980271E9</v>
      </c>
      <c r="AR110" s="8" t="s">
        <v>1310</v>
      </c>
      <c r="AS110" s="11" t="s">
        <v>1311</v>
      </c>
      <c r="AT110" s="9"/>
      <c r="AU110" s="12" t="str">
        <f t="shared" si="13"/>
        <v/>
      </c>
      <c r="AV110" s="9"/>
      <c r="AW110" s="9"/>
      <c r="AX110" s="9"/>
      <c r="AY110" s="9" t="str">
        <f t="shared" si="26"/>
        <v/>
      </c>
      <c r="AZ110" s="9"/>
      <c r="BA110" s="9" t="str">
        <f t="shared" si="29"/>
        <v/>
      </c>
      <c r="BB110" s="8" t="s">
        <v>1312</v>
      </c>
      <c r="BC110" s="13"/>
    </row>
    <row r="111">
      <c r="A111" s="21">
        <v>45361.82233892361</v>
      </c>
      <c r="B111" s="33" t="s">
        <v>1313</v>
      </c>
      <c r="C111" s="22" t="s">
        <v>1314</v>
      </c>
      <c r="D111" s="25"/>
      <c r="E111" s="8" t="str">
        <f t="shared" si="1"/>
        <v/>
      </c>
      <c r="F111" s="22" t="s">
        <v>81</v>
      </c>
      <c r="G111" s="23"/>
      <c r="H111" s="23"/>
      <c r="I111" s="23"/>
      <c r="J111" s="22" t="s">
        <v>61</v>
      </c>
      <c r="K111" s="22" t="s">
        <v>62</v>
      </c>
      <c r="L111" s="22" t="str">
        <f t="shared" si="30"/>
        <v>Speech-Language Pathologist</v>
      </c>
      <c r="M111" s="22" t="s">
        <v>63</v>
      </c>
      <c r="N111" s="22" t="s">
        <v>64</v>
      </c>
      <c r="O111" s="8" t="str">
        <f t="shared" si="3"/>
        <v>Individual Training - Virtual, Individual Training - In Person</v>
      </c>
      <c r="P111" s="8" t="str">
        <f t="shared" si="4"/>
        <v>Individual training is offered in person or virtually, and</v>
      </c>
      <c r="Q111" s="22" t="s">
        <v>64</v>
      </c>
      <c r="R111" s="9" t="str">
        <f t="shared" si="5"/>
        <v>Group Training - Virtual, Group Training - In Person</v>
      </c>
      <c r="S111" s="9" t="str">
        <f t="shared" si="6"/>
        <v>group training is offered in person or virtually.</v>
      </c>
      <c r="T111" s="22">
        <v>19027.0</v>
      </c>
      <c r="U111" s="8">
        <f t="shared" si="32"/>
        <v>19027</v>
      </c>
      <c r="V111" s="22" t="s">
        <v>66</v>
      </c>
      <c r="W111" s="10" t="str">
        <f t="shared" si="8"/>
        <v>Feminine, Masculine, Androgynous</v>
      </c>
      <c r="X111" s="10" t="str">
        <f t="shared" si="19"/>
        <v>Services are available for those with feminine, masculine, and androgynous voice goals.</v>
      </c>
      <c r="Y111" s="22" t="s">
        <v>1315</v>
      </c>
      <c r="Z111" s="10" t="str">
        <f t="shared" si="10"/>
        <v>
Regarding formal training in voice for transgender and gender diverse people, this provider reported: I'm submitting on behalf of our graduate student clinic at Salus University in Elkins Park, PA, where we have a gender affirming voice and communication group ("Raise Your Voice"), and a clinical supervisor (Judith Koza) with many years of experience working with the transgender community, and who also sees clients in her New Jersey practice.</v>
      </c>
      <c r="AA111" s="33" t="s">
        <v>1316</v>
      </c>
      <c r="AB111" s="8" t="str">
        <f t="shared" si="25"/>
        <v>
Regarding areas of specialty/specific trainings, this provider reported: Please see Judith Koza's webpage: https://www.raiseyourvoicespeech.com/copy-of-adult-neuro-services</v>
      </c>
      <c r="AC111" s="22" t="s">
        <v>1317</v>
      </c>
      <c r="AD111" s="23"/>
      <c r="AE111" s="23"/>
      <c r="AF111" s="23"/>
      <c r="AG111" s="23"/>
      <c r="AH111" s="23"/>
      <c r="AI111" s="22" t="s">
        <v>67</v>
      </c>
      <c r="AJ111" s="22" t="s">
        <v>83</v>
      </c>
      <c r="AK111" s="22" t="s">
        <v>1318</v>
      </c>
      <c r="AL111" s="22" t="s">
        <v>1319</v>
      </c>
      <c r="AM111" s="22" t="s">
        <v>1320</v>
      </c>
      <c r="AN111" s="22" t="str">
        <f t="shared" si="28"/>
        <v>8360 Old York Road, Elkins Park, Pennsylvania</v>
      </c>
      <c r="AO111" s="22" t="s">
        <v>1321</v>
      </c>
      <c r="AP111" s="22" t="s">
        <v>72</v>
      </c>
      <c r="AQ111" s="22">
        <v>2.157801355E9</v>
      </c>
      <c r="AR111" s="22" t="s">
        <v>1322</v>
      </c>
      <c r="AS111" s="24" t="s">
        <v>1323</v>
      </c>
      <c r="AT111" s="33" t="s">
        <v>1324</v>
      </c>
      <c r="AU111" s="12" t="str">
        <f t="shared" si="13"/>
        <v>
Regarding formal training in cultural humility for transgender and gender diverse people, this provider reported: I have taught cultural and linguistic diversity courses at the graduate level for many years. I have been an out lesbian for decades and I have two ex partners who are both trans men. I participated in ASHA's faculty development program a few years ago that had a cultural sensitivity component (not great, unfortunately) built into it. I was a member of Salus's DEI committee from its inception until I left to spend 2 years in Boston, MA.</v>
      </c>
      <c r="AV111" s="22">
        <v>2006.0</v>
      </c>
      <c r="AW111" s="22">
        <v>1998.0</v>
      </c>
      <c r="AX111" s="22" t="s">
        <v>1325</v>
      </c>
      <c r="AY111" s="9" t="str">
        <f t="shared" si="26"/>
        <v>This provider opted to share the following additional aspects of identity: LGBTQ+ community</v>
      </c>
      <c r="AZ111" s="23"/>
      <c r="BA111" s="9" t="str">
        <f t="shared" si="29"/>
        <v/>
      </c>
      <c r="BB111" s="22" t="s">
        <v>1322</v>
      </c>
      <c r="BC111" s="25"/>
      <c r="BD111" s="23"/>
      <c r="BE111" s="23"/>
      <c r="BF111" s="23"/>
      <c r="BG111" s="23"/>
      <c r="BH111" s="23"/>
    </row>
    <row r="112">
      <c r="A112" s="7">
        <v>45361.83865388889</v>
      </c>
      <c r="B112" s="8" t="b">
        <v>1</v>
      </c>
      <c r="C112" s="8" t="s">
        <v>1326</v>
      </c>
      <c r="D112" s="13"/>
      <c r="E112" s="8" t="str">
        <f t="shared" si="1"/>
        <v/>
      </c>
      <c r="F112" s="8" t="s">
        <v>58</v>
      </c>
      <c r="G112" s="8" t="s">
        <v>59</v>
      </c>
      <c r="H112" s="9"/>
      <c r="I112" s="8" t="s">
        <v>60</v>
      </c>
      <c r="J112" s="8" t="s">
        <v>61</v>
      </c>
      <c r="K112" s="8" t="s">
        <v>62</v>
      </c>
      <c r="L112" s="8" t="str">
        <f t="shared" si="30"/>
        <v>Speech-Language Pathologist</v>
      </c>
      <c r="M112" s="8" t="s">
        <v>63</v>
      </c>
      <c r="N112" s="8" t="s">
        <v>64</v>
      </c>
      <c r="O112" s="8" t="str">
        <f t="shared" si="3"/>
        <v>Individual Training - Virtual, Individual Training - In Person</v>
      </c>
      <c r="P112" s="8" t="str">
        <f t="shared" si="4"/>
        <v>Individual training is offered in person or virtually, and</v>
      </c>
      <c r="Q112" s="8" t="s">
        <v>59</v>
      </c>
      <c r="R112" s="9" t="str">
        <f t="shared" si="5"/>
        <v/>
      </c>
      <c r="S112" s="9" t="str">
        <f t="shared" si="6"/>
        <v>group training is not offered.</v>
      </c>
      <c r="T112" s="8" t="s">
        <v>1327</v>
      </c>
      <c r="U112" s="8" t="str">
        <f t="shared" si="32"/>
        <v>SD, IA</v>
      </c>
      <c r="V112" s="8" t="s">
        <v>66</v>
      </c>
      <c r="W112" s="10" t="str">
        <f t="shared" si="8"/>
        <v>Feminine, Masculine, Androgynous</v>
      </c>
      <c r="X112" s="10" t="str">
        <f t="shared" si="19"/>
        <v>Services are available for those with feminine, masculine, and androgynous voice goals.</v>
      </c>
      <c r="Y112" s="8" t="s">
        <v>1328</v>
      </c>
      <c r="Z112" s="10" t="str">
        <f t="shared" si="10"/>
        <v>
Regarding formal training in voice for transgender and gender diverse people, this provider reported: I have over 30 years as a practicing SLP, and 8 years offering GAVC training.  I bring a wealth of experience as well as extensive training specific to GAVC training. </v>
      </c>
      <c r="AA112" s="8" t="s">
        <v>1329</v>
      </c>
      <c r="AB112" s="8" t="str">
        <f t="shared" si="25"/>
        <v>
Regarding areas of specialty/specific trainings, this provider reported: Gender Affirming Voice Training 2022 (Hirsch, Helou, &amp; Block),  Transgender Voice &amp; Speech Training 2020 (Diane Robinson), Transgender Voice and Beyond:Voice and Communication Training for Gemder Expression,  ASHA 2018,  Transgender Cultural Responsiveness for Pediatric Speech Language Pathologists</v>
      </c>
      <c r="AC112" s="8" t="s">
        <v>1330</v>
      </c>
      <c r="AD112" s="9"/>
      <c r="AE112" s="9"/>
      <c r="AF112" s="9"/>
      <c r="AG112" s="9"/>
      <c r="AH112" s="9"/>
      <c r="AI112" s="8" t="s">
        <v>67</v>
      </c>
      <c r="AJ112" s="8" t="s">
        <v>68</v>
      </c>
      <c r="AK112" s="8" t="s">
        <v>1331</v>
      </c>
      <c r="AL112" s="8" t="s">
        <v>1332</v>
      </c>
      <c r="AM112" s="9"/>
      <c r="AN112" s="8" t="str">
        <f t="shared" si="28"/>
        <v>Sioux Falls, South Dakota</v>
      </c>
      <c r="AO112" s="8" t="s">
        <v>1333</v>
      </c>
      <c r="AP112" s="8" t="s">
        <v>1334</v>
      </c>
      <c r="AQ112" s="9"/>
      <c r="AR112" s="8" t="s">
        <v>1335</v>
      </c>
      <c r="AS112" s="9"/>
      <c r="AT112" s="8" t="s">
        <v>1336</v>
      </c>
      <c r="AU112" s="12" t="str">
        <f t="shared" si="13"/>
        <v>
Regarding formal training in cultural humility for transgender and gender diverse people, this provider reported: Several webinars/inservices</v>
      </c>
      <c r="AV112" s="8">
        <v>2018.0</v>
      </c>
      <c r="AW112" s="8">
        <v>1982.0</v>
      </c>
      <c r="AX112" s="9"/>
      <c r="AY112" s="9" t="str">
        <f t="shared" si="26"/>
        <v/>
      </c>
      <c r="AZ112" s="9"/>
      <c r="BA112" s="9" t="str">
        <f t="shared" si="29"/>
        <v/>
      </c>
      <c r="BB112" s="8" t="s">
        <v>1335</v>
      </c>
      <c r="BC112" s="13"/>
    </row>
    <row r="113">
      <c r="A113" s="7">
        <v>45361.84026271991</v>
      </c>
      <c r="B113" s="8" t="b">
        <v>1</v>
      </c>
      <c r="C113" s="8" t="s">
        <v>1337</v>
      </c>
      <c r="D113" s="9"/>
      <c r="E113" s="8" t="str">
        <f t="shared" si="1"/>
        <v/>
      </c>
      <c r="F113" s="8" t="s">
        <v>81</v>
      </c>
      <c r="G113" s="9"/>
      <c r="H113" s="9"/>
      <c r="I113" s="9"/>
      <c r="J113" s="8" t="s">
        <v>61</v>
      </c>
      <c r="K113" s="8" t="s">
        <v>86</v>
      </c>
      <c r="L113" s="8" t="str">
        <f t="shared" si="30"/>
        <v>Vocal Pedagogue/Singing Instructor</v>
      </c>
      <c r="M113" s="8" t="s">
        <v>63</v>
      </c>
      <c r="N113" s="8" t="s">
        <v>153</v>
      </c>
      <c r="O113" s="8" t="str">
        <f t="shared" si="3"/>
        <v>Individual Training - Virtual</v>
      </c>
      <c r="P113" s="8" t="str">
        <f t="shared" si="4"/>
        <v>Individual training is offered virtually, and</v>
      </c>
      <c r="Q113" s="8" t="s">
        <v>153</v>
      </c>
      <c r="R113" s="9" t="str">
        <f t="shared" si="5"/>
        <v>Group Training - Virtual</v>
      </c>
      <c r="S113" s="9" t="str">
        <f t="shared" si="6"/>
        <v>group training is offered virtually.</v>
      </c>
      <c r="T113" s="8" t="s">
        <v>1338</v>
      </c>
      <c r="U113" s="8" t="s">
        <v>1339</v>
      </c>
      <c r="V113" s="8" t="s">
        <v>88</v>
      </c>
      <c r="W113" s="10" t="str">
        <f t="shared" si="8"/>
        <v>Feminine, Masculine, Androgynous, Singing</v>
      </c>
      <c r="X113" s="10" t="str">
        <f t="shared" si="19"/>
        <v>Services are available for those with feminine, masculine, androgynous, and singing-related voice goals.</v>
      </c>
      <c r="Y113" s="8" t="s">
        <v>1340</v>
      </c>
      <c r="Z113" s="10" t="str">
        <f t="shared" si="10"/>
        <v>
Regarding formal training in voice for transgender and gender diverse people, this provider reported: I am a music director and vocal coach (focus on pop and musical theater styles) who has training in voice therapy and speech pathology. I have found Gender Affirming Voice work to be a wonderful intersection of both of these worlds. </v>
      </c>
      <c r="AA113" s="8" t="s">
        <v>1341</v>
      </c>
      <c r="AB113" s="8" t="str">
        <f t="shared" si="25"/>
        <v>
Regarding areas of specialty/specific trainings, this provider reported: All singing voices, Estill voice trained, </v>
      </c>
      <c r="AC113" s="8" t="s">
        <v>692</v>
      </c>
      <c r="AD113" s="9"/>
      <c r="AE113" s="9"/>
      <c r="AF113" s="9"/>
      <c r="AG113" s="9"/>
      <c r="AH113" s="9"/>
      <c r="AI113" s="8" t="s">
        <v>67</v>
      </c>
      <c r="AJ113" s="8" t="s">
        <v>68</v>
      </c>
      <c r="AK113" s="8" t="s">
        <v>1342</v>
      </c>
      <c r="AL113" s="8" t="s">
        <v>1343</v>
      </c>
      <c r="AM113" s="9"/>
      <c r="AN113" s="8" t="str">
        <f t="shared" si="28"/>
        <v>Las Vegas , Nv</v>
      </c>
      <c r="AO113" s="8" t="s">
        <v>1344</v>
      </c>
      <c r="AP113" s="9"/>
      <c r="AQ113" s="9"/>
      <c r="AR113" s="9"/>
      <c r="AS113" s="11" t="s">
        <v>1345</v>
      </c>
      <c r="AT113" s="9"/>
      <c r="AU113" s="12" t="str">
        <f t="shared" si="13"/>
        <v/>
      </c>
      <c r="AV113" s="8">
        <v>2021.0</v>
      </c>
      <c r="AW113" s="8">
        <v>2010.0</v>
      </c>
      <c r="AX113" s="9"/>
      <c r="AY113" s="9" t="str">
        <f t="shared" si="26"/>
        <v/>
      </c>
      <c r="AZ113" s="9"/>
      <c r="BA113" s="9" t="str">
        <f t="shared" si="29"/>
        <v/>
      </c>
      <c r="BB113" s="9"/>
      <c r="BC113" s="9"/>
    </row>
    <row r="114">
      <c r="A114" s="7">
        <v>45362.40071133102</v>
      </c>
      <c r="B114" s="8" t="b">
        <v>1</v>
      </c>
      <c r="C114" s="8" t="s">
        <v>1346</v>
      </c>
      <c r="D114" s="13"/>
      <c r="E114" s="8" t="str">
        <f t="shared" si="1"/>
        <v/>
      </c>
      <c r="F114" s="8" t="s">
        <v>81</v>
      </c>
      <c r="G114" s="9"/>
      <c r="H114" s="9"/>
      <c r="I114" s="9"/>
      <c r="J114" s="8" t="s">
        <v>61</v>
      </c>
      <c r="K114" s="8" t="s">
        <v>62</v>
      </c>
      <c r="L114" s="8" t="str">
        <f t="shared" si="30"/>
        <v>Speech-Language Pathologist</v>
      </c>
      <c r="M114" s="8" t="s">
        <v>63</v>
      </c>
      <c r="N114" s="8" t="s">
        <v>128</v>
      </c>
      <c r="O114" s="8" t="str">
        <f t="shared" si="3"/>
        <v>Individual Training - In Person</v>
      </c>
      <c r="P114" s="8" t="str">
        <f t="shared" si="4"/>
        <v>Individual training is offered in person, and</v>
      </c>
      <c r="Q114" s="8" t="s">
        <v>153</v>
      </c>
      <c r="R114" s="9" t="str">
        <f t="shared" si="5"/>
        <v>Group Training - Virtual</v>
      </c>
      <c r="S114" s="9" t="str">
        <f t="shared" si="6"/>
        <v>group training is offered virtually.</v>
      </c>
      <c r="T114" s="8" t="s">
        <v>1245</v>
      </c>
      <c r="U114" s="8" t="s">
        <v>1339</v>
      </c>
      <c r="V114" s="8" t="s">
        <v>88</v>
      </c>
      <c r="W114" s="10" t="str">
        <f t="shared" si="8"/>
        <v>Feminine, Masculine, Androgynous, Singing</v>
      </c>
      <c r="X114" s="10" t="str">
        <f t="shared" si="19"/>
        <v>Services are available for those with feminine, masculine, androgynous, and singing-related voice goals.</v>
      </c>
      <c r="Y114" s="8" t="s">
        <v>1347</v>
      </c>
      <c r="Z114" s="10" t="str">
        <f t="shared" si="10"/>
        <v>
Regarding formal training in voice for transgender and gender diverse people, this provider reported: As a speech pathologist, I specialize generally in vocal health and optimization, including for professional vocalists. I've additionally participated in a continuing education course with gender-affirming voice and communication experts and continue to engage in learning opportunities at national conferences and through virtual meetings.</v>
      </c>
      <c r="AA114" s="9"/>
      <c r="AB114" s="8" t="str">
        <f t="shared" si="25"/>
        <v/>
      </c>
      <c r="AC114" s="9"/>
      <c r="AD114" s="9"/>
      <c r="AE114" s="9"/>
      <c r="AF114" s="9"/>
      <c r="AG114" s="9"/>
      <c r="AH114" s="9"/>
      <c r="AI114" s="8" t="s">
        <v>67</v>
      </c>
      <c r="AJ114" s="8" t="s">
        <v>68</v>
      </c>
      <c r="AK114" s="8" t="s">
        <v>1107</v>
      </c>
      <c r="AL114" s="8" t="s">
        <v>1296</v>
      </c>
      <c r="AM114" s="8" t="s">
        <v>1348</v>
      </c>
      <c r="AN114" s="8" t="str">
        <f t="shared" si="28"/>
        <v>1215 21st Ave. South, Suite 7302, Nashville, Tennessee</v>
      </c>
      <c r="AO114" s="8" t="s">
        <v>1349</v>
      </c>
      <c r="AP114" s="8" t="s">
        <v>422</v>
      </c>
      <c r="AQ114" s="8">
        <v>6.153436592E9</v>
      </c>
      <c r="AR114" s="8" t="s">
        <v>1350</v>
      </c>
      <c r="AS114" s="11" t="s">
        <v>1351</v>
      </c>
      <c r="AT114" s="9"/>
      <c r="AU114" s="12" t="str">
        <f t="shared" si="13"/>
        <v/>
      </c>
      <c r="AV114" s="8">
        <v>2019.0</v>
      </c>
      <c r="AW114" s="8">
        <v>2014.0</v>
      </c>
      <c r="AX114" s="9"/>
      <c r="AY114" s="9" t="str">
        <f t="shared" si="26"/>
        <v/>
      </c>
      <c r="AZ114" s="9"/>
      <c r="BA114" s="9" t="str">
        <f t="shared" si="29"/>
        <v/>
      </c>
      <c r="BB114" s="8" t="s">
        <v>1350</v>
      </c>
      <c r="BC114" s="13"/>
    </row>
    <row r="115">
      <c r="A115" s="7">
        <v>45362.40516847222</v>
      </c>
      <c r="B115" s="8" t="b">
        <v>1</v>
      </c>
      <c r="C115" s="8" t="s">
        <v>1352</v>
      </c>
      <c r="D115" s="8" t="s">
        <v>1353</v>
      </c>
      <c r="E115" s="8" t="str">
        <f t="shared" si="1"/>
        <v> (she/her/elle)</v>
      </c>
      <c r="F115" s="8" t="s">
        <v>81</v>
      </c>
      <c r="G115" s="9"/>
      <c r="H115" s="9"/>
      <c r="I115" s="9"/>
      <c r="J115" s="8" t="s">
        <v>61</v>
      </c>
      <c r="K115" s="8" t="s">
        <v>62</v>
      </c>
      <c r="L115" s="8" t="str">
        <f t="shared" si="30"/>
        <v>Speech-Language Pathologist</v>
      </c>
      <c r="M115" s="8" t="s">
        <v>199</v>
      </c>
      <c r="N115" s="8" t="s">
        <v>153</v>
      </c>
      <c r="O115" s="8" t="str">
        <f t="shared" si="3"/>
        <v>Individual Training - Virtual</v>
      </c>
      <c r="P115" s="8" t="str">
        <f t="shared" si="4"/>
        <v>Individual training is offered virtually, and</v>
      </c>
      <c r="Q115" s="8" t="s">
        <v>153</v>
      </c>
      <c r="R115" s="9" t="str">
        <f t="shared" si="5"/>
        <v>Group Training - Virtual</v>
      </c>
      <c r="S115" s="9" t="str">
        <f t="shared" si="6"/>
        <v>group training is offered virtually.</v>
      </c>
      <c r="T115" s="8" t="s">
        <v>1354</v>
      </c>
      <c r="U115" s="8" t="str">
        <f t="shared" ref="U115:U117" si="33">T115</f>
        <v>MB, ON</v>
      </c>
      <c r="V115" s="8" t="s">
        <v>66</v>
      </c>
      <c r="W115" s="10" t="str">
        <f t="shared" si="8"/>
        <v>Feminine, Masculine, Androgynous</v>
      </c>
      <c r="X115" s="10" t="str">
        <f t="shared" si="19"/>
        <v>Services are available for those with feminine, masculine, and androgynous voice goals.</v>
      </c>
      <c r="Y115" s="8" t="s">
        <v>1355</v>
      </c>
      <c r="Z115" s="10" t="str">
        <f t="shared" si="10"/>
        <v>
Regarding formal training in voice for transgender and gender diverse people, this provider reported: I started with singing lessons to explore my own voice. Then I took courses in voice therapy and gender-affirming voice care. I am constantly looking for more opportunities to deepen my knowledge.</v>
      </c>
      <c r="AA115" s="8" t="s">
        <v>1356</v>
      </c>
      <c r="AB115" s="8" t="str">
        <f t="shared" si="25"/>
        <v>
Regarding areas of specialty/specific trainings, this provider reported: I work with clients of all ages, and have extensive experience with neurodiversity. </v>
      </c>
      <c r="AC115" s="8" t="s">
        <v>1357</v>
      </c>
      <c r="AD115" s="9"/>
      <c r="AE115" s="9"/>
      <c r="AF115" s="9"/>
      <c r="AG115" s="9"/>
      <c r="AH115" s="9"/>
      <c r="AI115" s="8" t="s">
        <v>67</v>
      </c>
      <c r="AJ115" s="8" t="s">
        <v>117</v>
      </c>
      <c r="AK115" s="8" t="s">
        <v>1358</v>
      </c>
      <c r="AL115" s="8" t="s">
        <v>1359</v>
      </c>
      <c r="AM115" s="9"/>
      <c r="AN115" s="8" t="str">
        <f t="shared" si="28"/>
        <v>Winnipeg, Manitoba</v>
      </c>
      <c r="AO115" s="8" t="s">
        <v>1360</v>
      </c>
      <c r="AP115" s="8" t="s">
        <v>1361</v>
      </c>
      <c r="AQ115" s="8">
        <v>2.042237461E9</v>
      </c>
      <c r="AR115" s="8" t="s">
        <v>1362</v>
      </c>
      <c r="AS115" s="11" t="s">
        <v>1363</v>
      </c>
      <c r="AT115" s="8" t="s">
        <v>1364</v>
      </c>
      <c r="AU115" s="12" t="str">
        <f t="shared" si="13"/>
        <v>
Regarding formal training in cultural humility for transgender and gender diverse people, this provider reported: I have taken the Trans Voice Elective as well as courses at the Unitarian Universalist church to deepen my understanding of the trans community. </v>
      </c>
      <c r="AV115" s="8">
        <v>2020.0</v>
      </c>
      <c r="AW115" s="8">
        <v>1995.0</v>
      </c>
      <c r="AX115" s="9"/>
      <c r="AY115" s="9" t="str">
        <f t="shared" si="26"/>
        <v/>
      </c>
      <c r="AZ115" s="9"/>
      <c r="BA115" s="9" t="str">
        <f t="shared" si="29"/>
        <v/>
      </c>
      <c r="BB115" s="8" t="s">
        <v>1362</v>
      </c>
      <c r="BC115" s="13"/>
    </row>
    <row r="116">
      <c r="A116" s="7">
        <v>45362.407254537036</v>
      </c>
      <c r="B116" s="8" t="b">
        <v>1</v>
      </c>
      <c r="C116" s="15" t="s">
        <v>1365</v>
      </c>
      <c r="D116" s="8" t="s">
        <v>57</v>
      </c>
      <c r="E116" s="8" t="str">
        <f t="shared" si="1"/>
        <v> (she/her)</v>
      </c>
      <c r="F116" s="8" t="s">
        <v>58</v>
      </c>
      <c r="G116" s="8" t="s">
        <v>59</v>
      </c>
      <c r="H116" s="9"/>
      <c r="I116" s="8" t="s">
        <v>60</v>
      </c>
      <c r="J116" s="8" t="s">
        <v>61</v>
      </c>
      <c r="K116" s="8" t="s">
        <v>1116</v>
      </c>
      <c r="L116" s="8" t="str">
        <f t="shared" si="30"/>
        <v>Gender Affirming Voice Trainer</v>
      </c>
      <c r="M116" s="8" t="s">
        <v>63</v>
      </c>
      <c r="N116" s="8" t="s">
        <v>64</v>
      </c>
      <c r="O116" s="8" t="str">
        <f t="shared" si="3"/>
        <v>Individual Training - Virtual, Individual Training - In Person</v>
      </c>
      <c r="P116" s="8" t="str">
        <f t="shared" si="4"/>
        <v>Individual training is offered in person or virtually, and</v>
      </c>
      <c r="Q116" s="8" t="s">
        <v>59</v>
      </c>
      <c r="R116" s="9" t="str">
        <f t="shared" si="5"/>
        <v/>
      </c>
      <c r="S116" s="9" t="str">
        <f t="shared" si="6"/>
        <v>group training is not offered.</v>
      </c>
      <c r="T116" s="8" t="s">
        <v>1366</v>
      </c>
      <c r="U116" s="8" t="str">
        <f t="shared" si="33"/>
        <v>PA, MO, CO, OR</v>
      </c>
      <c r="V116" s="8" t="s">
        <v>66</v>
      </c>
      <c r="W116" s="10" t="str">
        <f t="shared" si="8"/>
        <v>Feminine, Masculine, Androgynous</v>
      </c>
      <c r="X116" s="10" t="str">
        <f t="shared" si="19"/>
        <v>Services are available for those with feminine, masculine, and androgynous voice goals.</v>
      </c>
      <c r="Y116" s="8" t="s">
        <v>1367</v>
      </c>
      <c r="Z116" s="10" t="str">
        <f t="shared" si="10"/>
        <v>
Regarding formal training in voice for transgender and gender diverse people, this provider reported: I have been a speech pathologist for 20+ years and have been specializing in GAVC for approximately 3 years. I have participated in numerous trainings to continue to refine my skills in gender affirming voice therapy including those offered by Transplaining and Rene'e Yoxon. Additionally, as a licensed SLP, I am well-versed in all rehabilitative aspects of voice therapy as well as articulation, stuttering, and professional speaking therapy services. I've been working as an SLP with Prismatic Speech Services providing virtual GAVC in PA, MO, CO, and OR as well as in-person services in PA. </v>
      </c>
      <c r="AA116" s="9"/>
      <c r="AB116" s="8" t="str">
        <f t="shared" si="25"/>
        <v/>
      </c>
      <c r="AC116" s="8" t="s">
        <v>1368</v>
      </c>
      <c r="AD116" s="9"/>
      <c r="AE116" s="9"/>
      <c r="AF116" s="9"/>
      <c r="AG116" s="9"/>
      <c r="AH116" s="9"/>
      <c r="AI116" s="8" t="s">
        <v>67</v>
      </c>
      <c r="AJ116" s="8" t="s">
        <v>83</v>
      </c>
      <c r="AK116" s="8" t="s">
        <v>1318</v>
      </c>
      <c r="AL116" s="8" t="s">
        <v>69</v>
      </c>
      <c r="AM116" s="8" t="s">
        <v>1369</v>
      </c>
      <c r="AN116" s="8" t="str">
        <f t="shared" si="28"/>
        <v>476 serpentine drive, Pittsburgh, Pennsylvania</v>
      </c>
      <c r="AO116" s="8" t="s">
        <v>1208</v>
      </c>
      <c r="AP116" s="8" t="s">
        <v>1370</v>
      </c>
      <c r="AQ116" s="9"/>
      <c r="AR116" s="8" t="s">
        <v>1371</v>
      </c>
      <c r="AS116" s="11" t="s">
        <v>1211</v>
      </c>
      <c r="AT116" s="8" t="s">
        <v>1372</v>
      </c>
      <c r="AU116" s="12" t="str">
        <f t="shared" si="13"/>
        <v>
Regarding formal training in cultural humility for transgender and gender diverse people, this provider reported: I am an Allyship Member of Transplaining and have participated in all inclusivity, cultural humility, and diversity trainings offered. I've also received cultural humility training from my Rene'e Yoxon courses.</v>
      </c>
      <c r="AV116" s="8">
        <v>2021.0</v>
      </c>
      <c r="AW116" s="8">
        <v>1995.0</v>
      </c>
      <c r="AX116" s="9"/>
      <c r="AY116" s="9" t="str">
        <f t="shared" si="26"/>
        <v/>
      </c>
      <c r="AZ116" s="9"/>
      <c r="BA116" s="9" t="str">
        <f t="shared" si="29"/>
        <v/>
      </c>
      <c r="BB116" s="8" t="s">
        <v>1371</v>
      </c>
      <c r="BC116" s="13"/>
    </row>
    <row r="117">
      <c r="A117" s="7">
        <v>45362.43730276621</v>
      </c>
      <c r="B117" s="8" t="b">
        <v>1</v>
      </c>
      <c r="C117" s="8" t="s">
        <v>1373</v>
      </c>
      <c r="D117" s="13"/>
      <c r="E117" s="8" t="str">
        <f t="shared" si="1"/>
        <v/>
      </c>
      <c r="F117" s="8" t="s">
        <v>81</v>
      </c>
      <c r="G117" s="9"/>
      <c r="H117" s="9"/>
      <c r="I117" s="9"/>
      <c r="J117" s="8" t="s">
        <v>61</v>
      </c>
      <c r="K117" s="8" t="s">
        <v>62</v>
      </c>
      <c r="L117" s="8" t="str">
        <f t="shared" si="30"/>
        <v>Speech-Language Pathologist</v>
      </c>
      <c r="M117" s="8" t="s">
        <v>63</v>
      </c>
      <c r="N117" s="8" t="s">
        <v>64</v>
      </c>
      <c r="O117" s="8" t="str">
        <f t="shared" si="3"/>
        <v>Individual Training - Virtual, Individual Training - In Person</v>
      </c>
      <c r="P117" s="8" t="str">
        <f t="shared" si="4"/>
        <v>Individual training is offered in person or virtually, and</v>
      </c>
      <c r="Q117" s="8" t="s">
        <v>59</v>
      </c>
      <c r="R117" s="9" t="str">
        <f t="shared" si="5"/>
        <v/>
      </c>
      <c r="S117" s="9" t="str">
        <f t="shared" si="6"/>
        <v>group training is not offered.</v>
      </c>
      <c r="T117" s="8" t="s">
        <v>1374</v>
      </c>
      <c r="U117" s="8" t="str">
        <f t="shared" si="33"/>
        <v>NJ, NY, CA</v>
      </c>
      <c r="V117" s="8" t="s">
        <v>66</v>
      </c>
      <c r="W117" s="10" t="str">
        <f t="shared" si="8"/>
        <v>Feminine, Masculine, Androgynous</v>
      </c>
      <c r="X117" s="10" t="str">
        <f t="shared" si="19"/>
        <v>Services are available for those with feminine, masculine, and androgynous voice goals.</v>
      </c>
      <c r="Y117" s="8" t="s">
        <v>1375</v>
      </c>
      <c r="Z117" s="10" t="str">
        <f t="shared" si="10"/>
        <v>
Regarding formal training in voice for transgender and gender diverse people, this provider reported: Extensive use of continuing education resources (in-person, webinars, books, videos) and community involvement, both in-person (one-on-one, small and large groups) and via social media. </v>
      </c>
      <c r="AA117" s="8" t="s">
        <v>1376</v>
      </c>
      <c r="AB117" s="8" t="str">
        <f t="shared" si="25"/>
        <v>
Regarding areas of specialty/specific trainings, this provider reported: Transfeminine/ non-binary/ transmasculine voice. Estill intro, Tom Burke's Twang Farm, LSVT LOUD</v>
      </c>
      <c r="AC117" s="8" t="s">
        <v>1377</v>
      </c>
      <c r="AD117" s="9"/>
      <c r="AE117" s="9"/>
      <c r="AF117" s="9"/>
      <c r="AG117" s="9"/>
      <c r="AH117" s="9"/>
      <c r="AI117" s="8" t="s">
        <v>67</v>
      </c>
      <c r="AJ117" s="8" t="s">
        <v>83</v>
      </c>
      <c r="AK117" s="8" t="s">
        <v>1378</v>
      </c>
      <c r="AL117" s="8" t="s">
        <v>1379</v>
      </c>
      <c r="AM117" s="8" t="s">
        <v>1380</v>
      </c>
      <c r="AN117" s="8" t="str">
        <f t="shared" si="28"/>
        <v>10 Plum Street,, 8th Floor,, New Brunswick, NJ</v>
      </c>
      <c r="AO117" s="8" t="s">
        <v>1381</v>
      </c>
      <c r="AP117" s="8" t="s">
        <v>610</v>
      </c>
      <c r="AQ117" s="8">
        <v>7.329378655E9</v>
      </c>
      <c r="AR117" s="8" t="s">
        <v>1382</v>
      </c>
      <c r="AS117" s="9"/>
      <c r="AT117" s="8" t="s">
        <v>1383</v>
      </c>
      <c r="AU117" s="12" t="str">
        <f t="shared" si="13"/>
        <v>
Regarding formal training in cultural humility for transgender and gender diverse people, this provider reported: Multiple seminars and conferences. Ongoing direct participation with the community staffing my hospital's Proud Gender Center of New Jersey.</v>
      </c>
      <c r="AV117" s="8">
        <v>2018.0</v>
      </c>
      <c r="AW117" s="8">
        <v>2002.0</v>
      </c>
      <c r="AX117" s="8" t="s">
        <v>1384</v>
      </c>
      <c r="AY117" s="9" t="str">
        <f t="shared" si="26"/>
        <v>This provider opted to share the following additional aspects of identity: I have multiple family members who represent trans, asexual and queer people. I am immunocompromised and continue practicing airborne precautions (I wear a high-quality mask) with all in-office patients to protect myself and them. We use telehealth when appropriate.</v>
      </c>
      <c r="AZ117" s="9"/>
      <c r="BA117" s="9" t="str">
        <f t="shared" si="29"/>
        <v/>
      </c>
      <c r="BB117" s="8" t="s">
        <v>1382</v>
      </c>
      <c r="BC117" s="13"/>
    </row>
    <row r="118">
      <c r="A118" s="7">
        <v>45362.43855121528</v>
      </c>
      <c r="B118" s="8" t="b">
        <v>1</v>
      </c>
      <c r="C118" s="8" t="s">
        <v>1385</v>
      </c>
      <c r="D118" s="13"/>
      <c r="E118" s="8" t="str">
        <f t="shared" si="1"/>
        <v/>
      </c>
      <c r="F118" s="8" t="s">
        <v>81</v>
      </c>
      <c r="G118" s="9"/>
      <c r="H118" s="9"/>
      <c r="I118" s="9"/>
      <c r="J118" s="8" t="s">
        <v>61</v>
      </c>
      <c r="K118" s="8" t="s">
        <v>62</v>
      </c>
      <c r="L118" s="8" t="str">
        <f t="shared" si="30"/>
        <v>Speech-Language Pathologist</v>
      </c>
      <c r="M118" s="8" t="s">
        <v>63</v>
      </c>
      <c r="N118" s="8" t="s">
        <v>64</v>
      </c>
      <c r="O118" s="8" t="str">
        <f t="shared" si="3"/>
        <v>Individual Training - Virtual, Individual Training - In Person</v>
      </c>
      <c r="P118" s="8" t="str">
        <f t="shared" si="4"/>
        <v>Individual training is offered in person or virtually, and</v>
      </c>
      <c r="Q118" s="8" t="s">
        <v>59</v>
      </c>
      <c r="R118" s="9" t="str">
        <f t="shared" si="5"/>
        <v/>
      </c>
      <c r="S118" s="9" t="str">
        <f t="shared" si="6"/>
        <v>group training is not offered.</v>
      </c>
      <c r="T118" s="8" t="s">
        <v>1386</v>
      </c>
      <c r="U118" s="8" t="s">
        <v>1387</v>
      </c>
      <c r="V118" s="8" t="s">
        <v>66</v>
      </c>
      <c r="W118" s="10" t="str">
        <f t="shared" si="8"/>
        <v>Feminine, Masculine, Androgynous</v>
      </c>
      <c r="X118" s="10" t="str">
        <f t="shared" si="19"/>
        <v>Services are available for those with feminine, masculine, and androgynous voice goals.</v>
      </c>
      <c r="Y118" s="8" t="s">
        <v>1388</v>
      </c>
      <c r="Z118" s="10" t="str">
        <f t="shared" si="10"/>
        <v>
Regarding formal training in voice for transgender and gender diverse people, this provider reported: Completed GAVC training course with Leah Helou, Sandy Hirsch, and Christie Block. Attended 2 lectures from Sandy Hirsch and AC Goldberg. Independent reading/learning and collaboration with S-LPs in Atlantic Canada. </v>
      </c>
      <c r="AA118" s="8" t="s">
        <v>1389</v>
      </c>
      <c r="AB118" s="8" t="str">
        <f t="shared" si="25"/>
        <v>
Regarding areas of specialty/specific trainings, this provider reported: My caseload consists of voice therapy, GAVC therapy, and cleft lip and palate. </v>
      </c>
      <c r="AC118" s="8" t="s">
        <v>1390</v>
      </c>
      <c r="AD118" s="9"/>
      <c r="AE118" s="9"/>
      <c r="AF118" s="9"/>
      <c r="AG118" s="9"/>
      <c r="AH118" s="9"/>
      <c r="AI118" s="8" t="s">
        <v>67</v>
      </c>
      <c r="AJ118" s="8" t="s">
        <v>117</v>
      </c>
      <c r="AK118" s="8" t="s">
        <v>1379</v>
      </c>
      <c r="AL118" s="8" t="s">
        <v>1391</v>
      </c>
      <c r="AM118" s="8" t="s">
        <v>1392</v>
      </c>
      <c r="AN118" s="8" t="str">
        <f t="shared" si="28"/>
        <v>Saint John Regional Hospital- S-LP Department, Saint John, New Brunswick</v>
      </c>
      <c r="AO118" s="8" t="s">
        <v>1393</v>
      </c>
      <c r="AP118" s="8" t="s">
        <v>1394</v>
      </c>
      <c r="AQ118" s="8">
        <v>5.066486255E9</v>
      </c>
      <c r="AR118" s="8" t="s">
        <v>1395</v>
      </c>
      <c r="AS118" s="9"/>
      <c r="AT118" s="8" t="s">
        <v>1396</v>
      </c>
      <c r="AU118" s="12" t="str">
        <f t="shared" si="13"/>
        <v>
Regarding formal training in cultural humility for transgender and gender diverse people, this provider reported: AC Goldberg's webinars and ASHA session, and CBRC- Intersectional Affirming Care</v>
      </c>
      <c r="AV118" s="8">
        <v>2022.0</v>
      </c>
      <c r="AW118" s="8">
        <v>2021.0</v>
      </c>
      <c r="AX118" s="9"/>
      <c r="AY118" s="9" t="str">
        <f t="shared" si="26"/>
        <v/>
      </c>
      <c r="AZ118" s="9"/>
      <c r="BA118" s="9" t="str">
        <f t="shared" si="29"/>
        <v/>
      </c>
      <c r="BB118" s="8" t="s">
        <v>1397</v>
      </c>
      <c r="BC118" s="13"/>
    </row>
    <row r="119">
      <c r="A119" s="7">
        <v>45362.46881716435</v>
      </c>
      <c r="B119" s="8" t="b">
        <v>1</v>
      </c>
      <c r="C119" s="8" t="s">
        <v>1398</v>
      </c>
      <c r="D119" s="13"/>
      <c r="E119" s="8" t="str">
        <f t="shared" si="1"/>
        <v/>
      </c>
      <c r="F119" s="8" t="s">
        <v>81</v>
      </c>
      <c r="G119" s="9"/>
      <c r="H119" s="9"/>
      <c r="I119" s="9"/>
      <c r="J119" s="8" t="s">
        <v>61</v>
      </c>
      <c r="K119" s="8" t="s">
        <v>62</v>
      </c>
      <c r="L119" s="8" t="str">
        <f t="shared" si="30"/>
        <v>Speech-Language Pathologist</v>
      </c>
      <c r="M119" s="8" t="s">
        <v>165</v>
      </c>
      <c r="N119" s="8" t="s">
        <v>64</v>
      </c>
      <c r="O119" s="8" t="str">
        <f t="shared" si="3"/>
        <v>Individual Training - Virtual, Individual Training - In Person</v>
      </c>
      <c r="P119" s="8" t="str">
        <f t="shared" si="4"/>
        <v>Individual training is offered in person or virtually, and</v>
      </c>
      <c r="Q119" s="8" t="s">
        <v>64</v>
      </c>
      <c r="R119" s="9" t="str">
        <f t="shared" si="5"/>
        <v>Group Training - Virtual, Group Training - In Person</v>
      </c>
      <c r="S119" s="9" t="str">
        <f t="shared" si="6"/>
        <v>group training is offered in person or virtually.</v>
      </c>
      <c r="T119" s="8" t="s">
        <v>1399</v>
      </c>
      <c r="U119" s="8" t="str">
        <f t="shared" ref="U119:U138" si="34">T119</f>
        <v>TX, CA, MS, FL</v>
      </c>
      <c r="V119" s="8" t="s">
        <v>66</v>
      </c>
      <c r="W119" s="10" t="str">
        <f t="shared" si="8"/>
        <v>Feminine, Masculine, Androgynous</v>
      </c>
      <c r="X119" s="10" t="str">
        <f t="shared" si="19"/>
        <v>Services are available for those with feminine, masculine, and androgynous voice goals.</v>
      </c>
      <c r="Y119" s="8" t="s">
        <v>1400</v>
      </c>
      <c r="Z119" s="10" t="str">
        <f t="shared" si="10"/>
        <v>
Regarding formal training in voice for transgender and gender diverse people, this provider reported: We collaborate with a vocologist to provide voice and communication training services. Our vocologist specializes in movement, acting, and singing voice. </v>
      </c>
      <c r="AA119" s="8" t="s">
        <v>1401</v>
      </c>
      <c r="AB119" s="8" t="str">
        <f t="shared" si="25"/>
        <v>
Regarding areas of specialty/specific trainings, this provider reported: Voice rehab all ages, gender affirming voice, </v>
      </c>
      <c r="AC119" s="8" t="s">
        <v>1402</v>
      </c>
      <c r="AD119" s="9"/>
      <c r="AE119" s="9"/>
      <c r="AF119" s="9"/>
      <c r="AG119" s="9"/>
      <c r="AH119" s="9"/>
      <c r="AI119" s="8" t="s">
        <v>67</v>
      </c>
      <c r="AJ119" s="8" t="s">
        <v>68</v>
      </c>
      <c r="AK119" s="8" t="s">
        <v>1403</v>
      </c>
      <c r="AL119" s="8" t="s">
        <v>1404</v>
      </c>
      <c r="AM119" s="8" t="s">
        <v>1405</v>
      </c>
      <c r="AN119" s="8" t="str">
        <f t="shared" si="28"/>
        <v>15150 Preston Road, Ste 300, Dallas, Texas</v>
      </c>
      <c r="AO119" s="8" t="s">
        <v>1406</v>
      </c>
      <c r="AP119" s="8" t="s">
        <v>72</v>
      </c>
      <c r="AQ119" s="8">
        <v>2.149971106E9</v>
      </c>
      <c r="AR119" s="8" t="s">
        <v>1407</v>
      </c>
      <c r="AS119" s="11" t="s">
        <v>1408</v>
      </c>
      <c r="AT119" s="8" t="s">
        <v>1409</v>
      </c>
      <c r="AU119" s="12" t="str">
        <f t="shared" si="13"/>
        <v>
Regarding formal training in cultural humility for transgender and gender diverse people, this provider reported: Gender affirming Voice conferences (several attended) include cultural training. </v>
      </c>
      <c r="AV119" s="8">
        <v>2018.0</v>
      </c>
      <c r="AW119" s="8">
        <v>2011.0</v>
      </c>
      <c r="AX119" s="9"/>
      <c r="AY119" s="9" t="str">
        <f t="shared" si="26"/>
        <v/>
      </c>
      <c r="AZ119" s="8" t="s">
        <v>1410</v>
      </c>
      <c r="BA119" s="9" t="str">
        <f t="shared" si="29"/>
        <v>
This provider wished to share the following additional information: This is a combined approach with SLP and a Vocologist/Drama teacher. We address movement, voice, and expression. </v>
      </c>
      <c r="BB119" s="8" t="s">
        <v>1411</v>
      </c>
      <c r="BC119" s="13"/>
    </row>
    <row r="120">
      <c r="A120" s="7">
        <v>45362.47074924769</v>
      </c>
      <c r="B120" s="8" t="b">
        <v>1</v>
      </c>
      <c r="C120" s="8" t="s">
        <v>1412</v>
      </c>
      <c r="D120" s="13"/>
      <c r="E120" s="8" t="str">
        <f t="shared" si="1"/>
        <v/>
      </c>
      <c r="F120" s="8" t="s">
        <v>81</v>
      </c>
      <c r="G120" s="9"/>
      <c r="H120" s="9"/>
      <c r="I120" s="9"/>
      <c r="J120" s="8" t="s">
        <v>61</v>
      </c>
      <c r="K120" s="8" t="s">
        <v>62</v>
      </c>
      <c r="L120" s="8" t="str">
        <f t="shared" si="30"/>
        <v>Speech-Language Pathologist</v>
      </c>
      <c r="M120" s="8" t="s">
        <v>63</v>
      </c>
      <c r="N120" s="8" t="s">
        <v>64</v>
      </c>
      <c r="O120" s="8" t="str">
        <f t="shared" si="3"/>
        <v>Individual Training - Virtual, Individual Training - In Person</v>
      </c>
      <c r="P120" s="8" t="str">
        <f t="shared" si="4"/>
        <v>Individual training is offered in person or virtually, and</v>
      </c>
      <c r="Q120" s="8" t="s">
        <v>59</v>
      </c>
      <c r="R120" s="9" t="str">
        <f t="shared" si="5"/>
        <v/>
      </c>
      <c r="S120" s="9" t="str">
        <f t="shared" si="6"/>
        <v>group training is not offered.</v>
      </c>
      <c r="T120" s="8" t="s">
        <v>917</v>
      </c>
      <c r="U120" s="8" t="str">
        <f t="shared" si="34"/>
        <v>OH</v>
      </c>
      <c r="V120" s="8" t="s">
        <v>88</v>
      </c>
      <c r="W120" s="10" t="str">
        <f t="shared" si="8"/>
        <v>Feminine, Masculine, Androgynous, Singing</v>
      </c>
      <c r="X120" s="10" t="str">
        <f t="shared" si="19"/>
        <v>Services are available for those with feminine, masculine, androgynous, and singing-related voice goals.</v>
      </c>
      <c r="Y120" s="8" t="s">
        <v>1413</v>
      </c>
      <c r="Z120" s="10" t="str">
        <f t="shared" si="10"/>
        <v>
Regarding formal training in voice for transgender and gender diverse people, this provider reported: SLP based in the Cleveland Clinic Voice Center. Offers individual therapy in person and virtually. Currently working to establish a gender affirming voice group. Works with clients seeking feminine, masculine, or androgynous voices. Has been working with these populations since 2021.</v>
      </c>
      <c r="AA120" s="9"/>
      <c r="AB120" s="8" t="str">
        <f t="shared" si="25"/>
        <v/>
      </c>
      <c r="AC120" s="9"/>
      <c r="AD120" s="9"/>
      <c r="AE120" s="9"/>
      <c r="AF120" s="9"/>
      <c r="AG120" s="9"/>
      <c r="AH120" s="9"/>
      <c r="AI120" s="8" t="s">
        <v>67</v>
      </c>
      <c r="AJ120" s="8" t="s">
        <v>68</v>
      </c>
      <c r="AK120" s="8" t="s">
        <v>379</v>
      </c>
      <c r="AL120" s="8" t="s">
        <v>919</v>
      </c>
      <c r="AM120" s="8" t="s">
        <v>1414</v>
      </c>
      <c r="AN120" s="8" t="str">
        <f t="shared" si="28"/>
        <v>9500 Euclid Ave, Cleveland, Ohio</v>
      </c>
      <c r="AO120" s="8" t="s">
        <v>921</v>
      </c>
      <c r="AP120" s="8" t="s">
        <v>72</v>
      </c>
      <c r="AQ120" s="9"/>
      <c r="AR120" s="8" t="s">
        <v>1415</v>
      </c>
      <c r="AS120" s="9"/>
      <c r="AT120" s="8" t="s">
        <v>1416</v>
      </c>
      <c r="AU120" s="12" t="str">
        <f t="shared" si="13"/>
        <v>
Regarding formal training in cultural humility for transgender and gender diverse people, this provider reported: I participated in Sandy Hirsch, Christie Block, Leah Helou, and AC Goldberg's final gender affirming voice training. I am also a member of an online advocacy group for trans and gender diverse youth and they provide trainings on various subjects.</v>
      </c>
      <c r="AV120" s="8">
        <v>2021.0</v>
      </c>
      <c r="AW120" s="8">
        <v>2021.0</v>
      </c>
      <c r="AX120" s="8" t="s">
        <v>1417</v>
      </c>
      <c r="AY120" s="9" t="str">
        <f t="shared" si="26"/>
        <v>This provider opted to share the following additional aspects of identity: Member of the LGBTQIA+ community</v>
      </c>
      <c r="AZ120" s="9"/>
      <c r="BA120" s="9" t="str">
        <f t="shared" si="29"/>
        <v/>
      </c>
      <c r="BB120" s="8" t="s">
        <v>1415</v>
      </c>
      <c r="BC120" s="13"/>
    </row>
    <row r="121">
      <c r="A121" s="7">
        <v>45362.50884899306</v>
      </c>
      <c r="B121" s="8" t="b">
        <v>1</v>
      </c>
      <c r="C121" s="8" t="s">
        <v>1418</v>
      </c>
      <c r="D121" s="13"/>
      <c r="E121" s="8" t="str">
        <f t="shared" si="1"/>
        <v/>
      </c>
      <c r="F121" s="8" t="s">
        <v>81</v>
      </c>
      <c r="G121" s="9"/>
      <c r="H121" s="9"/>
      <c r="I121" s="9"/>
      <c r="J121" s="8" t="s">
        <v>61</v>
      </c>
      <c r="K121" s="8" t="s">
        <v>62</v>
      </c>
      <c r="L121" s="8" t="str">
        <f t="shared" si="30"/>
        <v>Speech-Language Pathologist</v>
      </c>
      <c r="M121" s="8" t="s">
        <v>189</v>
      </c>
      <c r="N121" s="8" t="s">
        <v>64</v>
      </c>
      <c r="O121" s="8" t="str">
        <f t="shared" si="3"/>
        <v>Individual Training - Virtual, Individual Training - In Person</v>
      </c>
      <c r="P121" s="8" t="str">
        <f t="shared" si="4"/>
        <v>Individual training is offered in person or virtually, and</v>
      </c>
      <c r="Q121" s="8" t="s">
        <v>59</v>
      </c>
      <c r="R121" s="9" t="str">
        <f t="shared" si="5"/>
        <v/>
      </c>
      <c r="S121" s="9" t="str">
        <f t="shared" si="6"/>
        <v>group training is not offered.</v>
      </c>
      <c r="T121" s="8" t="s">
        <v>1419</v>
      </c>
      <c r="U121" s="8" t="str">
        <f t="shared" si="34"/>
        <v>ND, MN</v>
      </c>
      <c r="V121" s="8" t="s">
        <v>66</v>
      </c>
      <c r="W121" s="10" t="str">
        <f t="shared" si="8"/>
        <v>Feminine, Masculine, Androgynous</v>
      </c>
      <c r="X121" s="10" t="str">
        <f t="shared" si="19"/>
        <v>Services are available for those with feminine, masculine, and androgynous voice goals.</v>
      </c>
      <c r="Y121" s="8" t="s">
        <v>1420</v>
      </c>
      <c r="Z121" s="10" t="str">
        <f t="shared" si="10"/>
        <v>
Regarding formal training in voice for transgender and gender diverse people, this provider reported: Multiple training conferences </v>
      </c>
      <c r="AA121" s="9"/>
      <c r="AB121" s="8" t="str">
        <f t="shared" si="25"/>
        <v/>
      </c>
      <c r="AC121" s="8" t="s">
        <v>1421</v>
      </c>
      <c r="AD121" s="9"/>
      <c r="AE121" s="9"/>
      <c r="AF121" s="9"/>
      <c r="AG121" s="9"/>
      <c r="AH121" s="9"/>
      <c r="AI121" s="8" t="s">
        <v>67</v>
      </c>
      <c r="AJ121" s="8" t="s">
        <v>103</v>
      </c>
      <c r="AK121" s="8" t="s">
        <v>1422</v>
      </c>
      <c r="AL121" s="8" t="s">
        <v>1423</v>
      </c>
      <c r="AM121" s="8" t="s">
        <v>1424</v>
      </c>
      <c r="AN121" s="8" t="str">
        <f t="shared" si="28"/>
        <v>Northern Prairie Community Clinic, UND Campus, Grand Forks , ND</v>
      </c>
      <c r="AO121" s="8" t="s">
        <v>1425</v>
      </c>
      <c r="AP121" s="9"/>
      <c r="AQ121" s="8">
        <v>7.017409359E9</v>
      </c>
      <c r="AR121" s="8" t="s">
        <v>1426</v>
      </c>
      <c r="AS121" s="11" t="s">
        <v>1427</v>
      </c>
      <c r="AT121" s="8" t="s">
        <v>1428</v>
      </c>
      <c r="AU121" s="12" t="str">
        <f t="shared" si="13"/>
        <v>
Regarding formal training in cultural humility for transgender and gender diverse people, this provider reported: AC Goldberg's Course </v>
      </c>
      <c r="AV121" s="8">
        <v>2020.0</v>
      </c>
      <c r="AW121" s="8">
        <v>2000.0</v>
      </c>
      <c r="AX121" s="9"/>
      <c r="AY121" s="9" t="str">
        <f t="shared" si="26"/>
        <v/>
      </c>
      <c r="AZ121" s="9"/>
      <c r="BA121" s="9" t="str">
        <f t="shared" si="29"/>
        <v/>
      </c>
      <c r="BB121" s="8" t="s">
        <v>1426</v>
      </c>
      <c r="BC121" s="13"/>
    </row>
    <row r="122">
      <c r="A122" s="7">
        <v>45362.50906582176</v>
      </c>
      <c r="B122" s="8" t="b">
        <v>1</v>
      </c>
      <c r="C122" s="8" t="s">
        <v>1429</v>
      </c>
      <c r="D122" s="13"/>
      <c r="E122" s="8" t="str">
        <f t="shared" si="1"/>
        <v/>
      </c>
      <c r="F122" s="8" t="s">
        <v>58</v>
      </c>
      <c r="G122" s="8" t="s">
        <v>59</v>
      </c>
      <c r="H122" s="9"/>
      <c r="I122" s="8" t="s">
        <v>60</v>
      </c>
      <c r="J122" s="8" t="s">
        <v>61</v>
      </c>
      <c r="K122" s="8" t="s">
        <v>62</v>
      </c>
      <c r="L122" s="8" t="str">
        <f t="shared" si="30"/>
        <v>Speech-Language Pathologist</v>
      </c>
      <c r="M122" s="8" t="s">
        <v>63</v>
      </c>
      <c r="N122" s="8" t="s">
        <v>128</v>
      </c>
      <c r="O122" s="8" t="str">
        <f t="shared" si="3"/>
        <v>Individual Training - In Person</v>
      </c>
      <c r="P122" s="8" t="str">
        <f t="shared" si="4"/>
        <v>Individual training is offered in person, and</v>
      </c>
      <c r="Q122" s="8" t="s">
        <v>128</v>
      </c>
      <c r="R122" s="9" t="str">
        <f t="shared" si="5"/>
        <v>Group Training - In Person</v>
      </c>
      <c r="S122" s="9" t="str">
        <f t="shared" si="6"/>
        <v>group training is offered in person.</v>
      </c>
      <c r="T122" s="9"/>
      <c r="U122" s="8" t="str">
        <f t="shared" si="34"/>
        <v/>
      </c>
      <c r="V122" s="8" t="s">
        <v>66</v>
      </c>
      <c r="W122" s="10" t="str">
        <f t="shared" si="8"/>
        <v>Feminine, Masculine, Androgynous</v>
      </c>
      <c r="X122" s="10" t="str">
        <f t="shared" si="19"/>
        <v>Services are available for those with feminine, masculine, and androgynous voice goals.</v>
      </c>
      <c r="Y122" s="8" t="s">
        <v>1430</v>
      </c>
      <c r="Z122" s="10" t="str">
        <f t="shared" si="10"/>
        <v>
Regarding formal training in voice for transgender and gender diverse people, this provider reported: 100+ hours of GAVC/ general voice therapy courses including Gender-Affirming Voice Training, Trans Voice Elective, Lessac-Madsen Resonant Voice Therapy, Casper Stone Confidential Voice Therapy, flow phonation, conversation training. Have completed GAVT with 80+ individuals of transfeminine, transmasculine, non-binary, and gender-fluid identities. </v>
      </c>
      <c r="AA122" s="8" t="s">
        <v>1431</v>
      </c>
      <c r="AB122" s="8" t="str">
        <f t="shared" si="25"/>
        <v>
Regarding areas of specialty/specific trainings, this provider reported: Voice therapy pre and post feminization voice surgery </v>
      </c>
      <c r="AC122" s="8" t="s">
        <v>1432</v>
      </c>
      <c r="AD122" s="9"/>
      <c r="AE122" s="9"/>
      <c r="AF122" s="9"/>
      <c r="AG122" s="9"/>
      <c r="AH122" s="9"/>
      <c r="AI122" s="8" t="s">
        <v>67</v>
      </c>
      <c r="AJ122" s="8" t="s">
        <v>83</v>
      </c>
      <c r="AK122" s="8" t="s">
        <v>254</v>
      </c>
      <c r="AL122" s="8" t="s">
        <v>1433</v>
      </c>
      <c r="AM122" s="8" t="s">
        <v>1434</v>
      </c>
      <c r="AN122" s="8" t="str">
        <f t="shared" si="28"/>
        <v>720 Eskenazi Avenue, Indianapolis, IN</v>
      </c>
      <c r="AO122" s="8" t="s">
        <v>1435</v>
      </c>
      <c r="AP122" s="8" t="s">
        <v>1436</v>
      </c>
      <c r="AQ122" s="8">
        <v>3.178806042E9</v>
      </c>
      <c r="AR122" s="9"/>
      <c r="AS122" s="11" t="s">
        <v>1437</v>
      </c>
      <c r="AT122" s="8" t="s">
        <v>1438</v>
      </c>
      <c r="AU122" s="12" t="str">
        <f t="shared" si="13"/>
        <v>
Regarding formal training in cultural humility for transgender and gender diverse people, this provider reported: Trainings led by transgender SLPs, including the Trans Voice Elective and Gender-Affirming Voice Training by AC Goldberg</v>
      </c>
      <c r="AV122" s="8">
        <v>2019.0</v>
      </c>
      <c r="AW122" s="8">
        <v>2019.0</v>
      </c>
      <c r="AX122" s="8" t="s">
        <v>1439</v>
      </c>
      <c r="AY122" s="9" t="str">
        <f t="shared" si="26"/>
        <v>This provider opted to share the following additional aspects of identity: LGBTQ+ community membership</v>
      </c>
      <c r="AZ122" s="9"/>
      <c r="BA122" s="9" t="str">
        <f t="shared" si="29"/>
        <v/>
      </c>
      <c r="BB122" s="8" t="s">
        <v>1440</v>
      </c>
      <c r="BC122" s="13"/>
    </row>
    <row r="123">
      <c r="A123" s="7">
        <v>45362.5127640162</v>
      </c>
      <c r="B123" s="8" t="b">
        <v>1</v>
      </c>
      <c r="C123" s="8" t="s">
        <v>1441</v>
      </c>
      <c r="D123" s="13"/>
      <c r="E123" s="8" t="str">
        <f t="shared" si="1"/>
        <v/>
      </c>
      <c r="F123" s="8" t="s">
        <v>81</v>
      </c>
      <c r="G123" s="9"/>
      <c r="H123" s="9"/>
      <c r="I123" s="9"/>
      <c r="J123" s="8" t="s">
        <v>61</v>
      </c>
      <c r="K123" s="8" t="s">
        <v>62</v>
      </c>
      <c r="L123" s="8" t="str">
        <f t="shared" si="30"/>
        <v>Speech-Language Pathologist</v>
      </c>
      <c r="M123" s="8" t="s">
        <v>63</v>
      </c>
      <c r="N123" s="8" t="s">
        <v>64</v>
      </c>
      <c r="O123" s="8" t="str">
        <f t="shared" si="3"/>
        <v>Individual Training - Virtual, Individual Training - In Person</v>
      </c>
      <c r="P123" s="8" t="str">
        <f t="shared" si="4"/>
        <v>Individual training is offered in person or virtually, and</v>
      </c>
      <c r="Q123" s="8" t="s">
        <v>59</v>
      </c>
      <c r="R123" s="9" t="str">
        <f t="shared" si="5"/>
        <v/>
      </c>
      <c r="S123" s="9" t="str">
        <f t="shared" si="6"/>
        <v>group training is not offered.</v>
      </c>
      <c r="T123" s="8" t="s">
        <v>1442</v>
      </c>
      <c r="U123" s="8" t="str">
        <f t="shared" si="34"/>
        <v>NC, VA</v>
      </c>
      <c r="V123" s="8" t="s">
        <v>88</v>
      </c>
      <c r="W123" s="10" t="str">
        <f t="shared" si="8"/>
        <v>Feminine, Masculine, Androgynous, Singing</v>
      </c>
      <c r="X123" s="10" t="str">
        <f t="shared" si="19"/>
        <v>Services are available for those with feminine, masculine, androgynous, and singing-related voice goals.</v>
      </c>
      <c r="Y123" s="8" t="s">
        <v>1443</v>
      </c>
      <c r="Z123" s="10" t="str">
        <f t="shared" si="10"/>
        <v>
Regarding formal training in voice for transgender and gender diverse people, this provider reported: Over 10 years of experience, WPATH member, multiple GAVT conference attendance and presentations</v>
      </c>
      <c r="AA123" s="8" t="s">
        <v>1444</v>
      </c>
      <c r="AB123" s="8" t="str">
        <f t="shared" si="25"/>
        <v>
Regarding areas of specialty/specific trainings, this provider reported: singing voice for all genders, pediatric/adolescent gender affirming voice, interdisciplinary experience</v>
      </c>
      <c r="AC123" s="9"/>
      <c r="AD123" s="9"/>
      <c r="AE123" s="9"/>
      <c r="AF123" s="9"/>
      <c r="AG123" s="9"/>
      <c r="AH123" s="9"/>
      <c r="AI123" s="8" t="s">
        <v>67</v>
      </c>
      <c r="AJ123" s="8" t="s">
        <v>68</v>
      </c>
      <c r="AK123" s="8" t="s">
        <v>703</v>
      </c>
      <c r="AL123" s="8" t="s">
        <v>1445</v>
      </c>
      <c r="AM123" s="9"/>
      <c r="AN123" s="8" t="str">
        <f t="shared" si="28"/>
        <v>Durham, NC</v>
      </c>
      <c r="AO123" s="8" t="s">
        <v>1446</v>
      </c>
      <c r="AP123" s="8" t="s">
        <v>1447</v>
      </c>
      <c r="AQ123" s="9"/>
      <c r="AR123" s="8" t="s">
        <v>1448</v>
      </c>
      <c r="AS123" s="11" t="s">
        <v>1449</v>
      </c>
      <c r="AT123" s="9"/>
      <c r="AU123" s="12" t="str">
        <f t="shared" si="13"/>
        <v/>
      </c>
      <c r="AV123" s="8">
        <v>2012.0</v>
      </c>
      <c r="AW123" s="8">
        <v>2012.0</v>
      </c>
      <c r="AX123" s="9"/>
      <c r="AY123" s="9" t="str">
        <f t="shared" si="26"/>
        <v/>
      </c>
      <c r="AZ123" s="9"/>
      <c r="BA123" s="9" t="str">
        <f t="shared" si="29"/>
        <v/>
      </c>
      <c r="BB123" s="8" t="s">
        <v>1448</v>
      </c>
      <c r="BC123" s="13"/>
    </row>
    <row r="124">
      <c r="A124" s="7">
        <v>45362.57695318287</v>
      </c>
      <c r="B124" s="8" t="b">
        <v>1</v>
      </c>
      <c r="C124" s="8" t="s">
        <v>1450</v>
      </c>
      <c r="D124" s="13"/>
      <c r="E124" s="8" t="str">
        <f t="shared" si="1"/>
        <v/>
      </c>
      <c r="F124" s="8" t="s">
        <v>81</v>
      </c>
      <c r="G124" s="9"/>
      <c r="H124" s="9"/>
      <c r="I124" s="9"/>
      <c r="J124" s="8" t="s">
        <v>61</v>
      </c>
      <c r="K124" s="8" t="s">
        <v>62</v>
      </c>
      <c r="L124" s="8" t="str">
        <f t="shared" si="30"/>
        <v>Speech-Language Pathologist</v>
      </c>
      <c r="M124" s="8" t="s">
        <v>63</v>
      </c>
      <c r="N124" s="8" t="s">
        <v>64</v>
      </c>
      <c r="O124" s="8" t="str">
        <f t="shared" si="3"/>
        <v>Individual Training - Virtual, Individual Training - In Person</v>
      </c>
      <c r="P124" s="8" t="str">
        <f t="shared" si="4"/>
        <v>Individual training is offered in person or virtually, and</v>
      </c>
      <c r="Q124" s="8" t="s">
        <v>59</v>
      </c>
      <c r="R124" s="9" t="str">
        <f t="shared" si="5"/>
        <v/>
      </c>
      <c r="S124" s="9" t="str">
        <f t="shared" si="6"/>
        <v>group training is not offered.</v>
      </c>
      <c r="T124" s="8" t="s">
        <v>1451</v>
      </c>
      <c r="U124" s="8" t="str">
        <f t="shared" si="34"/>
        <v>OH, KY</v>
      </c>
      <c r="V124" s="8" t="s">
        <v>88</v>
      </c>
      <c r="W124" s="10" t="str">
        <f t="shared" si="8"/>
        <v>Feminine, Masculine, Androgynous, Singing</v>
      </c>
      <c r="X124" s="10" t="str">
        <f t="shared" si="19"/>
        <v>Services are available for those with feminine, masculine, androgynous, and singing-related voice goals.</v>
      </c>
      <c r="Y124" s="8" t="s">
        <v>1452</v>
      </c>
      <c r="Z124" s="10" t="str">
        <f t="shared" si="10"/>
        <v>
Regarding formal training in voice for transgender and gender diverse people, this provider reported: Providing Gender Affirming Voice Training since 2012, background as a singer then CCC-SLP, trained primarily independently through readings, courses, conferences, meetings since 2012</v>
      </c>
      <c r="AA124" s="8" t="s">
        <v>1453</v>
      </c>
      <c r="AB124" s="8" t="str">
        <f t="shared" si="25"/>
        <v>
Regarding areas of specialty/specific trainings, this provider reported: Singing Voice, Myofascial Release</v>
      </c>
      <c r="AC124" s="8" t="s">
        <v>1454</v>
      </c>
      <c r="AD124" s="9"/>
      <c r="AE124" s="9"/>
      <c r="AF124" s="9"/>
      <c r="AG124" s="9"/>
      <c r="AH124" s="9"/>
      <c r="AI124" s="8" t="s">
        <v>67</v>
      </c>
      <c r="AJ124" s="8" t="s">
        <v>83</v>
      </c>
      <c r="AK124" s="8" t="s">
        <v>379</v>
      </c>
      <c r="AL124" s="15" t="s">
        <v>1455</v>
      </c>
      <c r="AM124" s="9"/>
      <c r="AN124" s="15" t="s">
        <v>1456</v>
      </c>
      <c r="AO124" s="8" t="s">
        <v>1457</v>
      </c>
      <c r="AP124" s="8" t="s">
        <v>72</v>
      </c>
      <c r="AQ124" s="9"/>
      <c r="AR124" s="8" t="s">
        <v>1458</v>
      </c>
      <c r="AS124" s="11" t="s">
        <v>1459</v>
      </c>
      <c r="AT124" s="8" t="s">
        <v>1460</v>
      </c>
      <c r="AU124" s="12" t="str">
        <f t="shared" si="13"/>
        <v>
Regarding formal training in cultural humility for transgender and gender diverse people, this provider reported: Training included in courses attended with the aim of GAVC training as well as other courses/conferences/meetings that were offered by individuals in the transgender community, training is always ongoing</v>
      </c>
      <c r="AV124" s="8">
        <v>2012.0</v>
      </c>
      <c r="AW124" s="8">
        <v>2012.0</v>
      </c>
      <c r="AX124" s="9"/>
      <c r="AY124" s="9" t="str">
        <f t="shared" si="26"/>
        <v/>
      </c>
      <c r="AZ124" s="9"/>
      <c r="BA124" s="9" t="str">
        <f t="shared" si="29"/>
        <v/>
      </c>
      <c r="BB124" s="8" t="s">
        <v>1458</v>
      </c>
      <c r="BC124" s="13"/>
    </row>
    <row r="125">
      <c r="A125" s="7">
        <v>45362.59630431713</v>
      </c>
      <c r="B125" s="8" t="b">
        <v>1</v>
      </c>
      <c r="C125" s="8" t="s">
        <v>1461</v>
      </c>
      <c r="D125" s="13"/>
      <c r="E125" s="8" t="str">
        <f t="shared" si="1"/>
        <v/>
      </c>
      <c r="F125" s="8" t="s">
        <v>81</v>
      </c>
      <c r="G125" s="9"/>
      <c r="H125" s="9"/>
      <c r="I125" s="9"/>
      <c r="J125" s="8" t="s">
        <v>61</v>
      </c>
      <c r="K125" s="8" t="s">
        <v>62</v>
      </c>
      <c r="L125" s="8" t="str">
        <f t="shared" si="30"/>
        <v>Speech-Language Pathologist</v>
      </c>
      <c r="M125" s="8" t="s">
        <v>63</v>
      </c>
      <c r="N125" s="8" t="s">
        <v>64</v>
      </c>
      <c r="O125" s="8" t="str">
        <f t="shared" si="3"/>
        <v>Individual Training - Virtual, Individual Training - In Person</v>
      </c>
      <c r="P125" s="8" t="str">
        <f t="shared" si="4"/>
        <v>Individual training is offered in person or virtually, and</v>
      </c>
      <c r="Q125" s="8" t="s">
        <v>59</v>
      </c>
      <c r="R125" s="9" t="str">
        <f t="shared" si="5"/>
        <v/>
      </c>
      <c r="S125" s="9" t="str">
        <f t="shared" si="6"/>
        <v>group training is not offered.</v>
      </c>
      <c r="T125" s="8" t="s">
        <v>917</v>
      </c>
      <c r="U125" s="8" t="str">
        <f t="shared" si="34"/>
        <v>OH</v>
      </c>
      <c r="V125" s="8" t="s">
        <v>66</v>
      </c>
      <c r="W125" s="10" t="str">
        <f t="shared" si="8"/>
        <v>Feminine, Masculine, Androgynous</v>
      </c>
      <c r="X125" s="10" t="str">
        <f t="shared" si="19"/>
        <v>Services are available for those with feminine, masculine, and androgynous voice goals.</v>
      </c>
      <c r="Y125" s="8" t="s">
        <v>1462</v>
      </c>
      <c r="Z125" s="10" t="str">
        <f t="shared" si="10"/>
        <v>
Regarding formal training in voice for transgender and gender diverse people, this provider reported: I received training with gender affirming voice therapy through the San Antonio Veteran Affairs Hospital's Gender Affirming Program for Speech (GAPS) and then continued my education and training through the Blaine Block Institute for Voice Analysis and Rehabilitation where I currently practice. </v>
      </c>
      <c r="AA125" s="9"/>
      <c r="AB125" s="8" t="str">
        <f t="shared" si="25"/>
        <v/>
      </c>
      <c r="AC125" s="8" t="s">
        <v>1463</v>
      </c>
      <c r="AD125" s="9"/>
      <c r="AE125" s="9"/>
      <c r="AF125" s="9"/>
      <c r="AG125" s="9"/>
      <c r="AH125" s="9"/>
      <c r="AI125" s="8" t="s">
        <v>67</v>
      </c>
      <c r="AJ125" s="8" t="s">
        <v>83</v>
      </c>
      <c r="AK125" s="8" t="s">
        <v>917</v>
      </c>
      <c r="AL125" s="8" t="s">
        <v>1464</v>
      </c>
      <c r="AM125" s="8" t="s">
        <v>1465</v>
      </c>
      <c r="AN125" s="8" t="str">
        <f t="shared" ref="AN125:AN131" si="35">IF(ISBLANK(AM125),AL125&amp;", "&amp;AK125, AM125&amp;", "&amp;AL125&amp;", "&amp;AK125)</f>
        <v>1222 S Patterson Blvd , Dayton, OH</v>
      </c>
      <c r="AO125" s="8" t="s">
        <v>1466</v>
      </c>
      <c r="AP125" s="8" t="s">
        <v>408</v>
      </c>
      <c r="AQ125" s="8">
        <v>9.374962622E9</v>
      </c>
      <c r="AR125" s="8" t="s">
        <v>1467</v>
      </c>
      <c r="AS125" s="11" t="s">
        <v>1468</v>
      </c>
      <c r="AT125" s="9"/>
      <c r="AU125" s="12" t="str">
        <f t="shared" si="13"/>
        <v/>
      </c>
      <c r="AV125" s="8">
        <v>2022.0</v>
      </c>
      <c r="AW125" s="8">
        <v>2021.0</v>
      </c>
      <c r="AX125" s="9"/>
      <c r="AY125" s="9" t="str">
        <f t="shared" si="26"/>
        <v/>
      </c>
      <c r="AZ125" s="9"/>
      <c r="BA125" s="9" t="str">
        <f t="shared" si="29"/>
        <v/>
      </c>
      <c r="BB125" s="8" t="s">
        <v>1467</v>
      </c>
      <c r="BC125" s="13"/>
    </row>
    <row r="126">
      <c r="A126" s="7">
        <v>45362.76254545139</v>
      </c>
      <c r="B126" s="8" t="b">
        <v>1</v>
      </c>
      <c r="C126" s="8" t="s">
        <v>1469</v>
      </c>
      <c r="D126" s="8" t="s">
        <v>629</v>
      </c>
      <c r="E126" s="8" t="str">
        <f t="shared" si="1"/>
        <v> (they/them)</v>
      </c>
      <c r="F126" s="8" t="s">
        <v>81</v>
      </c>
      <c r="G126" s="9"/>
      <c r="H126" s="9"/>
      <c r="I126" s="9"/>
      <c r="J126" s="8" t="s">
        <v>61</v>
      </c>
      <c r="K126" s="8" t="s">
        <v>62</v>
      </c>
      <c r="L126" s="8" t="str">
        <f t="shared" si="30"/>
        <v>Speech-Language Pathologist</v>
      </c>
      <c r="M126" s="8" t="s">
        <v>63</v>
      </c>
      <c r="N126" s="8" t="s">
        <v>64</v>
      </c>
      <c r="O126" s="8" t="str">
        <f t="shared" si="3"/>
        <v>Individual Training - Virtual, Individual Training - In Person</v>
      </c>
      <c r="P126" s="8" t="str">
        <f t="shared" si="4"/>
        <v>Individual training is offered in person or virtually, and</v>
      </c>
      <c r="Q126" s="8" t="s">
        <v>59</v>
      </c>
      <c r="R126" s="9" t="str">
        <f t="shared" si="5"/>
        <v/>
      </c>
      <c r="S126" s="9" t="str">
        <f t="shared" si="6"/>
        <v>group training is not offered.</v>
      </c>
      <c r="T126" s="8" t="s">
        <v>952</v>
      </c>
      <c r="U126" s="8" t="str">
        <f t="shared" si="34"/>
        <v>CO</v>
      </c>
      <c r="V126" s="8" t="s">
        <v>66</v>
      </c>
      <c r="W126" s="10" t="str">
        <f t="shared" si="8"/>
        <v>Feminine, Masculine, Androgynous</v>
      </c>
      <c r="X126" s="10" t="str">
        <f t="shared" si="19"/>
        <v>Services are available for those with feminine, masculine, and androgynous voice goals.</v>
      </c>
      <c r="Y126" s="8" t="s">
        <v>1470</v>
      </c>
      <c r="Z126" s="10" t="str">
        <f t="shared" si="10"/>
        <v>
Regarding formal training in voice for transgender and gender diverse people, this provider reported: Charlie Lenell (they/them) is a queer, nonbinary speech-language pathologist and assistant professor working at the University of Northern Colorado. They specialize in research that evaluates how hormones affect the voice. They provide/supervise gender-affirming voice services at the University of Northern Colorado's Speech and Hearing Clinic. </v>
      </c>
      <c r="AA126" s="9"/>
      <c r="AB126" s="8" t="str">
        <f t="shared" si="25"/>
        <v/>
      </c>
      <c r="AC126" s="8" t="s">
        <v>1471</v>
      </c>
      <c r="AD126" s="9"/>
      <c r="AE126" s="9"/>
      <c r="AF126" s="9"/>
      <c r="AG126" s="9"/>
      <c r="AH126" s="9"/>
      <c r="AI126" s="8" t="s">
        <v>594</v>
      </c>
      <c r="AJ126" s="8" t="s">
        <v>68</v>
      </c>
      <c r="AK126" s="8" t="s">
        <v>952</v>
      </c>
      <c r="AL126" s="8" t="s">
        <v>1472</v>
      </c>
      <c r="AM126" s="8" t="s">
        <v>1473</v>
      </c>
      <c r="AN126" s="8" t="str">
        <f t="shared" si="35"/>
        <v>1828 10th Ave, Greeley, CO</v>
      </c>
      <c r="AO126" s="8" t="s">
        <v>1474</v>
      </c>
      <c r="AP126" s="8" t="s">
        <v>1475</v>
      </c>
      <c r="AQ126" s="8">
        <v>9.703514519E9</v>
      </c>
      <c r="AR126" s="8" t="s">
        <v>1476</v>
      </c>
      <c r="AS126" s="11" t="s">
        <v>1477</v>
      </c>
      <c r="AT126" s="8" t="s">
        <v>1478</v>
      </c>
      <c r="AU126" s="12" t="str">
        <f t="shared" si="13"/>
        <v>
Regarding formal training in cultural humility for transgender and gender diverse people, this provider reported: Charlie Lenell (they/them) is a queer, nonbinary individual. They regularly work on the Board of nonprofit organizations (LGTBQ+ CSD Student Association and L'GASP) to support LGBTQ+ individuals. They have received continuing education in gender-affirming voice through multiple organizations such as the Trans Voice Initiative and ASHA. </v>
      </c>
      <c r="AV126" s="8">
        <v>2022.0</v>
      </c>
      <c r="AW126" s="8">
        <v>2014.0</v>
      </c>
      <c r="AX126" s="8" t="s">
        <v>1479</v>
      </c>
      <c r="AY126" s="9" t="str">
        <f t="shared" si="26"/>
        <v>This provider opted to share the following additional aspects of identity: nonbinary, queer</v>
      </c>
      <c r="AZ126" s="9"/>
      <c r="BA126" s="9" t="str">
        <f t="shared" si="29"/>
        <v/>
      </c>
      <c r="BB126" s="8" t="s">
        <v>1476</v>
      </c>
      <c r="BC126" s="13"/>
    </row>
    <row r="127">
      <c r="A127" s="7">
        <v>45362.907763842595</v>
      </c>
      <c r="B127" s="8" t="b">
        <v>1</v>
      </c>
      <c r="C127" s="8" t="s">
        <v>1480</v>
      </c>
      <c r="D127" s="13"/>
      <c r="E127" s="8" t="str">
        <f t="shared" si="1"/>
        <v/>
      </c>
      <c r="F127" s="8" t="s">
        <v>81</v>
      </c>
      <c r="G127" s="9"/>
      <c r="H127" s="9"/>
      <c r="I127" s="9"/>
      <c r="J127" s="8" t="s">
        <v>61</v>
      </c>
      <c r="K127" s="8" t="s">
        <v>62</v>
      </c>
      <c r="L127" s="8" t="str">
        <f t="shared" si="30"/>
        <v>Speech-Language Pathologist</v>
      </c>
      <c r="M127" s="8" t="s">
        <v>63</v>
      </c>
      <c r="N127" s="8" t="s">
        <v>64</v>
      </c>
      <c r="O127" s="8" t="str">
        <f t="shared" si="3"/>
        <v>Individual Training - Virtual, Individual Training - In Person</v>
      </c>
      <c r="P127" s="8" t="str">
        <f t="shared" si="4"/>
        <v>Individual training is offered in person or virtually, and</v>
      </c>
      <c r="Q127" s="8" t="s">
        <v>59</v>
      </c>
      <c r="R127" s="9" t="str">
        <f t="shared" si="5"/>
        <v/>
      </c>
      <c r="S127" s="9" t="str">
        <f t="shared" si="6"/>
        <v>group training is not offered.</v>
      </c>
      <c r="T127" s="8" t="s">
        <v>1481</v>
      </c>
      <c r="U127" s="8" t="str">
        <f t="shared" si="34"/>
        <v>CT</v>
      </c>
      <c r="V127" s="8" t="s">
        <v>66</v>
      </c>
      <c r="W127" s="10" t="str">
        <f t="shared" si="8"/>
        <v>Feminine, Masculine, Androgynous</v>
      </c>
      <c r="X127" s="10" t="str">
        <f t="shared" si="19"/>
        <v>Services are available for those with feminine, masculine, and androgynous voice goals.</v>
      </c>
      <c r="Y127" s="8" t="s">
        <v>1482</v>
      </c>
      <c r="Z127" s="10" t="str">
        <f t="shared" si="10"/>
        <v>
Regarding formal training in voice for transgender and gender diverse people, this provider reported: I have worked with a variety of transgender and non binary patients since 2020 for gender affirming voice work. I have taken coursework/continuing education and had mentorship in voice feminization and masculinization and am continually working on  educating myself to provide the best care possible for my patients. </v>
      </c>
      <c r="AA127" s="9"/>
      <c r="AB127" s="8" t="str">
        <f t="shared" si="25"/>
        <v/>
      </c>
      <c r="AC127" s="8" t="s">
        <v>1483</v>
      </c>
      <c r="AD127" s="9"/>
      <c r="AE127" s="9"/>
      <c r="AF127" s="9"/>
      <c r="AG127" s="9"/>
      <c r="AH127" s="9"/>
      <c r="AI127" s="8" t="s">
        <v>67</v>
      </c>
      <c r="AJ127" s="8" t="s">
        <v>68</v>
      </c>
      <c r="AK127" s="8" t="s">
        <v>1481</v>
      </c>
      <c r="AL127" s="8" t="s">
        <v>1484</v>
      </c>
      <c r="AM127" s="8" t="s">
        <v>1485</v>
      </c>
      <c r="AN127" s="8" t="str">
        <f t="shared" si="35"/>
        <v>512 Saybrook Road, Lower Level, Middletown, CT</v>
      </c>
      <c r="AO127" s="8" t="s">
        <v>1486</v>
      </c>
      <c r="AP127" s="8" t="s">
        <v>72</v>
      </c>
      <c r="AQ127" s="8">
        <v>8.6035827E9</v>
      </c>
      <c r="AR127" s="9"/>
      <c r="AS127" s="11" t="s">
        <v>1487</v>
      </c>
      <c r="AT127" s="8" t="s">
        <v>1488</v>
      </c>
      <c r="AU127" s="12" t="str">
        <f t="shared" si="13"/>
        <v>
Regarding formal training in cultural humility for transgender and gender diverse people, this provider reported: I have taken courses in cultural humility via Medbridge and various other institutions. </v>
      </c>
      <c r="AV127" s="8">
        <v>2020.0</v>
      </c>
      <c r="AW127" s="8">
        <v>2020.0</v>
      </c>
      <c r="AX127" s="9"/>
      <c r="AY127" s="9" t="str">
        <f t="shared" si="26"/>
        <v/>
      </c>
      <c r="AZ127" s="9"/>
      <c r="BA127" s="9" t="str">
        <f t="shared" si="29"/>
        <v/>
      </c>
      <c r="BB127" s="8" t="s">
        <v>1489</v>
      </c>
      <c r="BC127" s="13"/>
    </row>
    <row r="128">
      <c r="A128" s="7">
        <v>45362.959386435185</v>
      </c>
      <c r="B128" s="8" t="b">
        <v>1</v>
      </c>
      <c r="C128" s="8" t="s">
        <v>1490</v>
      </c>
      <c r="D128" s="8" t="s">
        <v>111</v>
      </c>
      <c r="E128" s="8" t="str">
        <f t="shared" si="1"/>
        <v> (she/they)</v>
      </c>
      <c r="F128" s="8" t="s">
        <v>81</v>
      </c>
      <c r="G128" s="9"/>
      <c r="H128" s="9"/>
      <c r="I128" s="9"/>
      <c r="J128" s="8" t="s">
        <v>61</v>
      </c>
      <c r="K128" s="8" t="s">
        <v>62</v>
      </c>
      <c r="L128" s="8" t="str">
        <f t="shared" si="30"/>
        <v>Speech-Language Pathologist</v>
      </c>
      <c r="M128" s="8" t="s">
        <v>63</v>
      </c>
      <c r="N128" s="8" t="s">
        <v>64</v>
      </c>
      <c r="O128" s="8" t="str">
        <f t="shared" si="3"/>
        <v>Individual Training - Virtual, Individual Training - In Person</v>
      </c>
      <c r="P128" s="8" t="str">
        <f t="shared" si="4"/>
        <v>Individual training is offered in person or virtually, and</v>
      </c>
      <c r="Q128" s="8" t="s">
        <v>64</v>
      </c>
      <c r="R128" s="9" t="str">
        <f t="shared" si="5"/>
        <v>Group Training - Virtual, Group Training - In Person</v>
      </c>
      <c r="S128" s="9" t="str">
        <f t="shared" si="6"/>
        <v>group training is offered in person or virtually.</v>
      </c>
      <c r="T128" s="8" t="s">
        <v>1491</v>
      </c>
      <c r="U128" s="8" t="str">
        <f t="shared" si="34"/>
        <v>FL, OH, TN</v>
      </c>
      <c r="V128" s="8" t="s">
        <v>66</v>
      </c>
      <c r="W128" s="10" t="str">
        <f t="shared" si="8"/>
        <v>Feminine, Masculine, Androgynous</v>
      </c>
      <c r="X128" s="10" t="str">
        <f t="shared" si="19"/>
        <v>Services are available for those with feminine, masculine, and androgynous voice goals.</v>
      </c>
      <c r="Y128" s="8" t="s">
        <v>1492</v>
      </c>
      <c r="Z128" s="10" t="str">
        <f t="shared" si="10"/>
        <v>
Regarding formal training in voice for transgender and gender diverse people, this provider reported: I am a speech-language pathologist with over 15 years experience in the field, including a background in speech science research and voice therapy. I have completed multiple advanced trainings and certifications including Lessac-Madsen Resonant Voice Therapy (LMRVT), Casper-Stone Confidential Flow Therapy (CSCFT),  Manual Therapy for Voice and Swallowing, and multiple courses in gender-affirming voice training. </v>
      </c>
      <c r="AA128" s="8" t="s">
        <v>1493</v>
      </c>
      <c r="AB128" s="8" t="str">
        <f t="shared" si="25"/>
        <v>
Regarding areas of specialty/specific trainings, this provider reported: Adolescent and adult gender-affirming voice training, vocal feminization, vocal masculinization</v>
      </c>
      <c r="AC128" s="8" t="s">
        <v>1494</v>
      </c>
      <c r="AD128" s="9"/>
      <c r="AE128" s="9"/>
      <c r="AF128" s="9"/>
      <c r="AG128" s="9"/>
      <c r="AH128" s="9"/>
      <c r="AI128" s="8" t="s">
        <v>594</v>
      </c>
      <c r="AJ128" s="8" t="s">
        <v>144</v>
      </c>
      <c r="AK128" s="8" t="s">
        <v>1107</v>
      </c>
      <c r="AL128" s="8" t="s">
        <v>1296</v>
      </c>
      <c r="AM128" s="8" t="s">
        <v>1495</v>
      </c>
      <c r="AN128" s="8" t="str">
        <f t="shared" si="35"/>
        <v>7978 Coley Davis Rd, Ste 101, Nashville, Tennessee</v>
      </c>
      <c r="AO128" s="8" t="s">
        <v>1496</v>
      </c>
      <c r="AP128" s="8" t="s">
        <v>1497</v>
      </c>
      <c r="AQ128" s="8">
        <v>6.152008122E9</v>
      </c>
      <c r="AR128" s="8" t="s">
        <v>1498</v>
      </c>
      <c r="AS128" s="11" t="s">
        <v>1499</v>
      </c>
      <c r="AT128" s="8" t="s">
        <v>1500</v>
      </c>
      <c r="AU128" s="12" t="str">
        <f t="shared" si="13"/>
        <v>
Regarding formal training in cultural humility for transgender and gender diverse people, this provider reported: I am trained in Trauma Informed Care (TIC) and have completed courses in culturally and linguistically appropriate services. I am an active member of multiple LGBTQIA+ community organizations through which I have participated in additional trainings. </v>
      </c>
      <c r="AV128" s="8">
        <v>2021.0</v>
      </c>
      <c r="AW128" s="8">
        <v>2007.0</v>
      </c>
      <c r="AX128" s="8" t="s">
        <v>1501</v>
      </c>
      <c r="AY128" s="9" t="str">
        <f t="shared" si="26"/>
        <v>This provider opted to share the following additional aspects of identity: Identify as nonbinary</v>
      </c>
      <c r="AZ128" s="9"/>
      <c r="BA128" s="9" t="str">
        <f t="shared" si="29"/>
        <v/>
      </c>
      <c r="BB128" s="8" t="s">
        <v>1498</v>
      </c>
      <c r="BC128" s="13"/>
    </row>
    <row r="129">
      <c r="A129" s="7">
        <v>45363.49447954861</v>
      </c>
      <c r="B129" s="8" t="b">
        <v>1</v>
      </c>
      <c r="C129" s="8" t="s">
        <v>1502</v>
      </c>
      <c r="D129" s="13"/>
      <c r="E129" s="8" t="str">
        <f t="shared" si="1"/>
        <v/>
      </c>
      <c r="F129" s="8" t="s">
        <v>58</v>
      </c>
      <c r="G129" s="8" t="s">
        <v>59</v>
      </c>
      <c r="H129" s="9"/>
      <c r="I129" s="8" t="s">
        <v>60</v>
      </c>
      <c r="J129" s="8" t="s">
        <v>61</v>
      </c>
      <c r="K129" s="8" t="s">
        <v>62</v>
      </c>
      <c r="L129" s="8" t="str">
        <f t="shared" si="30"/>
        <v>Speech-Language Pathologist</v>
      </c>
      <c r="M129" s="8" t="s">
        <v>63</v>
      </c>
      <c r="N129" s="8" t="s">
        <v>64</v>
      </c>
      <c r="O129" s="8" t="str">
        <f t="shared" si="3"/>
        <v>Individual Training - Virtual, Individual Training - In Person</v>
      </c>
      <c r="P129" s="8" t="str">
        <f t="shared" si="4"/>
        <v>Individual training is offered in person or virtually, and</v>
      </c>
      <c r="Q129" s="8" t="s">
        <v>59</v>
      </c>
      <c r="R129" s="9" t="str">
        <f t="shared" si="5"/>
        <v/>
      </c>
      <c r="S129" s="9" t="str">
        <f t="shared" si="6"/>
        <v>group training is not offered.</v>
      </c>
      <c r="T129" s="8" t="s">
        <v>65</v>
      </c>
      <c r="U129" s="8" t="str">
        <f t="shared" si="34"/>
        <v>PA</v>
      </c>
      <c r="V129" s="8" t="s">
        <v>66</v>
      </c>
      <c r="W129" s="10" t="str">
        <f t="shared" si="8"/>
        <v>Feminine, Masculine, Androgynous</v>
      </c>
      <c r="X129" s="10" t="str">
        <f t="shared" si="19"/>
        <v>Services are available for those with feminine, masculine, and androgynous voice goals.</v>
      </c>
      <c r="Y129" s="8" t="s">
        <v>1503</v>
      </c>
      <c r="Z129" s="10" t="str">
        <f t="shared" si="10"/>
        <v>
Regarding formal training in voice for transgender and gender diverse people, this provider reported: I am speech language pathologist passionate about supporting a person as they explore their voice. My approach is to provide people with vocal exercises, tools and frameworks that can be applied to everyday speaking in an individualized, collaborative style. </v>
      </c>
      <c r="AA129" s="9"/>
      <c r="AB129" s="8" t="str">
        <f t="shared" si="25"/>
        <v/>
      </c>
      <c r="AC129" s="9"/>
      <c r="AD129" s="9"/>
      <c r="AE129" s="9"/>
      <c r="AF129" s="9"/>
      <c r="AG129" s="9"/>
      <c r="AH129" s="9"/>
      <c r="AI129" s="8" t="s">
        <v>67</v>
      </c>
      <c r="AJ129" s="8" t="s">
        <v>68</v>
      </c>
      <c r="AK129" s="8" t="s">
        <v>65</v>
      </c>
      <c r="AL129" s="8" t="s">
        <v>1504</v>
      </c>
      <c r="AM129" s="8" t="s">
        <v>1505</v>
      </c>
      <c r="AN129" s="8" t="str">
        <f t="shared" si="35"/>
        <v>306 S New Street Ste 110
Suite 110, Bethlehem, PA</v>
      </c>
      <c r="AO129" s="8" t="s">
        <v>1506</v>
      </c>
      <c r="AP129" s="8" t="s">
        <v>72</v>
      </c>
      <c r="AQ129" s="9"/>
      <c r="AR129" s="8" t="s">
        <v>1507</v>
      </c>
      <c r="AS129" s="11" t="s">
        <v>1508</v>
      </c>
      <c r="AT129" s="9"/>
      <c r="AU129" s="12" t="str">
        <f t="shared" si="13"/>
        <v/>
      </c>
      <c r="AV129" s="8">
        <v>2009.0</v>
      </c>
      <c r="AW129" s="8">
        <v>2009.0</v>
      </c>
      <c r="AX129" s="9"/>
      <c r="AY129" s="9" t="str">
        <f t="shared" si="26"/>
        <v/>
      </c>
      <c r="AZ129" s="9"/>
      <c r="BA129" s="9" t="str">
        <f t="shared" si="29"/>
        <v/>
      </c>
      <c r="BB129" s="8" t="s">
        <v>1507</v>
      </c>
      <c r="BC129" s="13"/>
    </row>
    <row r="130">
      <c r="A130" s="7">
        <v>45363.53625046296</v>
      </c>
      <c r="B130" s="8" t="b">
        <v>1</v>
      </c>
      <c r="C130" s="8" t="s">
        <v>1509</v>
      </c>
      <c r="D130" s="13"/>
      <c r="E130" s="8" t="str">
        <f t="shared" si="1"/>
        <v/>
      </c>
      <c r="F130" s="8" t="s">
        <v>81</v>
      </c>
      <c r="G130" s="9"/>
      <c r="H130" s="9"/>
      <c r="I130" s="9"/>
      <c r="J130" s="8" t="s">
        <v>61</v>
      </c>
      <c r="K130" s="8" t="s">
        <v>62</v>
      </c>
      <c r="L130" s="8" t="str">
        <f t="shared" si="30"/>
        <v>Speech-Language Pathologist</v>
      </c>
      <c r="M130" s="8" t="s">
        <v>1510</v>
      </c>
      <c r="N130" s="8" t="s">
        <v>64</v>
      </c>
      <c r="O130" s="8" t="str">
        <f t="shared" si="3"/>
        <v>Individual Training - Virtual, Individual Training - In Person</v>
      </c>
      <c r="P130" s="8" t="str">
        <f t="shared" si="4"/>
        <v>Individual training is offered in person or virtually, and</v>
      </c>
      <c r="Q130" s="8" t="s">
        <v>59</v>
      </c>
      <c r="R130" s="9" t="str">
        <f t="shared" si="5"/>
        <v/>
      </c>
      <c r="S130" s="9" t="str">
        <f t="shared" si="6"/>
        <v>group training is not offered.</v>
      </c>
      <c r="T130" s="8" t="s">
        <v>1511</v>
      </c>
      <c r="U130" s="8" t="str">
        <f t="shared" si="34"/>
        <v>MI</v>
      </c>
      <c r="V130" s="8" t="s">
        <v>66</v>
      </c>
      <c r="W130" s="10" t="str">
        <f t="shared" si="8"/>
        <v>Feminine, Masculine, Androgynous</v>
      </c>
      <c r="X130" s="10" t="str">
        <f t="shared" si="19"/>
        <v>Services are available for those with feminine, masculine, and androgynous voice goals.</v>
      </c>
      <c r="Y130" s="8" t="s">
        <v>1512</v>
      </c>
      <c r="Z130" s="10" t="str">
        <f t="shared" si="10"/>
        <v>
Regarding formal training in voice for transgender and gender diverse people, this provider reported: Speech-Language Pathologist, Ph.D. in Voice and Speech Science specialty area, Cultural Competency Trainer at GVSU, over 10 years experience in clinical voice pedagogy.</v>
      </c>
      <c r="AA130" s="9"/>
      <c r="AB130" s="8" t="str">
        <f t="shared" si="25"/>
        <v/>
      </c>
      <c r="AC130" s="8" t="s">
        <v>1513</v>
      </c>
      <c r="AD130" s="9"/>
      <c r="AE130" s="9"/>
      <c r="AF130" s="9"/>
      <c r="AG130" s="9"/>
      <c r="AH130" s="9"/>
      <c r="AI130" s="8" t="s">
        <v>67</v>
      </c>
      <c r="AJ130" s="8" t="s">
        <v>68</v>
      </c>
      <c r="AK130" s="8" t="s">
        <v>1511</v>
      </c>
      <c r="AL130" s="8" t="s">
        <v>1514</v>
      </c>
      <c r="AM130" s="8" t="s">
        <v>1515</v>
      </c>
      <c r="AN130" s="8" t="str">
        <f t="shared" si="35"/>
        <v>500 Lafayette Ave NE, Suite. 204, Grand Rapids, MI</v>
      </c>
      <c r="AO130" s="8" t="s">
        <v>1516</v>
      </c>
      <c r="AP130" s="8" t="s">
        <v>1517</v>
      </c>
      <c r="AQ130" s="9"/>
      <c r="AR130" s="8" t="s">
        <v>1518</v>
      </c>
      <c r="AS130" s="11" t="s">
        <v>1519</v>
      </c>
      <c r="AT130" s="8" t="s">
        <v>1520</v>
      </c>
      <c r="AU130" s="12" t="str">
        <f t="shared" si="13"/>
        <v>
Regarding formal training in cultural humility for transgender and gender diverse people, this provider reported: Several trainings from our institution (GVSU), ASHA, and courses from speechpathology.com and medbridge. I am currently one of the cultural competency trainers at GVSU to improve the LGBTQIA+ affirming attitudes and behaviors in students and workers/providers in healthcare.</v>
      </c>
      <c r="AV130" s="8">
        <v>2018.0</v>
      </c>
      <c r="AW130" s="8">
        <v>2010.0</v>
      </c>
      <c r="AX130" s="8" t="s">
        <v>1521</v>
      </c>
      <c r="AY130" s="9" t="str">
        <f t="shared" si="26"/>
        <v>This provider opted to share the following additional aspects of identity: Asian, Volunteer in Grand Rapids LGBTQIA+ Health Consortium</v>
      </c>
      <c r="AZ130" s="9"/>
      <c r="BA130" s="9" t="str">
        <f t="shared" si="29"/>
        <v/>
      </c>
      <c r="BB130" s="8" t="s">
        <v>1518</v>
      </c>
      <c r="BC130" s="13"/>
    </row>
    <row r="131">
      <c r="A131" s="7">
        <v>45363.65487262732</v>
      </c>
      <c r="B131" s="8" t="b">
        <v>1</v>
      </c>
      <c r="C131" s="8" t="s">
        <v>1522</v>
      </c>
      <c r="D131" s="13"/>
      <c r="E131" s="8" t="str">
        <f t="shared" si="1"/>
        <v/>
      </c>
      <c r="F131" s="8" t="s">
        <v>58</v>
      </c>
      <c r="G131" s="8" t="s">
        <v>59</v>
      </c>
      <c r="H131" s="9"/>
      <c r="I131" s="8" t="s">
        <v>60</v>
      </c>
      <c r="J131" s="8" t="s">
        <v>61</v>
      </c>
      <c r="K131" s="8" t="s">
        <v>62</v>
      </c>
      <c r="L131" s="8" t="str">
        <f t="shared" si="30"/>
        <v>Speech-Language Pathologist</v>
      </c>
      <c r="M131" s="8" t="s">
        <v>63</v>
      </c>
      <c r="N131" s="8" t="s">
        <v>64</v>
      </c>
      <c r="O131" s="8" t="str">
        <f t="shared" si="3"/>
        <v>Individual Training - Virtual, Individual Training - In Person</v>
      </c>
      <c r="P131" s="8" t="str">
        <f t="shared" si="4"/>
        <v>Individual training is offered in person or virtually, and</v>
      </c>
      <c r="Q131" s="8" t="s">
        <v>59</v>
      </c>
      <c r="R131" s="9" t="str">
        <f t="shared" si="5"/>
        <v/>
      </c>
      <c r="S131" s="9" t="str">
        <f t="shared" si="6"/>
        <v>group training is not offered.</v>
      </c>
      <c r="T131" s="8" t="s">
        <v>1451</v>
      </c>
      <c r="U131" s="8" t="str">
        <f t="shared" si="34"/>
        <v>OH, KY</v>
      </c>
      <c r="V131" s="8" t="s">
        <v>66</v>
      </c>
      <c r="W131" s="10" t="str">
        <f t="shared" si="8"/>
        <v>Feminine, Masculine, Androgynous</v>
      </c>
      <c r="X131" s="10" t="str">
        <f t="shared" si="19"/>
        <v>Services are available for those with feminine, masculine, and androgynous voice goals.</v>
      </c>
      <c r="Y131" s="8" t="s">
        <v>1523</v>
      </c>
      <c r="Z131" s="10" t="str">
        <f t="shared" si="10"/>
        <v>
Regarding formal training in voice for transgender and gender diverse people, this provider reported: I have been providing gender affirming voice and communication training for 7 years. </v>
      </c>
      <c r="AA131" s="8" t="s">
        <v>1524</v>
      </c>
      <c r="AB131" s="8" t="str">
        <f t="shared" si="25"/>
        <v>
Regarding areas of specialty/specific trainings, this provider reported: I specialize in pediatric gender affirming voice.  I see patients up to age 25. The average age I see is 16. Most referrals come internally from our Transgender Health Clinic at Cincinnati Children's Medical Center, but referrals can be sent from external medical providers in the state of OH or KY.  training. I start to see patients around age 12 or 13, but am happy to consult with younger patients on a case by case basis.  </v>
      </c>
      <c r="AC131" s="8" t="s">
        <v>1525</v>
      </c>
      <c r="AD131" s="9"/>
      <c r="AE131" s="9"/>
      <c r="AF131" s="9"/>
      <c r="AG131" s="9"/>
      <c r="AH131" s="9"/>
      <c r="AI131" s="8" t="s">
        <v>169</v>
      </c>
      <c r="AJ131" s="8" t="s">
        <v>68</v>
      </c>
      <c r="AK131" s="8" t="s">
        <v>917</v>
      </c>
      <c r="AL131" s="8" t="s">
        <v>1526</v>
      </c>
      <c r="AM131" s="8" t="s">
        <v>1527</v>
      </c>
      <c r="AN131" s="8" t="str">
        <f t="shared" si="35"/>
        <v>3430 Burnet Ave., Cincinnati , OH</v>
      </c>
      <c r="AO131" s="8" t="s">
        <v>1528</v>
      </c>
      <c r="AP131" s="8" t="s">
        <v>72</v>
      </c>
      <c r="AQ131" s="8">
        <v>5.138034819E9</v>
      </c>
      <c r="AR131" s="8" t="s">
        <v>1529</v>
      </c>
      <c r="AS131" s="9"/>
      <c r="AT131" s="8" t="s">
        <v>1530</v>
      </c>
      <c r="AU131" s="12" t="str">
        <f t="shared" si="13"/>
        <v>
Regarding formal training in cultural humility for transgender and gender diverse people, this provider reported: Every GAVCT training I have attended has included a large portion of the learning dedicated to the knowledge and sensitivity of working with the trans and gender diverse community. </v>
      </c>
      <c r="AV131" s="8">
        <v>2017.0</v>
      </c>
      <c r="AW131" s="8">
        <v>2015.0</v>
      </c>
      <c r="AX131" s="8" t="s">
        <v>870</v>
      </c>
      <c r="AY131" s="9" t="str">
        <f t="shared" si="26"/>
        <v>This provider opted to share the following additional aspects of identity: Member of the LGBTQ+ community</v>
      </c>
      <c r="AZ131" s="9"/>
      <c r="BA131" s="9" t="str">
        <f t="shared" si="29"/>
        <v/>
      </c>
      <c r="BB131" s="8" t="s">
        <v>1529</v>
      </c>
      <c r="BC131" s="13"/>
    </row>
    <row r="132">
      <c r="A132" s="28">
        <v>45363.71127890046</v>
      </c>
      <c r="B132" s="29" t="b">
        <v>1</v>
      </c>
      <c r="C132" s="29" t="s">
        <v>1531</v>
      </c>
      <c r="D132" s="32"/>
      <c r="E132" s="8" t="str">
        <f t="shared" si="1"/>
        <v/>
      </c>
      <c r="F132" s="29" t="s">
        <v>81</v>
      </c>
      <c r="G132" s="30"/>
      <c r="H132" s="30"/>
      <c r="I132" s="30"/>
      <c r="J132" s="29" t="s">
        <v>61</v>
      </c>
      <c r="K132" s="29" t="s">
        <v>62</v>
      </c>
      <c r="L132" s="29" t="str">
        <f t="shared" si="30"/>
        <v>Speech-Language Pathologist</v>
      </c>
      <c r="M132" s="29" t="s">
        <v>63</v>
      </c>
      <c r="N132" s="29" t="s">
        <v>153</v>
      </c>
      <c r="O132" s="8" t="str">
        <f t="shared" si="3"/>
        <v>Individual Training - Virtual</v>
      </c>
      <c r="P132" s="8" t="str">
        <f t="shared" si="4"/>
        <v>Individual training is offered virtually, and</v>
      </c>
      <c r="Q132" s="29" t="s">
        <v>59</v>
      </c>
      <c r="R132" s="9" t="str">
        <f t="shared" si="5"/>
        <v/>
      </c>
      <c r="S132" s="9" t="str">
        <f t="shared" si="6"/>
        <v>group training is not offered.</v>
      </c>
      <c r="T132" s="29" t="s">
        <v>1532</v>
      </c>
      <c r="U132" s="8" t="str">
        <f t="shared" si="34"/>
        <v>VA, AZ</v>
      </c>
      <c r="V132" s="29" t="s">
        <v>66</v>
      </c>
      <c r="W132" s="10" t="str">
        <f t="shared" si="8"/>
        <v>Feminine, Masculine, Androgynous</v>
      </c>
      <c r="X132" s="10" t="str">
        <f t="shared" si="19"/>
        <v>Services are available for those with feminine, masculine, and androgynous voice goals.</v>
      </c>
      <c r="Y132" s="34" t="s">
        <v>1533</v>
      </c>
      <c r="Z132" s="10" t="str">
        <f t="shared" si="10"/>
        <v>
Regarding formal training in voice for transgender and gender diverse people, this provider reported: Initially, my voice training consisted of working with patients who suffered from muscle tension dysphonia (MTD), various vocal pathologies resulted in dysphonia, and Parkinson's voice. I began taking continuing education courses in gender affirming voice in 2015, and subsequently designed a GAV training program for graduate students. I utilize SOVT techniques to establish forward resonance, integrate techniques I've used with MTD to establish a strong foundation of breath support, and various other techniques designed for the individual client. I've worked with transfeminine, transmasculine, non-binary, adolescents, and geriatric clients on an individual basis. All of my services are conducted virtually.</v>
      </c>
      <c r="AA132" s="29" t="s">
        <v>1534</v>
      </c>
      <c r="AB132" s="8" t="str">
        <f t="shared" si="25"/>
        <v>
Regarding areas of specialty/specific trainings, this provider reported: Transfeminine, Transmasculine, Adolescents, Geriatric, Androgynous </v>
      </c>
      <c r="AC132" s="29" t="s">
        <v>1535</v>
      </c>
      <c r="AD132" s="30"/>
      <c r="AE132" s="30"/>
      <c r="AF132" s="30"/>
      <c r="AG132" s="30"/>
      <c r="AH132" s="30"/>
      <c r="AI132" s="29" t="s">
        <v>67</v>
      </c>
      <c r="AJ132" s="29" t="s">
        <v>103</v>
      </c>
      <c r="AK132" s="34" t="s">
        <v>1536</v>
      </c>
      <c r="AL132" s="29" t="s">
        <v>1537</v>
      </c>
      <c r="AM132" s="30"/>
      <c r="AN132" s="29" t="s">
        <v>1538</v>
      </c>
      <c r="AO132" s="29" t="s">
        <v>1538</v>
      </c>
      <c r="AP132" s="29" t="s">
        <v>72</v>
      </c>
      <c r="AQ132" s="30"/>
      <c r="AR132" s="29" t="s">
        <v>1539</v>
      </c>
      <c r="AS132" s="30"/>
      <c r="AT132" s="29" t="s">
        <v>1540</v>
      </c>
      <c r="AU132" s="12" t="str">
        <f t="shared" si="13"/>
        <v>
Regarding formal training in cultural humility for transgender and gender diverse people, this provider reported: Working on my dissertation in cultural humility and SLP supervision. </v>
      </c>
      <c r="AV132" s="29">
        <v>2017.0</v>
      </c>
      <c r="AW132" s="29">
        <v>1994.0</v>
      </c>
      <c r="AX132" s="34" t="s">
        <v>1541</v>
      </c>
      <c r="AY132" s="9" t="str">
        <f t="shared" si="26"/>
        <v>This provider opted to share the following additional aspects of identity: LGBTQ+ family members, diverse racial identity, experienced racial bias and prejudice.</v>
      </c>
      <c r="AZ132" s="30"/>
      <c r="BA132" s="9" t="str">
        <f t="shared" si="29"/>
        <v/>
      </c>
      <c r="BB132" s="29" t="s">
        <v>1542</v>
      </c>
      <c r="BC132" s="32"/>
      <c r="BD132" s="30"/>
      <c r="BE132" s="30"/>
      <c r="BF132" s="30"/>
      <c r="BG132" s="30"/>
      <c r="BH132" s="30"/>
    </row>
    <row r="133">
      <c r="A133" s="7">
        <v>45364.435286886575</v>
      </c>
      <c r="B133" s="8" t="b">
        <v>1</v>
      </c>
      <c r="C133" s="8" t="s">
        <v>1543</v>
      </c>
      <c r="D133" s="9"/>
      <c r="E133" s="8" t="str">
        <f t="shared" si="1"/>
        <v/>
      </c>
      <c r="F133" s="8" t="s">
        <v>58</v>
      </c>
      <c r="G133" s="8" t="s">
        <v>59</v>
      </c>
      <c r="H133" s="9"/>
      <c r="I133" s="8" t="s">
        <v>60</v>
      </c>
      <c r="J133" s="8" t="s">
        <v>61</v>
      </c>
      <c r="K133" s="8" t="s">
        <v>62</v>
      </c>
      <c r="L133" s="8" t="str">
        <f t="shared" si="30"/>
        <v>Speech-Language Pathologist</v>
      </c>
      <c r="M133" s="8" t="s">
        <v>63</v>
      </c>
      <c r="N133" s="8" t="s">
        <v>64</v>
      </c>
      <c r="O133" s="8" t="str">
        <f t="shared" si="3"/>
        <v>Individual Training - Virtual, Individual Training - In Person</v>
      </c>
      <c r="P133" s="8" t="str">
        <f t="shared" si="4"/>
        <v>Individual training is offered in person or virtually, and</v>
      </c>
      <c r="Q133" s="8" t="s">
        <v>59</v>
      </c>
      <c r="R133" s="9" t="str">
        <f t="shared" si="5"/>
        <v/>
      </c>
      <c r="S133" s="9" t="str">
        <f t="shared" si="6"/>
        <v>group training is not offered.</v>
      </c>
      <c r="T133" s="8" t="s">
        <v>140</v>
      </c>
      <c r="U133" s="8" t="str">
        <f t="shared" si="34"/>
        <v>IL</v>
      </c>
      <c r="V133" s="8" t="s">
        <v>88</v>
      </c>
      <c r="W133" s="10" t="str">
        <f t="shared" si="8"/>
        <v>Feminine, Masculine, Androgynous, Singing</v>
      </c>
      <c r="X133" s="10" t="str">
        <f t="shared" si="19"/>
        <v>Services are available for those with feminine, masculine, androgynous, and singing-related voice goals.</v>
      </c>
      <c r="Y133" s="8" t="s">
        <v>1544</v>
      </c>
      <c r="Z133" s="10" t="str">
        <f t="shared" si="10"/>
        <v>
Regarding formal training in voice for transgender and gender diverse people, this provider reported: 8 years interdisciplinary experience working with GAVC community.</v>
      </c>
      <c r="AA133" s="9"/>
      <c r="AB133" s="8" t="str">
        <f t="shared" si="25"/>
        <v/>
      </c>
      <c r="AC133" s="8" t="s">
        <v>1545</v>
      </c>
      <c r="AD133" s="9"/>
      <c r="AE133" s="9"/>
      <c r="AF133" s="9"/>
      <c r="AG133" s="9"/>
      <c r="AH133" s="9"/>
      <c r="AI133" s="8" t="s">
        <v>67</v>
      </c>
      <c r="AJ133" s="8" t="s">
        <v>68</v>
      </c>
      <c r="AK133" s="8" t="s">
        <v>140</v>
      </c>
      <c r="AL133" s="8" t="s">
        <v>157</v>
      </c>
      <c r="AM133" s="8" t="s">
        <v>1546</v>
      </c>
      <c r="AN133" s="8" t="str">
        <f t="shared" ref="AN133:AN152" si="36">IF(ISBLANK(AM133),AL133&amp;", "&amp;AK133, AM133&amp;", "&amp;AL133&amp;", "&amp;AK133)</f>
        <v>675 N Saint Clair Street, 15th floor , Chicago, IL</v>
      </c>
      <c r="AO133" s="8" t="s">
        <v>1547</v>
      </c>
      <c r="AP133" s="8" t="s">
        <v>72</v>
      </c>
      <c r="AQ133" s="8">
        <v>3.126958182E9</v>
      </c>
      <c r="AR133" s="9"/>
      <c r="AS133" s="11" t="s">
        <v>1548</v>
      </c>
      <c r="AT133" s="9"/>
      <c r="AU133" s="12" t="str">
        <f t="shared" si="13"/>
        <v/>
      </c>
      <c r="AV133" s="9"/>
      <c r="AW133" s="9"/>
      <c r="AX133" s="9"/>
      <c r="AY133" s="9" t="str">
        <f t="shared" si="26"/>
        <v/>
      </c>
      <c r="AZ133" s="9"/>
      <c r="BA133" s="9" t="str">
        <f t="shared" si="29"/>
        <v/>
      </c>
      <c r="BB133" s="9"/>
      <c r="BC133" s="9"/>
    </row>
    <row r="134">
      <c r="A134" s="7">
        <v>45364.59162461806</v>
      </c>
      <c r="B134" s="8" t="b">
        <v>1</v>
      </c>
      <c r="C134" s="8" t="s">
        <v>1549</v>
      </c>
      <c r="D134" s="13"/>
      <c r="E134" s="8" t="str">
        <f t="shared" si="1"/>
        <v/>
      </c>
      <c r="F134" s="8" t="s">
        <v>58</v>
      </c>
      <c r="G134" s="8" t="s">
        <v>59</v>
      </c>
      <c r="H134" s="9"/>
      <c r="I134" s="8" t="s">
        <v>60</v>
      </c>
      <c r="J134" s="8" t="s">
        <v>61</v>
      </c>
      <c r="K134" s="15" t="s">
        <v>1550</v>
      </c>
      <c r="L134" s="8" t="str">
        <f t="shared" si="30"/>
        <v>Speech-Language Pathologist and Theatre coach</v>
      </c>
      <c r="M134" s="8" t="s">
        <v>63</v>
      </c>
      <c r="N134" s="8" t="s">
        <v>153</v>
      </c>
      <c r="O134" s="8" t="str">
        <f t="shared" si="3"/>
        <v>Individual Training - Virtual</v>
      </c>
      <c r="P134" s="8" t="str">
        <f t="shared" si="4"/>
        <v>Individual training is offered virtually, and</v>
      </c>
      <c r="Q134" s="8" t="s">
        <v>59</v>
      </c>
      <c r="R134" s="9" t="str">
        <f t="shared" si="5"/>
        <v/>
      </c>
      <c r="S134" s="9" t="str">
        <f t="shared" si="6"/>
        <v>group training is not offered.</v>
      </c>
      <c r="T134" s="8" t="s">
        <v>1551</v>
      </c>
      <c r="U134" s="8" t="str">
        <f t="shared" si="34"/>
        <v>IL, Globally</v>
      </c>
      <c r="V134" s="8" t="s">
        <v>66</v>
      </c>
      <c r="W134" s="10" t="str">
        <f t="shared" si="8"/>
        <v>Feminine, Masculine, Androgynous</v>
      </c>
      <c r="X134" s="10" t="str">
        <f t="shared" si="19"/>
        <v>Services are available for those with feminine, masculine, and androgynous voice goals.</v>
      </c>
      <c r="Y134" s="8" t="s">
        <v>1552</v>
      </c>
      <c r="Z134" s="10" t="str">
        <f t="shared" si="10"/>
        <v>
Regarding formal training in voice for transgender and gender diverse people, this provider reported: I have been providing gender affirming voice care for 30 years, even teaching workshops on it to other speech pathologists before it was widely taught. As both a theatre voice trainer and speech pathologist specializing in voice, I combine science and art to guide people efficiently and compassionately.</v>
      </c>
      <c r="AA134" s="9"/>
      <c r="AB134" s="8" t="str">
        <f t="shared" si="25"/>
        <v/>
      </c>
      <c r="AC134" s="9"/>
      <c r="AD134" s="9"/>
      <c r="AE134" s="9"/>
      <c r="AF134" s="9"/>
      <c r="AG134" s="9"/>
      <c r="AH134" s="9"/>
      <c r="AI134" s="8" t="s">
        <v>67</v>
      </c>
      <c r="AJ134" s="8" t="s">
        <v>68</v>
      </c>
      <c r="AK134" s="8" t="s">
        <v>140</v>
      </c>
      <c r="AL134" s="8" t="s">
        <v>157</v>
      </c>
      <c r="AM134" s="9"/>
      <c r="AN134" s="8" t="str">
        <f t="shared" si="36"/>
        <v>Chicago, IL</v>
      </c>
      <c r="AO134" s="8" t="s">
        <v>1553</v>
      </c>
      <c r="AP134" s="8" t="s">
        <v>1554</v>
      </c>
      <c r="AQ134" s="8">
        <v>7.73750203E9</v>
      </c>
      <c r="AR134" s="8" t="s">
        <v>1555</v>
      </c>
      <c r="AS134" s="11" t="s">
        <v>1556</v>
      </c>
      <c r="AT134" s="9"/>
      <c r="AU134" s="12" t="str">
        <f t="shared" si="13"/>
        <v/>
      </c>
      <c r="AV134" s="8">
        <v>1992.0</v>
      </c>
      <c r="AW134" s="8">
        <v>1990.0</v>
      </c>
      <c r="AX134" s="9"/>
      <c r="AY134" s="9" t="str">
        <f t="shared" si="26"/>
        <v/>
      </c>
      <c r="AZ134" s="9"/>
      <c r="BA134" s="9" t="str">
        <f t="shared" si="29"/>
        <v/>
      </c>
      <c r="BB134" s="8" t="s">
        <v>1555</v>
      </c>
      <c r="BC134" s="13"/>
    </row>
    <row r="135">
      <c r="A135" s="7">
        <v>45364.7003036574</v>
      </c>
      <c r="B135" s="8" t="b">
        <v>1</v>
      </c>
      <c r="C135" s="8" t="s">
        <v>1557</v>
      </c>
      <c r="D135" s="8" t="s">
        <v>57</v>
      </c>
      <c r="E135" s="8" t="str">
        <f t="shared" si="1"/>
        <v> (she/her)</v>
      </c>
      <c r="F135" s="8" t="s">
        <v>58</v>
      </c>
      <c r="G135" s="8" t="s">
        <v>59</v>
      </c>
      <c r="H135" s="8" t="s">
        <v>1558</v>
      </c>
      <c r="I135" s="8" t="s">
        <v>60</v>
      </c>
      <c r="J135" s="8" t="s">
        <v>61</v>
      </c>
      <c r="K135" s="8" t="s">
        <v>62</v>
      </c>
      <c r="L135" s="8" t="str">
        <f t="shared" si="30"/>
        <v>Speech-Language Pathologist</v>
      </c>
      <c r="M135" s="8" t="s">
        <v>63</v>
      </c>
      <c r="N135" s="8" t="s">
        <v>64</v>
      </c>
      <c r="O135" s="8" t="str">
        <f t="shared" si="3"/>
        <v>Individual Training - Virtual, Individual Training - In Person</v>
      </c>
      <c r="P135" s="8" t="str">
        <f t="shared" si="4"/>
        <v>Individual training is offered in person or virtually, and</v>
      </c>
      <c r="Q135" s="8" t="s">
        <v>153</v>
      </c>
      <c r="R135" s="9" t="str">
        <f t="shared" si="5"/>
        <v>Group Training - Virtual</v>
      </c>
      <c r="S135" s="9" t="str">
        <f t="shared" si="6"/>
        <v>group training is offered virtually.</v>
      </c>
      <c r="T135" s="8" t="s">
        <v>104</v>
      </c>
      <c r="U135" s="8" t="str">
        <f t="shared" si="34"/>
        <v>CA</v>
      </c>
      <c r="V135" s="8" t="s">
        <v>66</v>
      </c>
      <c r="W135" s="10" t="str">
        <f t="shared" si="8"/>
        <v>Feminine, Masculine, Androgynous</v>
      </c>
      <c r="X135" s="10" t="str">
        <f t="shared" si="19"/>
        <v>Services are available for those with feminine, masculine, and androgynous voice goals.</v>
      </c>
      <c r="Y135" s="8" t="s">
        <v>1559</v>
      </c>
      <c r="Z135" s="10" t="str">
        <f t="shared" si="10"/>
        <v>
Regarding formal training in voice for transgender and gender diverse people, this provider reported: I completed the Trans Voice Elective for Speech Language Pathologists, led by AC Goldberg.  I also provide voice services at UCI Medical Center for students and patients referred from the UCI Gender Diversity Program.</v>
      </c>
      <c r="AA135" s="8" t="s">
        <v>1560</v>
      </c>
      <c r="AB135" s="8" t="str">
        <f t="shared" si="25"/>
        <v>
Regarding areas of specialty/specific trainings, this provider reported: Transmasculine, transfeminine, and nonbinary speaking voice. </v>
      </c>
      <c r="AC135" s="8" t="s">
        <v>1561</v>
      </c>
      <c r="AD135" s="9"/>
      <c r="AE135" s="9"/>
      <c r="AF135" s="9"/>
      <c r="AG135" s="9"/>
      <c r="AH135" s="9"/>
      <c r="AI135" s="8" t="s">
        <v>67</v>
      </c>
      <c r="AJ135" s="8" t="s">
        <v>83</v>
      </c>
      <c r="AK135" s="8" t="s">
        <v>104</v>
      </c>
      <c r="AL135" s="8" t="s">
        <v>1562</v>
      </c>
      <c r="AM135" s="8" t="s">
        <v>1563</v>
      </c>
      <c r="AN135" s="8" t="str">
        <f t="shared" si="36"/>
        <v>360 E. 1st St., #4237, Tustin, CA</v>
      </c>
      <c r="AO135" s="8" t="s">
        <v>1564</v>
      </c>
      <c r="AP135" s="8" t="s">
        <v>1565</v>
      </c>
      <c r="AQ135" s="8">
        <v>7.14475382E9</v>
      </c>
      <c r="AR135" s="8" t="s">
        <v>1566</v>
      </c>
      <c r="AS135" s="11" t="s">
        <v>1567</v>
      </c>
      <c r="AT135" s="8" t="s">
        <v>1568</v>
      </c>
      <c r="AU135" s="12" t="str">
        <f t="shared" si="13"/>
        <v>
Regarding formal training in cultural humility for transgender and gender diverse people, this provider reported: Trans Voice Elective with AC Golberg</v>
      </c>
      <c r="AV135" s="8">
        <v>2023.0</v>
      </c>
      <c r="AW135" s="8">
        <v>1997.0</v>
      </c>
      <c r="AX135" s="8" t="s">
        <v>1569</v>
      </c>
      <c r="AY135" s="9" t="str">
        <f t="shared" si="26"/>
        <v>This provider opted to share the following additional aspects of identity: Proud mama bear</v>
      </c>
      <c r="AZ135" s="8" t="s">
        <v>1570</v>
      </c>
      <c r="BA135" s="9" t="str">
        <f t="shared" si="29"/>
        <v>
This provider wished to share the following additional information: My core values are Freedom and Compassion</v>
      </c>
      <c r="BB135" s="8" t="s">
        <v>1571</v>
      </c>
      <c r="BC135" s="13"/>
    </row>
    <row r="136">
      <c r="A136" s="7">
        <v>45364.97375828704</v>
      </c>
      <c r="B136" s="8" t="b">
        <v>1</v>
      </c>
      <c r="C136" s="8" t="s">
        <v>1572</v>
      </c>
      <c r="D136" s="13"/>
      <c r="E136" s="8" t="str">
        <f t="shared" si="1"/>
        <v/>
      </c>
      <c r="F136" s="8" t="s">
        <v>81</v>
      </c>
      <c r="G136" s="9"/>
      <c r="H136" s="9"/>
      <c r="I136" s="9"/>
      <c r="J136" s="8" t="s">
        <v>61</v>
      </c>
      <c r="K136" s="8" t="s">
        <v>62</v>
      </c>
      <c r="L136" s="8" t="str">
        <f t="shared" si="30"/>
        <v>Speech-Language Pathologist</v>
      </c>
      <c r="M136" s="8" t="s">
        <v>63</v>
      </c>
      <c r="N136" s="8" t="s">
        <v>64</v>
      </c>
      <c r="O136" s="8" t="str">
        <f t="shared" si="3"/>
        <v>Individual Training - Virtual, Individual Training - In Person</v>
      </c>
      <c r="P136" s="8" t="str">
        <f t="shared" si="4"/>
        <v>Individual training is offered in person or virtually, and</v>
      </c>
      <c r="Q136" s="8" t="s">
        <v>153</v>
      </c>
      <c r="R136" s="9" t="str">
        <f t="shared" si="5"/>
        <v>Group Training - Virtual</v>
      </c>
      <c r="S136" s="9" t="str">
        <f t="shared" si="6"/>
        <v>group training is offered virtually.</v>
      </c>
      <c r="T136" s="8" t="s">
        <v>1573</v>
      </c>
      <c r="U136" s="8" t="str">
        <f t="shared" si="34"/>
        <v>IL, MI</v>
      </c>
      <c r="V136" s="8" t="s">
        <v>66</v>
      </c>
      <c r="W136" s="10" t="str">
        <f t="shared" si="8"/>
        <v>Feminine, Masculine, Androgynous</v>
      </c>
      <c r="X136" s="10" t="str">
        <f t="shared" si="19"/>
        <v>Services are available for those with feminine, masculine, and androgynous voice goals.</v>
      </c>
      <c r="Y136" s="8" t="s">
        <v>1574</v>
      </c>
      <c r="Z136" s="10" t="str">
        <f t="shared" si="10"/>
        <v>
Regarding formal training in voice for transgender and gender diverse people, this provider reported: I first learned the ropes of GAVC training from Dr. Nathan Waller during my Master's program at Northwestern. Since then, I have continued to pursue continuing education and professional experience in this area. I really enjoy supporting clients in achieving an authentic voice &amp; communication style and I always learn something new from each person I meet. </v>
      </c>
      <c r="AA136" s="8" t="s">
        <v>1575</v>
      </c>
      <c r="AB136" s="8" t="str">
        <f t="shared" si="25"/>
        <v>
Regarding areas of specialty/specific trainings, this provider reported: Neurodivergent folx - hi, I'm ND too! I work with all ages, including kids &amp; teens. </v>
      </c>
      <c r="AC136" s="8" t="s">
        <v>1576</v>
      </c>
      <c r="AD136" s="9"/>
      <c r="AE136" s="9"/>
      <c r="AF136" s="9"/>
      <c r="AG136" s="9"/>
      <c r="AH136" s="9"/>
      <c r="AI136" s="8" t="s">
        <v>67</v>
      </c>
      <c r="AJ136" s="8" t="s">
        <v>68</v>
      </c>
      <c r="AK136" s="8" t="s">
        <v>450</v>
      </c>
      <c r="AL136" s="8" t="s">
        <v>1577</v>
      </c>
      <c r="AM136" s="8" t="s">
        <v>1578</v>
      </c>
      <c r="AN136" s="8" t="str">
        <f t="shared" si="36"/>
        <v>7612 W. North Ave, Elmwood Park, Illinois</v>
      </c>
      <c r="AO136" s="8" t="s">
        <v>1579</v>
      </c>
      <c r="AP136" s="8" t="s">
        <v>72</v>
      </c>
      <c r="AQ136" s="8">
        <v>7.086288446E9</v>
      </c>
      <c r="AR136" s="8" t="s">
        <v>1580</v>
      </c>
      <c r="AS136" s="9"/>
      <c r="AT136" s="8" t="s">
        <v>1581</v>
      </c>
      <c r="AU136" s="12" t="str">
        <f t="shared" si="13"/>
        <v>
Regarding formal training in cultural humility for transgender and gender diverse people, this provider reported: Formally, I have participated in a professional development course on cultural humility and identity and an implicit bias training. Informally, I am part of several online communities of GAVC providers who discuss cultural humility as it pertains to this field and I also actively listen to my trans and gender diverse friends and family. </v>
      </c>
      <c r="AV136" s="8">
        <v>2016.0</v>
      </c>
      <c r="AW136" s="8">
        <v>2016.0</v>
      </c>
      <c r="AX136" s="9"/>
      <c r="AY136" s="9" t="str">
        <f t="shared" si="26"/>
        <v/>
      </c>
      <c r="AZ136" s="9"/>
      <c r="BA136" s="9" t="str">
        <f t="shared" si="29"/>
        <v/>
      </c>
      <c r="BB136" s="8" t="s">
        <v>1580</v>
      </c>
      <c r="BC136" s="13"/>
    </row>
    <row r="137">
      <c r="A137" s="7">
        <v>45365.36567128472</v>
      </c>
      <c r="B137" s="8" t="b">
        <v>1</v>
      </c>
      <c r="C137" s="8" t="s">
        <v>1582</v>
      </c>
      <c r="D137" s="8" t="s">
        <v>57</v>
      </c>
      <c r="E137" s="8" t="str">
        <f t="shared" si="1"/>
        <v> (she/her)</v>
      </c>
      <c r="F137" s="8" t="s">
        <v>81</v>
      </c>
      <c r="G137" s="9"/>
      <c r="H137" s="9"/>
      <c r="I137" s="9"/>
      <c r="J137" s="8" t="s">
        <v>61</v>
      </c>
      <c r="K137" s="8" t="s">
        <v>62</v>
      </c>
      <c r="L137" s="8" t="str">
        <f t="shared" si="30"/>
        <v>Speech-Language Pathologist</v>
      </c>
      <c r="M137" s="8" t="s">
        <v>165</v>
      </c>
      <c r="N137" s="8" t="s">
        <v>64</v>
      </c>
      <c r="O137" s="8" t="str">
        <f t="shared" si="3"/>
        <v>Individual Training - Virtual, Individual Training - In Person</v>
      </c>
      <c r="P137" s="8" t="str">
        <f t="shared" si="4"/>
        <v>Individual training is offered in person or virtually, and</v>
      </c>
      <c r="Q137" s="8" t="s">
        <v>59</v>
      </c>
      <c r="R137" s="9" t="str">
        <f t="shared" si="5"/>
        <v/>
      </c>
      <c r="S137" s="9" t="str">
        <f t="shared" si="6"/>
        <v>group training is not offered.</v>
      </c>
      <c r="T137" s="8" t="s">
        <v>317</v>
      </c>
      <c r="U137" s="8" t="str">
        <f t="shared" si="34"/>
        <v>MA</v>
      </c>
      <c r="V137" s="8" t="s">
        <v>66</v>
      </c>
      <c r="W137" s="10" t="str">
        <f t="shared" si="8"/>
        <v>Feminine, Masculine, Androgynous</v>
      </c>
      <c r="X137" s="10" t="str">
        <f t="shared" si="19"/>
        <v>Services are available for those with feminine, masculine, and androgynous voice goals.</v>
      </c>
      <c r="Y137" s="8" t="s">
        <v>1583</v>
      </c>
      <c r="Z137" s="10" t="str">
        <f t="shared" si="10"/>
        <v>
Regarding formal training in voice for transgender and gender diverse people, this provider reported: Attended the continuing education course "Gender Affirming Voice Training: A Course for Voice Clinicians" run by Sandy Hirsch, Leah Helou, Christie Block, and AC Goldberg. Completed clinical observations of SLPs conducting gender affirming voice evaluations and therapy sessions.</v>
      </c>
      <c r="AA137" s="9"/>
      <c r="AB137" s="8" t="str">
        <f t="shared" si="25"/>
        <v/>
      </c>
      <c r="AC137" s="9"/>
      <c r="AD137" s="9"/>
      <c r="AE137" s="9"/>
      <c r="AF137" s="9"/>
      <c r="AG137" s="9"/>
      <c r="AH137" s="9"/>
      <c r="AI137" s="8" t="s">
        <v>67</v>
      </c>
      <c r="AJ137" s="8" t="s">
        <v>68</v>
      </c>
      <c r="AK137" s="8" t="s">
        <v>317</v>
      </c>
      <c r="AL137" s="8" t="s">
        <v>318</v>
      </c>
      <c r="AM137" s="8" t="s">
        <v>1180</v>
      </c>
      <c r="AN137" s="8" t="str">
        <f t="shared" si="36"/>
        <v>243 Charles Street, Boston, MA</v>
      </c>
      <c r="AO137" s="8" t="s">
        <v>1584</v>
      </c>
      <c r="AP137" s="8" t="s">
        <v>72</v>
      </c>
      <c r="AQ137" s="8">
        <v>6.17573405E9</v>
      </c>
      <c r="AR137" s="9"/>
      <c r="AS137" s="11" t="s">
        <v>1184</v>
      </c>
      <c r="AT137" s="9"/>
      <c r="AU137" s="12" t="str">
        <f t="shared" si="13"/>
        <v/>
      </c>
      <c r="AV137" s="8">
        <v>2021.0</v>
      </c>
      <c r="AW137" s="8">
        <v>2021.0</v>
      </c>
      <c r="AX137" s="9"/>
      <c r="AY137" s="9" t="str">
        <f t="shared" si="26"/>
        <v/>
      </c>
      <c r="AZ137" s="9"/>
      <c r="BA137" s="9" t="str">
        <f t="shared" si="29"/>
        <v/>
      </c>
      <c r="BB137" s="9"/>
      <c r="BC137" s="9"/>
    </row>
    <row r="138">
      <c r="A138" s="7">
        <v>45365.670899212964</v>
      </c>
      <c r="B138" s="8" t="b">
        <v>1</v>
      </c>
      <c r="C138" s="8" t="s">
        <v>1585</v>
      </c>
      <c r="D138" s="13"/>
      <c r="E138" s="8" t="str">
        <f t="shared" si="1"/>
        <v/>
      </c>
      <c r="F138" s="8" t="s">
        <v>81</v>
      </c>
      <c r="G138" s="9"/>
      <c r="H138" s="9"/>
      <c r="I138" s="9"/>
      <c r="J138" s="8" t="s">
        <v>61</v>
      </c>
      <c r="K138" s="8" t="s">
        <v>62</v>
      </c>
      <c r="L138" s="8" t="str">
        <f t="shared" si="30"/>
        <v>Speech-Language Pathologist</v>
      </c>
      <c r="M138" s="8" t="s">
        <v>63</v>
      </c>
      <c r="N138" s="8" t="s">
        <v>64</v>
      </c>
      <c r="O138" s="8" t="str">
        <f t="shared" si="3"/>
        <v>Individual Training - Virtual, Individual Training - In Person</v>
      </c>
      <c r="P138" s="8" t="str">
        <f t="shared" si="4"/>
        <v>Individual training is offered in person or virtually, and</v>
      </c>
      <c r="Q138" s="8" t="s">
        <v>64</v>
      </c>
      <c r="R138" s="9" t="str">
        <f t="shared" si="5"/>
        <v>Group Training - Virtual, Group Training - In Person</v>
      </c>
      <c r="S138" s="9" t="str">
        <f t="shared" si="6"/>
        <v>group training is offered in person or virtually.</v>
      </c>
      <c r="T138" s="8" t="s">
        <v>1586</v>
      </c>
      <c r="U138" s="8" t="str">
        <f t="shared" si="34"/>
        <v>NE, IA </v>
      </c>
      <c r="V138" s="8" t="s">
        <v>66</v>
      </c>
      <c r="W138" s="10" t="str">
        <f t="shared" si="8"/>
        <v>Feminine, Masculine, Androgynous</v>
      </c>
      <c r="X138" s="10" t="str">
        <f t="shared" si="19"/>
        <v>Services are available for those with feminine, masculine, and androgynous voice goals.</v>
      </c>
      <c r="Y138" s="8" t="s">
        <v>1587</v>
      </c>
      <c r="Z138" s="10" t="str">
        <f t="shared" si="10"/>
        <v>
Regarding formal training in voice for transgender and gender diverse people, this provider reported: I have provided gender affirming voice training for 6 years and seen over 100 patients with a variety of goals.  I am a speech/language pathologist who works within an ears, nose, and throat clinic.  I am a member of the Nebraska Medicine Gender Care team.  </v>
      </c>
      <c r="AA138" s="8" t="s">
        <v>1588</v>
      </c>
      <c r="AB138" s="8" t="str">
        <f t="shared" si="25"/>
        <v>
Regarding areas of specialty/specific trainings, this provider reported: gender expansive voice across the lifespan</v>
      </c>
      <c r="AC138" s="9"/>
      <c r="AD138" s="9"/>
      <c r="AE138" s="9"/>
      <c r="AF138" s="9"/>
      <c r="AG138" s="9"/>
      <c r="AH138" s="9"/>
      <c r="AI138" s="8" t="s">
        <v>67</v>
      </c>
      <c r="AJ138" s="8" t="s">
        <v>267</v>
      </c>
      <c r="AK138" s="8" t="s">
        <v>1589</v>
      </c>
      <c r="AL138" s="8" t="s">
        <v>1590</v>
      </c>
      <c r="AM138" s="8" t="s">
        <v>1591</v>
      </c>
      <c r="AN138" s="8" t="str">
        <f t="shared" si="36"/>
        <v>4014 Leavenwort Street, Omaha , NE </v>
      </c>
      <c r="AO138" s="8" t="s">
        <v>1592</v>
      </c>
      <c r="AP138" s="8" t="s">
        <v>1593</v>
      </c>
      <c r="AQ138" s="8">
        <v>4.025595208E9</v>
      </c>
      <c r="AR138" s="8" t="s">
        <v>1594</v>
      </c>
      <c r="AS138" s="11" t="s">
        <v>1595</v>
      </c>
      <c r="AT138" s="8" t="s">
        <v>1596</v>
      </c>
      <c r="AU138" s="12" t="str">
        <f t="shared" si="13"/>
        <v>
Regarding formal training in cultural humility for transgender and gender diverse people, this provider reported: I have completed several webinars regarding cultural humility specific to the transgender and gender diverse population.  I have intentionally recieved these trainings from members of the gender diverse community, whenever possible.  It is very important to me that members of the community lead these trainings and are compensated financially.  </v>
      </c>
      <c r="AV138" s="8">
        <v>2018.0</v>
      </c>
      <c r="AW138" s="8">
        <v>2012.0</v>
      </c>
      <c r="AX138" s="9"/>
      <c r="AY138" s="9" t="str">
        <f t="shared" si="26"/>
        <v/>
      </c>
      <c r="AZ138" s="9"/>
      <c r="BA138" s="9" t="str">
        <f t="shared" si="29"/>
        <v/>
      </c>
      <c r="BB138" s="8" t="s">
        <v>1594</v>
      </c>
      <c r="BC138" s="13"/>
    </row>
    <row r="139">
      <c r="A139" s="7">
        <v>45365.88256780093</v>
      </c>
      <c r="B139" s="8" t="b">
        <v>1</v>
      </c>
      <c r="C139" s="8" t="s">
        <v>1597</v>
      </c>
      <c r="D139" s="8" t="s">
        <v>57</v>
      </c>
      <c r="E139" s="8" t="str">
        <f t="shared" si="1"/>
        <v> (she/her)</v>
      </c>
      <c r="F139" s="8" t="s">
        <v>81</v>
      </c>
      <c r="G139" s="9"/>
      <c r="H139" s="9"/>
      <c r="I139" s="9"/>
      <c r="J139" s="8" t="s">
        <v>61</v>
      </c>
      <c r="K139" s="8" t="s">
        <v>62</v>
      </c>
      <c r="L139" s="8" t="str">
        <f t="shared" si="30"/>
        <v>Speech-Language Pathologist</v>
      </c>
      <c r="M139" s="8" t="s">
        <v>63</v>
      </c>
      <c r="N139" s="8" t="s">
        <v>153</v>
      </c>
      <c r="O139" s="8" t="str">
        <f t="shared" si="3"/>
        <v>Individual Training - Virtual</v>
      </c>
      <c r="P139" s="8" t="str">
        <f t="shared" si="4"/>
        <v>Individual training is offered virtually, and</v>
      </c>
      <c r="Q139" s="8" t="s">
        <v>59</v>
      </c>
      <c r="R139" s="9" t="str">
        <f t="shared" si="5"/>
        <v/>
      </c>
      <c r="S139" s="9" t="str">
        <f t="shared" si="6"/>
        <v>group training is not offered.</v>
      </c>
      <c r="T139" s="8" t="s">
        <v>1598</v>
      </c>
      <c r="U139" s="8" t="s">
        <v>178</v>
      </c>
      <c r="V139" s="8" t="s">
        <v>88</v>
      </c>
      <c r="W139" s="10" t="str">
        <f t="shared" si="8"/>
        <v>Feminine, Masculine, Androgynous, Singing</v>
      </c>
      <c r="X139" s="10" t="str">
        <f t="shared" si="19"/>
        <v>Services are available for those with feminine, masculine, androgynous, and singing-related voice goals.</v>
      </c>
      <c r="Y139" s="8" t="s">
        <v>1599</v>
      </c>
      <c r="Z139" s="10" t="str">
        <f t="shared" si="10"/>
        <v>
Regarding formal training in voice for transgender and gender diverse people, this provider reported: I was mentored the GAVC-pioneer Shelagh Davies (RSLP &amp; researcher) and also I also did a 2-month clinical practicum with the Changing Keys Program in Vancouver, Canada. I am committed to ongoing professional development, such as attending MedBridge Webinars and GAVC seminars, and I stay up-to-date with new evidence-based research. </v>
      </c>
      <c r="AA139" s="8" t="s">
        <v>1600</v>
      </c>
      <c r="AB139" s="8" t="str">
        <f t="shared" si="25"/>
        <v>
Regarding areas of specialty/specific trainings, this provider reported: In addition to training as voice-specialized SLP, I also have a 25-year background as a vocal artist, both as a classical singer and theatre actor. This has given me extensive first-hand experience with training, managing, and manipulating my own voice too. I am comfortable working with transmasculine and transfeminine singers on developing their instruments! </v>
      </c>
      <c r="AC139" s="8" t="s">
        <v>1601</v>
      </c>
      <c r="AD139" s="9"/>
      <c r="AE139" s="9"/>
      <c r="AF139" s="9"/>
      <c r="AG139" s="9"/>
      <c r="AH139" s="9"/>
      <c r="AI139" s="8" t="s">
        <v>67</v>
      </c>
      <c r="AJ139" s="8" t="s">
        <v>1602</v>
      </c>
      <c r="AK139" s="8" t="s">
        <v>180</v>
      </c>
      <c r="AL139" s="8" t="s">
        <v>1603</v>
      </c>
      <c r="AM139" s="8" t="s">
        <v>1604</v>
      </c>
      <c r="AN139" s="8" t="str">
        <f t="shared" si="36"/>
        <v>4311 Clam Bay Road, Vancouver, British Columbia</v>
      </c>
      <c r="AO139" s="8" t="s">
        <v>1605</v>
      </c>
      <c r="AP139" s="8" t="s">
        <v>1606</v>
      </c>
      <c r="AQ139" s="9"/>
      <c r="AR139" s="8" t="s">
        <v>1607</v>
      </c>
      <c r="AS139" s="8" t="s">
        <v>1608</v>
      </c>
      <c r="AT139" s="8" t="s">
        <v>1609</v>
      </c>
      <c r="AU139" s="12" t="str">
        <f t="shared" si="13"/>
        <v>
Regarding formal training in cultural humility for transgender and gender diverse people, this provider reported: I attended the MedBridge Webinar: Cultural Humility With Transgender and Nonbinary People</v>
      </c>
      <c r="AV139" s="8">
        <v>2019.0</v>
      </c>
      <c r="AW139" s="8">
        <v>2019.0</v>
      </c>
      <c r="AX139" s="9"/>
      <c r="AY139" s="9" t="str">
        <f t="shared" si="26"/>
        <v/>
      </c>
      <c r="AZ139" s="9"/>
      <c r="BA139" s="9" t="str">
        <f t="shared" si="29"/>
        <v/>
      </c>
      <c r="BB139" s="8" t="s">
        <v>1607</v>
      </c>
      <c r="BC139" s="13"/>
    </row>
    <row r="140">
      <c r="A140" s="21">
        <v>45357.667771458335</v>
      </c>
      <c r="B140" s="8" t="b">
        <v>1</v>
      </c>
      <c r="C140" s="22" t="s">
        <v>1610</v>
      </c>
      <c r="D140" s="23"/>
      <c r="E140" s="8" t="str">
        <f t="shared" si="1"/>
        <v/>
      </c>
      <c r="F140" s="22" t="s">
        <v>81</v>
      </c>
      <c r="G140" s="23"/>
      <c r="H140" s="23"/>
      <c r="I140" s="23"/>
      <c r="J140" s="22" t="s">
        <v>1611</v>
      </c>
      <c r="K140" s="23"/>
      <c r="L140" s="8" t="str">
        <f t="shared" si="30"/>
        <v/>
      </c>
      <c r="M140" s="23"/>
      <c r="N140" s="23"/>
      <c r="O140" s="8" t="str">
        <f t="shared" si="3"/>
        <v/>
      </c>
      <c r="P140" s="8" t="str">
        <f t="shared" si="4"/>
        <v/>
      </c>
      <c r="Q140" s="23"/>
      <c r="R140" s="9" t="str">
        <f t="shared" si="5"/>
        <v/>
      </c>
      <c r="S140" s="9" t="str">
        <f t="shared" si="6"/>
        <v/>
      </c>
      <c r="T140" s="23"/>
      <c r="U140" s="8" t="str">
        <f t="shared" ref="U140:U159" si="37">T140</f>
        <v/>
      </c>
      <c r="V140" s="23"/>
      <c r="W140" s="10" t="str">
        <f t="shared" si="8"/>
        <v/>
      </c>
      <c r="X140" s="10" t="str">
        <f t="shared" si="19"/>
        <v/>
      </c>
      <c r="Y140" s="23"/>
      <c r="Z140" s="10" t="str">
        <f t="shared" si="10"/>
        <v/>
      </c>
      <c r="AA140" s="23"/>
      <c r="AB140" s="8" t="str">
        <f t="shared" si="25"/>
        <v/>
      </c>
      <c r="AC140" s="23"/>
      <c r="AD140" s="22" t="s">
        <v>1612</v>
      </c>
      <c r="AE140" s="22" t="s">
        <v>1613</v>
      </c>
      <c r="AF140" s="22" t="s">
        <v>1614</v>
      </c>
      <c r="AG140" s="22" t="s">
        <v>1615</v>
      </c>
      <c r="AH140" s="22" t="s">
        <v>59</v>
      </c>
      <c r="AI140" s="22" t="s">
        <v>67</v>
      </c>
      <c r="AJ140" s="22" t="s">
        <v>117</v>
      </c>
      <c r="AK140" s="22" t="s">
        <v>118</v>
      </c>
      <c r="AL140" s="22" t="s">
        <v>281</v>
      </c>
      <c r="AM140" s="22" t="s">
        <v>1616</v>
      </c>
      <c r="AN140" s="8" t="str">
        <f t="shared" si="36"/>
        <v>30 bond street, Toronto, Ontario </v>
      </c>
      <c r="AO140" s="22" t="s">
        <v>1617</v>
      </c>
      <c r="AP140" s="22" t="s">
        <v>1618</v>
      </c>
      <c r="AQ140" s="22">
        <v>4.168646039E9</v>
      </c>
      <c r="AR140" s="23"/>
      <c r="AS140" s="24" t="s">
        <v>1619</v>
      </c>
      <c r="AT140" s="22" t="s">
        <v>1620</v>
      </c>
      <c r="AU140" s="12" t="str">
        <f t="shared" si="13"/>
        <v>
Regarding formal training in cultural humility for transgender and gender diverse people, this provider reported: Worked with SLPs who are a part of the community </v>
      </c>
      <c r="AV140" s="22">
        <v>2017.0</v>
      </c>
      <c r="AW140" s="22">
        <v>2017.0</v>
      </c>
      <c r="AX140" s="23"/>
      <c r="AY140" s="9" t="str">
        <f t="shared" si="26"/>
        <v/>
      </c>
      <c r="AZ140" s="23"/>
      <c r="BA140" s="9" t="str">
        <f t="shared" si="29"/>
        <v/>
      </c>
      <c r="BB140" s="23"/>
      <c r="BC140" s="23"/>
      <c r="BD140" s="23"/>
      <c r="BE140" s="23"/>
      <c r="BF140" s="23"/>
      <c r="BG140" s="23"/>
      <c r="BH140" s="23"/>
    </row>
    <row r="141">
      <c r="A141" s="21">
        <v>45358.37806207176</v>
      </c>
      <c r="B141" s="8" t="b">
        <v>1</v>
      </c>
      <c r="C141" s="22" t="s">
        <v>1621</v>
      </c>
      <c r="D141" s="25"/>
      <c r="E141" s="8" t="str">
        <f t="shared" si="1"/>
        <v/>
      </c>
      <c r="F141" s="22" t="s">
        <v>81</v>
      </c>
      <c r="G141" s="23"/>
      <c r="H141" s="23"/>
      <c r="I141" s="23"/>
      <c r="J141" s="22" t="s">
        <v>1611</v>
      </c>
      <c r="K141" s="23"/>
      <c r="L141" s="8" t="str">
        <f t="shared" si="30"/>
        <v/>
      </c>
      <c r="M141" s="23"/>
      <c r="N141" s="23"/>
      <c r="O141" s="8" t="str">
        <f t="shared" si="3"/>
        <v/>
      </c>
      <c r="P141" s="8" t="str">
        <f t="shared" si="4"/>
        <v/>
      </c>
      <c r="Q141" s="23"/>
      <c r="R141" s="9" t="str">
        <f t="shared" si="5"/>
        <v/>
      </c>
      <c r="S141" s="9" t="str">
        <f t="shared" si="6"/>
        <v/>
      </c>
      <c r="T141" s="23"/>
      <c r="U141" s="8" t="str">
        <f t="shared" si="37"/>
        <v/>
      </c>
      <c r="V141" s="23"/>
      <c r="W141" s="10" t="str">
        <f t="shared" si="8"/>
        <v/>
      </c>
      <c r="X141" s="10" t="str">
        <f t="shared" si="19"/>
        <v/>
      </c>
      <c r="Y141" s="23"/>
      <c r="Z141" s="10" t="str">
        <f t="shared" si="10"/>
        <v/>
      </c>
      <c r="AA141" s="23"/>
      <c r="AB141" s="8" t="str">
        <f t="shared" si="25"/>
        <v/>
      </c>
      <c r="AC141" s="23"/>
      <c r="AD141" s="22" t="s">
        <v>1622</v>
      </c>
      <c r="AE141" s="22" t="s">
        <v>1613</v>
      </c>
      <c r="AF141" s="22" t="s">
        <v>1623</v>
      </c>
      <c r="AG141" s="22" t="s">
        <v>1624</v>
      </c>
      <c r="AH141" s="22" t="s">
        <v>1044</v>
      </c>
      <c r="AI141" s="22" t="s">
        <v>67</v>
      </c>
      <c r="AJ141" s="22" t="s">
        <v>267</v>
      </c>
      <c r="AK141" s="22" t="s">
        <v>87</v>
      </c>
      <c r="AL141" s="22" t="s">
        <v>405</v>
      </c>
      <c r="AM141" s="22" t="s">
        <v>406</v>
      </c>
      <c r="AN141" s="8" t="str">
        <f t="shared" si="36"/>
        <v>880 3rd Ave, New York City, NY</v>
      </c>
      <c r="AO141" s="22" t="s">
        <v>1625</v>
      </c>
      <c r="AP141" s="22" t="s">
        <v>1626</v>
      </c>
      <c r="AQ141" s="22">
        <v>2.123055289E9</v>
      </c>
      <c r="AR141" s="23"/>
      <c r="AS141" s="23"/>
      <c r="AT141" s="22" t="s">
        <v>1627</v>
      </c>
      <c r="AU141" s="12" t="str">
        <f t="shared" si="13"/>
        <v>
Regarding formal training in cultural humility for transgender and gender diverse people, this provider reported: During medical school </v>
      </c>
      <c r="AV141" s="22">
        <v>2020.0</v>
      </c>
      <c r="AW141" s="22">
        <v>2020.0</v>
      </c>
      <c r="AX141" s="23"/>
      <c r="AY141" s="9" t="str">
        <f t="shared" si="26"/>
        <v/>
      </c>
      <c r="AZ141" s="23"/>
      <c r="BA141" s="9" t="str">
        <f t="shared" si="29"/>
        <v/>
      </c>
      <c r="BB141" s="22" t="s">
        <v>1628</v>
      </c>
      <c r="BC141" s="25"/>
      <c r="BD141" s="23"/>
      <c r="BE141" s="23"/>
      <c r="BF141" s="23"/>
      <c r="BG141" s="23"/>
      <c r="BH141" s="23"/>
    </row>
    <row r="142">
      <c r="A142" s="21">
        <v>45358.41023961805</v>
      </c>
      <c r="B142" s="8" t="b">
        <v>1</v>
      </c>
      <c r="C142" s="22" t="s">
        <v>1629</v>
      </c>
      <c r="D142" s="25"/>
      <c r="E142" s="8" t="str">
        <f t="shared" si="1"/>
        <v/>
      </c>
      <c r="F142" s="22" t="s">
        <v>81</v>
      </c>
      <c r="G142" s="23"/>
      <c r="H142" s="23"/>
      <c r="I142" s="23"/>
      <c r="J142" s="22" t="s">
        <v>1611</v>
      </c>
      <c r="K142" s="23"/>
      <c r="L142" s="8" t="str">
        <f t="shared" si="30"/>
        <v/>
      </c>
      <c r="M142" s="23"/>
      <c r="N142" s="23"/>
      <c r="O142" s="8" t="str">
        <f t="shared" si="3"/>
        <v/>
      </c>
      <c r="P142" s="8" t="str">
        <f t="shared" si="4"/>
        <v/>
      </c>
      <c r="Q142" s="23"/>
      <c r="R142" s="9" t="str">
        <f t="shared" si="5"/>
        <v/>
      </c>
      <c r="S142" s="9" t="str">
        <f t="shared" si="6"/>
        <v/>
      </c>
      <c r="T142" s="23"/>
      <c r="U142" s="8" t="str">
        <f t="shared" si="37"/>
        <v/>
      </c>
      <c r="V142" s="23"/>
      <c r="W142" s="10" t="str">
        <f t="shared" si="8"/>
        <v/>
      </c>
      <c r="X142" s="10" t="str">
        <f t="shared" si="19"/>
        <v/>
      </c>
      <c r="Y142" s="23"/>
      <c r="Z142" s="10" t="str">
        <f t="shared" si="10"/>
        <v/>
      </c>
      <c r="AA142" s="23"/>
      <c r="AB142" s="8" t="str">
        <f t="shared" si="25"/>
        <v/>
      </c>
      <c r="AC142" s="23"/>
      <c r="AD142" s="22" t="s">
        <v>1630</v>
      </c>
      <c r="AE142" s="22" t="s">
        <v>1613</v>
      </c>
      <c r="AF142" s="22" t="s">
        <v>1631</v>
      </c>
      <c r="AG142" s="22" t="s">
        <v>1632</v>
      </c>
      <c r="AH142" s="22" t="s">
        <v>1044</v>
      </c>
      <c r="AI142" s="22" t="s">
        <v>429</v>
      </c>
      <c r="AJ142" s="22" t="s">
        <v>430</v>
      </c>
      <c r="AK142" s="22" t="s">
        <v>294</v>
      </c>
      <c r="AL142" s="22" t="s">
        <v>1633</v>
      </c>
      <c r="AM142" s="22" t="s">
        <v>431</v>
      </c>
      <c r="AN142" s="8" t="str">
        <f t="shared" si="36"/>
        <v>601 N. Caroline Street 6th floor, Baltmore, Maryland</v>
      </c>
      <c r="AO142" s="22" t="s">
        <v>432</v>
      </c>
      <c r="AP142" s="22" t="s">
        <v>1634</v>
      </c>
      <c r="AQ142" s="22">
        <v>4.105508851E9</v>
      </c>
      <c r="AR142" s="23"/>
      <c r="AS142" s="24" t="s">
        <v>1635</v>
      </c>
      <c r="AT142" s="22" t="s">
        <v>1636</v>
      </c>
      <c r="AU142" s="12" t="str">
        <f t="shared" si="13"/>
        <v>
Regarding formal training in cultural humility for transgender and gender diverse people, this provider reported: Training cultural bias, DEI </v>
      </c>
      <c r="AV142" s="22">
        <v>2017.0</v>
      </c>
      <c r="AW142" s="22">
        <v>2011.0</v>
      </c>
      <c r="AX142" s="23"/>
      <c r="AY142" s="9" t="str">
        <f t="shared" si="26"/>
        <v/>
      </c>
      <c r="AZ142" s="23"/>
      <c r="BA142" s="9" t="str">
        <f t="shared" si="29"/>
        <v/>
      </c>
      <c r="BB142" s="22" t="s">
        <v>1637</v>
      </c>
      <c r="BC142" s="25"/>
      <c r="BD142" s="23"/>
      <c r="BE142" s="23"/>
      <c r="BF142" s="23"/>
      <c r="BG142" s="23"/>
      <c r="BH142" s="23"/>
    </row>
    <row r="143">
      <c r="A143" s="21">
        <v>45359.715426006944</v>
      </c>
      <c r="B143" s="8" t="b">
        <v>1</v>
      </c>
      <c r="C143" s="22" t="s">
        <v>1638</v>
      </c>
      <c r="D143" s="22" t="s">
        <v>57</v>
      </c>
      <c r="E143" s="8" t="str">
        <f t="shared" si="1"/>
        <v> (she/her)</v>
      </c>
      <c r="F143" s="22" t="s">
        <v>81</v>
      </c>
      <c r="G143" s="23"/>
      <c r="H143" s="23"/>
      <c r="I143" s="23"/>
      <c r="J143" s="22" t="s">
        <v>1611</v>
      </c>
      <c r="K143" s="23"/>
      <c r="L143" s="8" t="str">
        <f t="shared" si="30"/>
        <v/>
      </c>
      <c r="M143" s="23"/>
      <c r="N143" s="23"/>
      <c r="O143" s="8" t="str">
        <f t="shared" si="3"/>
        <v/>
      </c>
      <c r="P143" s="8" t="str">
        <f t="shared" si="4"/>
        <v/>
      </c>
      <c r="Q143" s="23"/>
      <c r="R143" s="9" t="str">
        <f t="shared" si="5"/>
        <v/>
      </c>
      <c r="S143" s="9" t="str">
        <f t="shared" si="6"/>
        <v/>
      </c>
      <c r="T143" s="23"/>
      <c r="U143" s="8" t="str">
        <f t="shared" si="37"/>
        <v/>
      </c>
      <c r="V143" s="23"/>
      <c r="W143" s="10" t="str">
        <f t="shared" si="8"/>
        <v/>
      </c>
      <c r="X143" s="10" t="str">
        <f t="shared" si="19"/>
        <v/>
      </c>
      <c r="Y143" s="23"/>
      <c r="Z143" s="10" t="str">
        <f t="shared" si="10"/>
        <v/>
      </c>
      <c r="AA143" s="23"/>
      <c r="AB143" s="8" t="str">
        <f t="shared" si="25"/>
        <v/>
      </c>
      <c r="AC143" s="23"/>
      <c r="AD143" s="22" t="s">
        <v>1639</v>
      </c>
      <c r="AE143" s="22" t="s">
        <v>1613</v>
      </c>
      <c r="AF143" s="22" t="s">
        <v>1640</v>
      </c>
      <c r="AG143" s="22" t="s">
        <v>1641</v>
      </c>
      <c r="AH143" s="22" t="s">
        <v>1642</v>
      </c>
      <c r="AI143" s="22" t="s">
        <v>67</v>
      </c>
      <c r="AJ143" s="22" t="s">
        <v>68</v>
      </c>
      <c r="AK143" s="22" t="s">
        <v>104</v>
      </c>
      <c r="AL143" s="22" t="s">
        <v>926</v>
      </c>
      <c r="AM143" s="22" t="s">
        <v>1643</v>
      </c>
      <c r="AN143" s="22" t="str">
        <f t="shared" si="36"/>
        <v>1450 San Pablo St #5100, Los Angeles, CA</v>
      </c>
      <c r="AO143" s="22" t="s">
        <v>1644</v>
      </c>
      <c r="AP143" s="22" t="s">
        <v>1645</v>
      </c>
      <c r="AQ143" s="23"/>
      <c r="AR143" s="22" t="s">
        <v>1646</v>
      </c>
      <c r="AS143" s="24" t="s">
        <v>937</v>
      </c>
      <c r="AT143" s="22" t="s">
        <v>1647</v>
      </c>
      <c r="AU143" s="12" t="str">
        <f t="shared" si="13"/>
        <v>
Regarding formal training in cultural humility for transgender and gender diverse people, this provider reported: No formal training</v>
      </c>
      <c r="AV143" s="23"/>
      <c r="AW143" s="23"/>
      <c r="AX143" s="23"/>
      <c r="AY143" s="9" t="str">
        <f t="shared" si="26"/>
        <v/>
      </c>
      <c r="AZ143" s="23"/>
      <c r="BA143" s="9" t="str">
        <f t="shared" si="29"/>
        <v/>
      </c>
      <c r="BB143" s="22" t="s">
        <v>1646</v>
      </c>
      <c r="BC143" s="25"/>
      <c r="BD143" s="23"/>
      <c r="BE143" s="23"/>
      <c r="BF143" s="23"/>
      <c r="BG143" s="23"/>
      <c r="BH143" s="23"/>
    </row>
    <row r="144">
      <c r="A144" s="21">
        <v>45360.429198611106</v>
      </c>
      <c r="B144" s="8" t="b">
        <v>1</v>
      </c>
      <c r="C144" s="22" t="s">
        <v>1648</v>
      </c>
      <c r="D144" s="25"/>
      <c r="E144" s="8" t="str">
        <f t="shared" si="1"/>
        <v/>
      </c>
      <c r="F144" s="22" t="s">
        <v>81</v>
      </c>
      <c r="G144" s="23"/>
      <c r="H144" s="23"/>
      <c r="I144" s="23"/>
      <c r="J144" s="22" t="s">
        <v>1611</v>
      </c>
      <c r="K144" s="23"/>
      <c r="L144" s="8" t="str">
        <f t="shared" si="30"/>
        <v/>
      </c>
      <c r="M144" s="23"/>
      <c r="N144" s="23"/>
      <c r="O144" s="8" t="str">
        <f t="shared" si="3"/>
        <v/>
      </c>
      <c r="P144" s="8" t="str">
        <f t="shared" si="4"/>
        <v/>
      </c>
      <c r="Q144" s="23"/>
      <c r="R144" s="9" t="str">
        <f t="shared" si="5"/>
        <v/>
      </c>
      <c r="S144" s="9" t="str">
        <f t="shared" si="6"/>
        <v/>
      </c>
      <c r="T144" s="23"/>
      <c r="U144" s="8" t="str">
        <f t="shared" si="37"/>
        <v/>
      </c>
      <c r="V144" s="23"/>
      <c r="W144" s="10" t="str">
        <f t="shared" si="8"/>
        <v/>
      </c>
      <c r="X144" s="10" t="str">
        <f t="shared" si="19"/>
        <v/>
      </c>
      <c r="Y144" s="23"/>
      <c r="Z144" s="10" t="str">
        <f t="shared" si="10"/>
        <v/>
      </c>
      <c r="AA144" s="23"/>
      <c r="AB144" s="8" t="str">
        <f t="shared" si="25"/>
        <v/>
      </c>
      <c r="AC144" s="23"/>
      <c r="AD144" s="22" t="s">
        <v>1649</v>
      </c>
      <c r="AE144" s="22" t="s">
        <v>1613</v>
      </c>
      <c r="AF144" s="22" t="s">
        <v>1650</v>
      </c>
      <c r="AG144" s="22" t="s">
        <v>1651</v>
      </c>
      <c r="AH144" s="22" t="s">
        <v>1044</v>
      </c>
      <c r="AI144" s="22" t="s">
        <v>169</v>
      </c>
      <c r="AJ144" s="22" t="s">
        <v>68</v>
      </c>
      <c r="AK144" s="22" t="s">
        <v>104</v>
      </c>
      <c r="AL144" s="22" t="s">
        <v>926</v>
      </c>
      <c r="AM144" s="22" t="s">
        <v>1652</v>
      </c>
      <c r="AN144" s="22" t="str">
        <f t="shared" si="36"/>
        <v>1450 San Pablo St Los Angeles, Ca 90033, Los Angeles, CA</v>
      </c>
      <c r="AO144" s="22" t="s">
        <v>1653</v>
      </c>
      <c r="AP144" s="22" t="s">
        <v>1654</v>
      </c>
      <c r="AQ144" s="22">
        <v>8.443447464E9</v>
      </c>
      <c r="AR144" s="22" t="s">
        <v>1655</v>
      </c>
      <c r="AS144" s="24" t="s">
        <v>1656</v>
      </c>
      <c r="AT144" s="23"/>
      <c r="AU144" s="12" t="str">
        <f t="shared" si="13"/>
        <v/>
      </c>
      <c r="AV144" s="22">
        <v>2006.0</v>
      </c>
      <c r="AW144" s="22">
        <v>2003.0</v>
      </c>
      <c r="AX144" s="23"/>
      <c r="AY144" s="9" t="str">
        <f t="shared" si="26"/>
        <v/>
      </c>
      <c r="AZ144" s="23"/>
      <c r="BA144" s="9" t="str">
        <f t="shared" si="29"/>
        <v/>
      </c>
      <c r="BB144" s="22" t="s">
        <v>1655</v>
      </c>
      <c r="BC144" s="25"/>
      <c r="BD144" s="23"/>
      <c r="BE144" s="23"/>
      <c r="BF144" s="23"/>
      <c r="BG144" s="23"/>
      <c r="BH144" s="23"/>
    </row>
    <row r="145">
      <c r="A145" s="21">
        <v>45360.44440900463</v>
      </c>
      <c r="B145" s="8" t="b">
        <v>1</v>
      </c>
      <c r="C145" s="22" t="s">
        <v>1657</v>
      </c>
      <c r="D145" s="25"/>
      <c r="E145" s="8" t="str">
        <f t="shared" si="1"/>
        <v/>
      </c>
      <c r="F145" s="22" t="s">
        <v>81</v>
      </c>
      <c r="G145" s="23"/>
      <c r="H145" s="23"/>
      <c r="I145" s="23"/>
      <c r="J145" s="22" t="s">
        <v>1611</v>
      </c>
      <c r="K145" s="23"/>
      <c r="L145" s="8" t="str">
        <f t="shared" si="30"/>
        <v/>
      </c>
      <c r="M145" s="23"/>
      <c r="N145" s="23"/>
      <c r="O145" s="8" t="str">
        <f t="shared" si="3"/>
        <v/>
      </c>
      <c r="P145" s="8" t="str">
        <f t="shared" si="4"/>
        <v/>
      </c>
      <c r="Q145" s="23"/>
      <c r="R145" s="9" t="str">
        <f t="shared" si="5"/>
        <v/>
      </c>
      <c r="S145" s="9" t="str">
        <f t="shared" si="6"/>
        <v/>
      </c>
      <c r="T145" s="23"/>
      <c r="U145" s="8" t="str">
        <f t="shared" si="37"/>
        <v/>
      </c>
      <c r="V145" s="23"/>
      <c r="W145" s="10" t="str">
        <f t="shared" si="8"/>
        <v/>
      </c>
      <c r="X145" s="10" t="str">
        <f t="shared" si="19"/>
        <v/>
      </c>
      <c r="Y145" s="23"/>
      <c r="Z145" s="10" t="str">
        <f t="shared" si="10"/>
        <v/>
      </c>
      <c r="AA145" s="23"/>
      <c r="AB145" s="8" t="str">
        <f t="shared" si="25"/>
        <v/>
      </c>
      <c r="AC145" s="23"/>
      <c r="AD145" s="22" t="s">
        <v>1658</v>
      </c>
      <c r="AE145" s="22" t="s">
        <v>1613</v>
      </c>
      <c r="AF145" s="22" t="s">
        <v>1640</v>
      </c>
      <c r="AG145" s="22" t="s">
        <v>1659</v>
      </c>
      <c r="AH145" s="22" t="s">
        <v>1044</v>
      </c>
      <c r="AI145" s="22" t="s">
        <v>67</v>
      </c>
      <c r="AJ145" s="22" t="s">
        <v>68</v>
      </c>
      <c r="AK145" s="22" t="s">
        <v>1093</v>
      </c>
      <c r="AL145" s="22" t="s">
        <v>1660</v>
      </c>
      <c r="AM145" s="22" t="s">
        <v>1661</v>
      </c>
      <c r="AN145" s="22" t="str">
        <f t="shared" si="36"/>
        <v>1450 San Pablo La,Ca90033
222 W Eulalia Suite 100 Glendale Ca , Los Angeles , California </v>
      </c>
      <c r="AO145" s="22" t="s">
        <v>1662</v>
      </c>
      <c r="AP145" s="22" t="s">
        <v>1663</v>
      </c>
      <c r="AQ145" s="22">
        <v>3.23442579E9</v>
      </c>
      <c r="AR145" s="22" t="s">
        <v>1664</v>
      </c>
      <c r="AS145" s="24" t="s">
        <v>1665</v>
      </c>
      <c r="AT145" s="22" t="s">
        <v>1647</v>
      </c>
      <c r="AU145" s="12" t="str">
        <f t="shared" si="13"/>
        <v>
Regarding formal training in cultural humility for transgender and gender diverse people, this provider reported: No formal training</v>
      </c>
      <c r="AV145" s="22">
        <v>2018.0</v>
      </c>
      <c r="AW145" s="22">
        <v>2014.0</v>
      </c>
      <c r="AX145" s="23"/>
      <c r="AY145" s="9" t="str">
        <f t="shared" si="26"/>
        <v/>
      </c>
      <c r="AZ145" s="23"/>
      <c r="BA145" s="9" t="str">
        <f t="shared" si="29"/>
        <v/>
      </c>
      <c r="BB145" s="22" t="s">
        <v>1664</v>
      </c>
      <c r="BC145" s="25"/>
      <c r="BD145" s="23"/>
      <c r="BE145" s="23"/>
      <c r="BF145" s="23"/>
      <c r="BG145" s="23"/>
      <c r="BH145" s="23"/>
    </row>
    <row r="146">
      <c r="A146" s="21">
        <v>45360.45844818287</v>
      </c>
      <c r="B146" s="8" t="b">
        <v>1</v>
      </c>
      <c r="C146" s="22" t="s">
        <v>1666</v>
      </c>
      <c r="D146" s="25"/>
      <c r="E146" s="8" t="str">
        <f t="shared" si="1"/>
        <v/>
      </c>
      <c r="F146" s="22" t="s">
        <v>81</v>
      </c>
      <c r="G146" s="23"/>
      <c r="H146" s="23"/>
      <c r="I146" s="23"/>
      <c r="J146" s="22" t="s">
        <v>1611</v>
      </c>
      <c r="K146" s="23"/>
      <c r="L146" s="8" t="str">
        <f t="shared" si="30"/>
        <v/>
      </c>
      <c r="M146" s="23"/>
      <c r="N146" s="23"/>
      <c r="O146" s="8" t="str">
        <f t="shared" si="3"/>
        <v/>
      </c>
      <c r="P146" s="8" t="str">
        <f t="shared" si="4"/>
        <v/>
      </c>
      <c r="Q146" s="23"/>
      <c r="R146" s="9" t="str">
        <f t="shared" si="5"/>
        <v/>
      </c>
      <c r="S146" s="9" t="str">
        <f t="shared" si="6"/>
        <v/>
      </c>
      <c r="T146" s="23"/>
      <c r="U146" s="8" t="str">
        <f t="shared" si="37"/>
        <v/>
      </c>
      <c r="V146" s="23"/>
      <c r="W146" s="10" t="str">
        <f t="shared" si="8"/>
        <v/>
      </c>
      <c r="X146" s="10" t="str">
        <f t="shared" si="19"/>
        <v/>
      </c>
      <c r="Y146" s="23"/>
      <c r="Z146" s="10" t="str">
        <f t="shared" si="10"/>
        <v/>
      </c>
      <c r="AA146" s="23"/>
      <c r="AB146" s="8" t="str">
        <f t="shared" si="25"/>
        <v/>
      </c>
      <c r="AC146" s="23"/>
      <c r="AD146" s="22" t="s">
        <v>1667</v>
      </c>
      <c r="AE146" s="22" t="s">
        <v>1613</v>
      </c>
      <c r="AF146" s="22" t="s">
        <v>1631</v>
      </c>
      <c r="AG146" s="22" t="s">
        <v>1668</v>
      </c>
      <c r="AH146" s="22" t="s">
        <v>1044</v>
      </c>
      <c r="AI146" s="22" t="s">
        <v>169</v>
      </c>
      <c r="AJ146" s="22" t="s">
        <v>68</v>
      </c>
      <c r="AK146" s="22" t="s">
        <v>294</v>
      </c>
      <c r="AL146" s="22" t="s">
        <v>295</v>
      </c>
      <c r="AM146" s="22" t="s">
        <v>1669</v>
      </c>
      <c r="AN146" s="22" t="str">
        <f t="shared" si="36"/>
        <v>10803 Falls Road, Suite 2500; Lutherville, MD 21093, Baltimore, Maryland</v>
      </c>
      <c r="AO146" s="22" t="s">
        <v>1670</v>
      </c>
      <c r="AP146" s="22" t="s">
        <v>1671</v>
      </c>
      <c r="AQ146" s="22">
        <v>4.109551654E9</v>
      </c>
      <c r="AR146" s="23"/>
      <c r="AS146" s="24" t="s">
        <v>1672</v>
      </c>
      <c r="AT146" s="22" t="s">
        <v>1673</v>
      </c>
      <c r="AU146" s="12" t="str">
        <f t="shared" si="13"/>
        <v>
Regarding formal training in cultural humility for transgender and gender diverse people, this provider reported: Johns Hopkins DEI e-training; participation at AAO meetings and other CME meetings as related to this topic</v>
      </c>
      <c r="AV146" s="22">
        <v>2017.0</v>
      </c>
      <c r="AW146" s="22">
        <v>2005.0</v>
      </c>
      <c r="AX146" s="23"/>
      <c r="AY146" s="9" t="str">
        <f t="shared" si="26"/>
        <v/>
      </c>
      <c r="AZ146" s="23"/>
      <c r="BA146" s="9" t="str">
        <f t="shared" si="29"/>
        <v/>
      </c>
      <c r="BB146" s="22" t="s">
        <v>1674</v>
      </c>
      <c r="BC146" s="25"/>
      <c r="BD146" s="23"/>
      <c r="BE146" s="23"/>
      <c r="BF146" s="23"/>
      <c r="BG146" s="23"/>
      <c r="BH146" s="23"/>
    </row>
    <row r="147">
      <c r="A147" s="21">
        <v>45361.47271144676</v>
      </c>
      <c r="B147" s="8" t="b">
        <v>1</v>
      </c>
      <c r="C147" s="22" t="s">
        <v>1675</v>
      </c>
      <c r="D147" s="25"/>
      <c r="E147" s="8" t="str">
        <f t="shared" si="1"/>
        <v/>
      </c>
      <c r="F147" s="22" t="s">
        <v>81</v>
      </c>
      <c r="G147" s="23"/>
      <c r="H147" s="23"/>
      <c r="I147" s="23"/>
      <c r="J147" s="22" t="s">
        <v>1611</v>
      </c>
      <c r="K147" s="23"/>
      <c r="L147" s="8" t="str">
        <f t="shared" si="30"/>
        <v/>
      </c>
      <c r="M147" s="23"/>
      <c r="N147" s="23"/>
      <c r="O147" s="8" t="str">
        <f t="shared" si="3"/>
        <v/>
      </c>
      <c r="P147" s="8" t="str">
        <f t="shared" si="4"/>
        <v/>
      </c>
      <c r="Q147" s="23"/>
      <c r="R147" s="9" t="str">
        <f t="shared" si="5"/>
        <v/>
      </c>
      <c r="S147" s="9" t="str">
        <f t="shared" si="6"/>
        <v/>
      </c>
      <c r="T147" s="23"/>
      <c r="U147" s="8" t="str">
        <f t="shared" si="37"/>
        <v/>
      </c>
      <c r="V147" s="23"/>
      <c r="W147" s="10" t="str">
        <f t="shared" si="8"/>
        <v/>
      </c>
      <c r="X147" s="10" t="str">
        <f t="shared" si="19"/>
        <v/>
      </c>
      <c r="Y147" s="23"/>
      <c r="Z147" s="10" t="str">
        <f t="shared" si="10"/>
        <v/>
      </c>
      <c r="AA147" s="23"/>
      <c r="AB147" s="8" t="str">
        <f t="shared" si="25"/>
        <v/>
      </c>
      <c r="AC147" s="23"/>
      <c r="AD147" s="22" t="s">
        <v>1676</v>
      </c>
      <c r="AE147" s="22" t="s">
        <v>1613</v>
      </c>
      <c r="AF147" s="22" t="s">
        <v>1677</v>
      </c>
      <c r="AG147" s="22" t="s">
        <v>1678</v>
      </c>
      <c r="AH147" s="22" t="s">
        <v>1044</v>
      </c>
      <c r="AI147" s="22" t="s">
        <v>169</v>
      </c>
      <c r="AJ147" s="22" t="s">
        <v>83</v>
      </c>
      <c r="AK147" s="22" t="s">
        <v>268</v>
      </c>
      <c r="AL147" s="22" t="s">
        <v>926</v>
      </c>
      <c r="AM147" s="22" t="s">
        <v>1679</v>
      </c>
      <c r="AN147" s="22" t="str">
        <f t="shared" si="36"/>
        <v>1414 S Grand Ave, Los Angeles, California</v>
      </c>
      <c r="AO147" s="22" t="s">
        <v>1680</v>
      </c>
      <c r="AP147" s="22" t="s">
        <v>1681</v>
      </c>
      <c r="AQ147" s="22">
        <v>3.233066936E9</v>
      </c>
      <c r="AR147" s="22" t="s">
        <v>1682</v>
      </c>
      <c r="AS147" s="24" t="s">
        <v>1683</v>
      </c>
      <c r="AT147" s="22" t="s">
        <v>1684</v>
      </c>
      <c r="AU147" s="12" t="str">
        <f t="shared" si="13"/>
        <v>
Regarding formal training in cultural humility for transgender and gender diverse people, this provider reported: Active participation in multispecialty gender health committees and programing </v>
      </c>
      <c r="AV147" s="22">
        <v>2012.0</v>
      </c>
      <c r="AW147" s="22">
        <v>2012.0</v>
      </c>
      <c r="AX147" s="23"/>
      <c r="AY147" s="9" t="str">
        <f t="shared" si="26"/>
        <v/>
      </c>
      <c r="AZ147" s="23"/>
      <c r="BA147" s="9" t="str">
        <f t="shared" si="29"/>
        <v/>
      </c>
      <c r="BB147" s="22" t="s">
        <v>1682</v>
      </c>
      <c r="BC147" s="25"/>
      <c r="BD147" s="23"/>
      <c r="BE147" s="23"/>
      <c r="BF147" s="23"/>
      <c r="BG147" s="23"/>
      <c r="BH147" s="23"/>
    </row>
    <row r="148">
      <c r="A148" s="21">
        <v>45362.40466930556</v>
      </c>
      <c r="B148" s="8" t="b">
        <v>1</v>
      </c>
      <c r="C148" s="22" t="s">
        <v>1685</v>
      </c>
      <c r="D148" s="25"/>
      <c r="E148" s="8" t="str">
        <f t="shared" si="1"/>
        <v/>
      </c>
      <c r="F148" s="22" t="s">
        <v>81</v>
      </c>
      <c r="G148" s="23"/>
      <c r="H148" s="23"/>
      <c r="I148" s="23"/>
      <c r="J148" s="22" t="s">
        <v>1611</v>
      </c>
      <c r="K148" s="23"/>
      <c r="L148" s="8" t="str">
        <f t="shared" si="30"/>
        <v/>
      </c>
      <c r="M148" s="23"/>
      <c r="N148" s="23"/>
      <c r="O148" s="8" t="str">
        <f t="shared" si="3"/>
        <v/>
      </c>
      <c r="P148" s="8" t="str">
        <f t="shared" si="4"/>
        <v/>
      </c>
      <c r="Q148" s="23"/>
      <c r="R148" s="9" t="str">
        <f t="shared" si="5"/>
        <v/>
      </c>
      <c r="S148" s="9" t="str">
        <f t="shared" si="6"/>
        <v/>
      </c>
      <c r="T148" s="23"/>
      <c r="U148" s="8" t="str">
        <f t="shared" si="37"/>
        <v/>
      </c>
      <c r="V148" s="23"/>
      <c r="W148" s="10" t="str">
        <f t="shared" si="8"/>
        <v/>
      </c>
      <c r="X148" s="10" t="str">
        <f t="shared" si="19"/>
        <v/>
      </c>
      <c r="Y148" s="23"/>
      <c r="Z148" s="10" t="str">
        <f t="shared" si="10"/>
        <v/>
      </c>
      <c r="AA148" s="23"/>
      <c r="AB148" s="8" t="str">
        <f t="shared" si="25"/>
        <v/>
      </c>
      <c r="AC148" s="23"/>
      <c r="AD148" s="22" t="s">
        <v>1686</v>
      </c>
      <c r="AE148" s="22" t="s">
        <v>1613</v>
      </c>
      <c r="AF148" s="22" t="s">
        <v>1687</v>
      </c>
      <c r="AG148" s="22" t="s">
        <v>1688</v>
      </c>
      <c r="AH148" s="22" t="s">
        <v>1044</v>
      </c>
      <c r="AI148" s="22" t="s">
        <v>169</v>
      </c>
      <c r="AJ148" s="22" t="s">
        <v>1689</v>
      </c>
      <c r="AK148" s="22" t="s">
        <v>379</v>
      </c>
      <c r="AL148" s="22" t="s">
        <v>919</v>
      </c>
      <c r="AM148" s="22" t="s">
        <v>920</v>
      </c>
      <c r="AN148" s="22" t="str">
        <f t="shared" si="36"/>
        <v>9500 Euclid Avenue, Cleveland, Ohio</v>
      </c>
      <c r="AO148" s="22" t="s">
        <v>921</v>
      </c>
      <c r="AP148" s="22" t="s">
        <v>1690</v>
      </c>
      <c r="AQ148" s="22">
        <v>2.163908596E9</v>
      </c>
      <c r="AR148" s="22" t="s">
        <v>1691</v>
      </c>
      <c r="AS148" s="23"/>
      <c r="AT148" s="23"/>
      <c r="AU148" s="12" t="str">
        <f t="shared" si="13"/>
        <v/>
      </c>
      <c r="AV148" s="22">
        <v>2021.0</v>
      </c>
      <c r="AW148" s="22">
        <v>2021.0</v>
      </c>
      <c r="AX148" s="23"/>
      <c r="AY148" s="9" t="str">
        <f t="shared" si="26"/>
        <v/>
      </c>
      <c r="AZ148" s="23"/>
      <c r="BA148" s="9" t="str">
        <f t="shared" si="29"/>
        <v/>
      </c>
      <c r="BB148" s="22" t="s">
        <v>1691</v>
      </c>
      <c r="BC148" s="25"/>
      <c r="BD148" s="23"/>
      <c r="BE148" s="23"/>
      <c r="BF148" s="23"/>
      <c r="BG148" s="23"/>
      <c r="BH148" s="23"/>
    </row>
    <row r="149">
      <c r="A149" s="21">
        <v>45357.75187744213</v>
      </c>
      <c r="B149" s="8" t="b">
        <v>1</v>
      </c>
      <c r="C149" s="22" t="s">
        <v>1692</v>
      </c>
      <c r="D149" s="23"/>
      <c r="E149" s="8" t="str">
        <f t="shared" si="1"/>
        <v/>
      </c>
      <c r="F149" s="22" t="s">
        <v>58</v>
      </c>
      <c r="G149" s="22" t="s">
        <v>59</v>
      </c>
      <c r="H149" s="23"/>
      <c r="I149" s="22" t="s">
        <v>1693</v>
      </c>
      <c r="J149" s="23"/>
      <c r="K149" s="23"/>
      <c r="L149" s="8" t="str">
        <f t="shared" si="30"/>
        <v/>
      </c>
      <c r="M149" s="23"/>
      <c r="N149" s="23"/>
      <c r="O149" s="8" t="str">
        <f t="shared" si="3"/>
        <v/>
      </c>
      <c r="P149" s="8" t="str">
        <f t="shared" si="4"/>
        <v/>
      </c>
      <c r="Q149" s="23"/>
      <c r="R149" s="9" t="str">
        <f t="shared" si="5"/>
        <v/>
      </c>
      <c r="S149" s="9" t="str">
        <f t="shared" si="6"/>
        <v/>
      </c>
      <c r="T149" s="23"/>
      <c r="U149" s="8" t="str">
        <f t="shared" si="37"/>
        <v/>
      </c>
      <c r="V149" s="23"/>
      <c r="W149" s="10" t="str">
        <f t="shared" si="8"/>
        <v/>
      </c>
      <c r="X149" s="10" t="str">
        <f t="shared" si="19"/>
        <v/>
      </c>
      <c r="Y149" s="23"/>
      <c r="Z149" s="10" t="str">
        <f t="shared" si="10"/>
        <v/>
      </c>
      <c r="AA149" s="23"/>
      <c r="AB149" s="8" t="str">
        <f t="shared" si="25"/>
        <v/>
      </c>
      <c r="AC149" s="23"/>
      <c r="AD149" s="23"/>
      <c r="AE149" s="23"/>
      <c r="AF149" s="23"/>
      <c r="AG149" s="23"/>
      <c r="AH149" s="23"/>
      <c r="AI149" s="23"/>
      <c r="AJ149" s="23"/>
      <c r="AK149" s="23"/>
      <c r="AL149" s="23"/>
      <c r="AM149" s="23"/>
      <c r="AN149" s="22" t="str">
        <f t="shared" si="36"/>
        <v>, </v>
      </c>
      <c r="AO149" s="23"/>
      <c r="AP149" s="23"/>
      <c r="AQ149" s="23"/>
      <c r="AR149" s="23"/>
      <c r="AS149" s="23"/>
      <c r="AT149" s="23"/>
      <c r="AU149" s="12" t="str">
        <f t="shared" si="13"/>
        <v/>
      </c>
      <c r="AV149" s="23"/>
      <c r="AW149" s="23"/>
      <c r="AX149" s="23"/>
      <c r="AY149" s="9" t="str">
        <f t="shared" si="26"/>
        <v/>
      </c>
      <c r="AZ149" s="23"/>
      <c r="BA149" s="9" t="str">
        <f t="shared" si="29"/>
        <v/>
      </c>
      <c r="BB149" s="23"/>
      <c r="BC149" s="23"/>
      <c r="BD149" s="23"/>
      <c r="BE149" s="23"/>
      <c r="BF149" s="23"/>
      <c r="BG149" s="23"/>
      <c r="BH149" s="23"/>
    </row>
    <row r="150">
      <c r="A150" s="21">
        <v>45364.56606993056</v>
      </c>
      <c r="B150" s="8" t="b">
        <v>1</v>
      </c>
      <c r="C150" s="22" t="s">
        <v>1694</v>
      </c>
      <c r="D150" s="23"/>
      <c r="E150" s="8" t="str">
        <f t="shared" si="1"/>
        <v/>
      </c>
      <c r="F150" s="22" t="s">
        <v>58</v>
      </c>
      <c r="G150" s="22" t="s">
        <v>1044</v>
      </c>
      <c r="H150" s="22" t="s">
        <v>1695</v>
      </c>
      <c r="I150" s="22" t="s">
        <v>1693</v>
      </c>
      <c r="J150" s="23"/>
      <c r="K150" s="23"/>
      <c r="L150" s="8" t="str">
        <f t="shared" si="30"/>
        <v/>
      </c>
      <c r="M150" s="23"/>
      <c r="N150" s="23"/>
      <c r="O150" s="8" t="str">
        <f t="shared" si="3"/>
        <v/>
      </c>
      <c r="P150" s="8" t="str">
        <f t="shared" si="4"/>
        <v/>
      </c>
      <c r="Q150" s="23"/>
      <c r="R150" s="9" t="str">
        <f t="shared" si="5"/>
        <v/>
      </c>
      <c r="S150" s="9" t="str">
        <f t="shared" si="6"/>
        <v/>
      </c>
      <c r="T150" s="23"/>
      <c r="U150" s="8" t="str">
        <f t="shared" si="37"/>
        <v/>
      </c>
      <c r="V150" s="23"/>
      <c r="W150" s="10" t="str">
        <f t="shared" si="8"/>
        <v/>
      </c>
      <c r="X150" s="10" t="str">
        <f t="shared" si="19"/>
        <v/>
      </c>
      <c r="Y150" s="23"/>
      <c r="Z150" s="10" t="str">
        <f t="shared" si="10"/>
        <v/>
      </c>
      <c r="AA150" s="23"/>
      <c r="AB150" s="8" t="str">
        <f t="shared" si="25"/>
        <v/>
      </c>
      <c r="AC150" s="23"/>
      <c r="AD150" s="23"/>
      <c r="AE150" s="23"/>
      <c r="AF150" s="23"/>
      <c r="AG150" s="23"/>
      <c r="AH150" s="23"/>
      <c r="AI150" s="23"/>
      <c r="AJ150" s="23"/>
      <c r="AK150" s="23"/>
      <c r="AL150" s="23"/>
      <c r="AM150" s="23"/>
      <c r="AN150" s="22" t="str">
        <f t="shared" si="36"/>
        <v>, </v>
      </c>
      <c r="AO150" s="23"/>
      <c r="AP150" s="23"/>
      <c r="AQ150" s="23"/>
      <c r="AR150" s="23"/>
      <c r="AS150" s="23"/>
      <c r="AT150" s="23"/>
      <c r="AU150" s="12" t="str">
        <f t="shared" si="13"/>
        <v/>
      </c>
      <c r="AV150" s="23"/>
      <c r="AW150" s="23"/>
      <c r="AX150" s="23"/>
      <c r="AY150" s="9" t="str">
        <f t="shared" si="26"/>
        <v/>
      </c>
      <c r="AZ150" s="23"/>
      <c r="BA150" s="9" t="str">
        <f t="shared" si="29"/>
        <v/>
      </c>
      <c r="BB150" s="23"/>
      <c r="BC150" s="23"/>
      <c r="BD150" s="23"/>
      <c r="BE150" s="23"/>
      <c r="BF150" s="23"/>
      <c r="BG150" s="23"/>
      <c r="BH150" s="23"/>
    </row>
    <row r="151">
      <c r="A151" s="7">
        <v>45366.76835351852</v>
      </c>
      <c r="B151" s="8" t="b">
        <v>1</v>
      </c>
      <c r="C151" s="8" t="s">
        <v>1696</v>
      </c>
      <c r="D151" s="13"/>
      <c r="E151" s="8" t="str">
        <f t="shared" si="1"/>
        <v/>
      </c>
      <c r="F151" s="8" t="s">
        <v>81</v>
      </c>
      <c r="G151" s="9"/>
      <c r="H151" s="9"/>
      <c r="I151" s="9"/>
      <c r="J151" s="8" t="s">
        <v>61</v>
      </c>
      <c r="K151" s="8" t="s">
        <v>62</v>
      </c>
      <c r="L151" s="8" t="str">
        <f t="shared" si="30"/>
        <v>Speech-Language Pathologist</v>
      </c>
      <c r="M151" s="8" t="s">
        <v>63</v>
      </c>
      <c r="N151" s="8" t="s">
        <v>64</v>
      </c>
      <c r="O151" s="8" t="str">
        <f t="shared" si="3"/>
        <v>Individual Training - Virtual, Individual Training - In Person</v>
      </c>
      <c r="P151" s="8" t="str">
        <f t="shared" si="4"/>
        <v>Individual training is offered in person or virtually, and</v>
      </c>
      <c r="Q151" s="8" t="s">
        <v>64</v>
      </c>
      <c r="R151" s="9" t="str">
        <f t="shared" si="5"/>
        <v>Group Training - Virtual, Group Training - In Person</v>
      </c>
      <c r="S151" s="9" t="str">
        <f t="shared" si="6"/>
        <v>group training is offered in person or virtually.</v>
      </c>
      <c r="T151" s="8" t="s">
        <v>140</v>
      </c>
      <c r="U151" s="8" t="str">
        <f t="shared" si="37"/>
        <v>IL</v>
      </c>
      <c r="V151" s="8" t="s">
        <v>88</v>
      </c>
      <c r="W151" s="10" t="str">
        <f t="shared" si="8"/>
        <v>Feminine, Masculine, Androgynous, Singing</v>
      </c>
      <c r="X151" s="10" t="str">
        <f t="shared" si="19"/>
        <v>Services are available for those with feminine, masculine, androgynous, and singing-related voice goals.</v>
      </c>
      <c r="Y151" s="8" t="s">
        <v>1697</v>
      </c>
      <c r="Z151" s="10" t="str">
        <f t="shared" si="10"/>
        <v>
Regarding formal training in voice for transgender and gender diverse people, this provider reported: Specialized training in gender affirming voice services during graduate school and continuing education related to learning updated and best practices for this work throughout my career. I have 7 years experience of specializing in gender affirming voice services. </v>
      </c>
      <c r="AA151" s="8" t="s">
        <v>1698</v>
      </c>
      <c r="AB151" s="8" t="str">
        <f t="shared" si="25"/>
        <v>
Regarding areas of specialty/specific trainings, this provider reported: Singing voice training</v>
      </c>
      <c r="AC151" s="8" t="s">
        <v>1699</v>
      </c>
      <c r="AD151" s="9"/>
      <c r="AE151" s="9"/>
      <c r="AF151" s="9"/>
      <c r="AG151" s="9"/>
      <c r="AH151" s="9"/>
      <c r="AI151" s="8" t="s">
        <v>67</v>
      </c>
      <c r="AJ151" s="8" t="s">
        <v>83</v>
      </c>
      <c r="AK151" s="8" t="s">
        <v>450</v>
      </c>
      <c r="AL151" s="8" t="s">
        <v>157</v>
      </c>
      <c r="AM151" s="8" t="s">
        <v>1700</v>
      </c>
      <c r="AN151" s="22" t="str">
        <f t="shared" si="36"/>
        <v>1749 N. Wells St., Chicago, Illinois</v>
      </c>
      <c r="AO151" s="8" t="s">
        <v>1701</v>
      </c>
      <c r="AP151" s="8" t="s">
        <v>1702</v>
      </c>
      <c r="AQ151" s="8">
        <v>9.187407768E9</v>
      </c>
      <c r="AR151" s="8" t="s">
        <v>1703</v>
      </c>
      <c r="AS151" s="11" t="s">
        <v>1704</v>
      </c>
      <c r="AT151" s="8" t="s">
        <v>1705</v>
      </c>
      <c r="AU151" s="12" t="str">
        <f t="shared" si="13"/>
        <v>
Regarding formal training in cultural humility for transgender and gender diverse people, this provider reported: Various continuing education courses regarding cultural competence and humility </v>
      </c>
      <c r="AV151" s="8">
        <v>2017.0</v>
      </c>
      <c r="AW151" s="8">
        <v>2017.0</v>
      </c>
      <c r="AX151" s="8" t="s">
        <v>1439</v>
      </c>
      <c r="AY151" s="9" t="str">
        <f t="shared" si="26"/>
        <v>This provider opted to share the following additional aspects of identity: LGBTQ+ community membership</v>
      </c>
      <c r="AZ151" s="9"/>
      <c r="BA151" s="9" t="str">
        <f t="shared" si="29"/>
        <v/>
      </c>
      <c r="BB151" s="8" t="s">
        <v>1703</v>
      </c>
      <c r="BC151" s="13"/>
    </row>
    <row r="152">
      <c r="A152" s="7">
        <v>45367.475637870375</v>
      </c>
      <c r="B152" s="8" t="b">
        <v>1</v>
      </c>
      <c r="C152" s="8" t="s">
        <v>1706</v>
      </c>
      <c r="D152" s="13"/>
      <c r="E152" s="8" t="str">
        <f t="shared" si="1"/>
        <v/>
      </c>
      <c r="F152" s="8" t="s">
        <v>81</v>
      </c>
      <c r="G152" s="9"/>
      <c r="H152" s="9"/>
      <c r="I152" s="9"/>
      <c r="J152" s="8" t="s">
        <v>61</v>
      </c>
      <c r="K152" s="8" t="s">
        <v>62</v>
      </c>
      <c r="L152" s="8" t="str">
        <f t="shared" si="30"/>
        <v>Speech-Language Pathologist</v>
      </c>
      <c r="M152" s="8" t="s">
        <v>63</v>
      </c>
      <c r="N152" s="8" t="s">
        <v>64</v>
      </c>
      <c r="O152" s="8" t="str">
        <f t="shared" si="3"/>
        <v>Individual Training - Virtual, Individual Training - In Person</v>
      </c>
      <c r="P152" s="8" t="str">
        <f t="shared" si="4"/>
        <v>Individual training is offered in person or virtually, and</v>
      </c>
      <c r="Q152" s="8" t="s">
        <v>153</v>
      </c>
      <c r="R152" s="9" t="str">
        <f t="shared" si="5"/>
        <v>Group Training - Virtual</v>
      </c>
      <c r="S152" s="9" t="str">
        <f t="shared" si="6"/>
        <v>group training is offered virtually.</v>
      </c>
      <c r="T152" s="8" t="s">
        <v>1707</v>
      </c>
      <c r="U152" s="8" t="str">
        <f t="shared" si="37"/>
        <v>PA, NJ, DE, FL</v>
      </c>
      <c r="V152" s="8" t="s">
        <v>66</v>
      </c>
      <c r="W152" s="10" t="str">
        <f t="shared" si="8"/>
        <v>Feminine, Masculine, Androgynous</v>
      </c>
      <c r="X152" s="10" t="str">
        <f t="shared" si="19"/>
        <v>Services are available for those with feminine, masculine, and androgynous voice goals.</v>
      </c>
      <c r="Y152" s="8" t="s">
        <v>1708</v>
      </c>
      <c r="Z152" s="10" t="str">
        <f t="shared" si="10"/>
        <v>
Regarding formal training in voice for transgender and gender diverse people, this provider reported: As a speech-language pathologist, I have been working with clients on gender affirming voice training for over 15 years. I work with individuals as well as groups. </v>
      </c>
      <c r="AA152" s="8" t="s">
        <v>1709</v>
      </c>
      <c r="AB152" s="8" t="str">
        <f t="shared" si="25"/>
        <v>
Regarding areas of specialty/specific trainings, this provider reported: Adult and pediatric gender affirming voice, Estill Voice Training, Lessac-Madsen Resonant Voice Therapy</v>
      </c>
      <c r="AC152" s="8" t="s">
        <v>1710</v>
      </c>
      <c r="AD152" s="9"/>
      <c r="AE152" s="9"/>
      <c r="AF152" s="9"/>
      <c r="AG152" s="9"/>
      <c r="AH152" s="9"/>
      <c r="AI152" s="8" t="s">
        <v>67</v>
      </c>
      <c r="AJ152" s="8" t="s">
        <v>68</v>
      </c>
      <c r="AK152" s="8" t="s">
        <v>1711</v>
      </c>
      <c r="AL152" s="8" t="s">
        <v>1712</v>
      </c>
      <c r="AM152" s="8" t="s">
        <v>1713</v>
      </c>
      <c r="AN152" s="22" t="str">
        <f t="shared" si="36"/>
        <v>72 High Street , Mt. Holly, New Jersey</v>
      </c>
      <c r="AO152" s="8" t="s">
        <v>1714</v>
      </c>
      <c r="AP152" s="8" t="s">
        <v>1702</v>
      </c>
      <c r="AQ152" s="8">
        <v>6.099222252E9</v>
      </c>
      <c r="AR152" s="8" t="s">
        <v>1715</v>
      </c>
      <c r="AS152" s="11" t="s">
        <v>1716</v>
      </c>
      <c r="AT152" s="8" t="s">
        <v>1717</v>
      </c>
      <c r="AU152" s="12" t="str">
        <f t="shared" si="13"/>
        <v>
Regarding formal training in cultural humility for transgender and gender diverse people, this provider reported: I have received yearly training through seminars in DEI</v>
      </c>
      <c r="AV152" s="8">
        <v>2006.0</v>
      </c>
      <c r="AW152" s="8">
        <v>1990.0</v>
      </c>
      <c r="AX152" s="9"/>
      <c r="AY152" s="9" t="str">
        <f t="shared" si="26"/>
        <v/>
      </c>
      <c r="AZ152" s="9"/>
      <c r="BA152" s="9" t="str">
        <f t="shared" si="29"/>
        <v/>
      </c>
      <c r="BB152" s="8" t="s">
        <v>1718</v>
      </c>
      <c r="BC152" s="13"/>
    </row>
    <row r="153">
      <c r="A153" s="7">
        <v>45367.50300165509</v>
      </c>
      <c r="B153" s="8" t="b">
        <v>1</v>
      </c>
      <c r="C153" s="8" t="s">
        <v>1719</v>
      </c>
      <c r="D153" s="13"/>
      <c r="E153" s="8" t="str">
        <f t="shared" si="1"/>
        <v/>
      </c>
      <c r="F153" s="8" t="s">
        <v>81</v>
      </c>
      <c r="G153" s="9"/>
      <c r="H153" s="9"/>
      <c r="I153" s="9"/>
      <c r="J153" s="8" t="s">
        <v>61</v>
      </c>
      <c r="K153" s="8" t="s">
        <v>62</v>
      </c>
      <c r="L153" s="8" t="str">
        <f t="shared" si="30"/>
        <v>Speech-Language Pathologist</v>
      </c>
      <c r="M153" s="8" t="s">
        <v>63</v>
      </c>
      <c r="N153" s="8" t="s">
        <v>64</v>
      </c>
      <c r="O153" s="8" t="str">
        <f t="shared" si="3"/>
        <v>Individual Training - Virtual, Individual Training - In Person</v>
      </c>
      <c r="P153" s="8" t="str">
        <f t="shared" si="4"/>
        <v>Individual training is offered in person or virtually, and</v>
      </c>
      <c r="Q153" s="8" t="s">
        <v>59</v>
      </c>
      <c r="R153" s="9" t="str">
        <f t="shared" si="5"/>
        <v/>
      </c>
      <c r="S153" s="9" t="str">
        <f t="shared" si="6"/>
        <v>group training is not offered.</v>
      </c>
      <c r="T153" s="8" t="s">
        <v>756</v>
      </c>
      <c r="U153" s="8" t="str">
        <f t="shared" si="37"/>
        <v>MD, DC, VA</v>
      </c>
      <c r="V153" s="8" t="s">
        <v>88</v>
      </c>
      <c r="W153" s="10" t="str">
        <f t="shared" si="8"/>
        <v>Feminine, Masculine, Androgynous, Singing</v>
      </c>
      <c r="X153" s="10" t="str">
        <f t="shared" si="19"/>
        <v>Services are available for those with feminine, masculine, androgynous, and singing-related voice goals.</v>
      </c>
      <c r="Y153" s="8" t="s">
        <v>1720</v>
      </c>
      <c r="Z153" s="10" t="str">
        <f t="shared" si="10"/>
        <v>
Regarding formal training in voice for transgender and gender diverse people, this provider reported: Voice-specialized SLP with over 9 years of voice therapy experience. Completed training in 2021 on gender affirming voice care, and have been providing services since then to the TGNC community.</v>
      </c>
      <c r="AA153" s="8" t="s">
        <v>1721</v>
      </c>
      <c r="AB153" s="8" t="str">
        <f t="shared" si="25"/>
        <v>
Regarding areas of specialty/specific trainings, this provider reported: Singing voice specialist; have a Master of Music in vocal performance</v>
      </c>
      <c r="AC153" s="8" t="s">
        <v>1722</v>
      </c>
      <c r="AD153" s="9"/>
      <c r="AE153" s="9"/>
      <c r="AF153" s="9"/>
      <c r="AG153" s="9"/>
      <c r="AH153" s="9"/>
      <c r="AI153" s="8" t="s">
        <v>67</v>
      </c>
      <c r="AJ153" s="8" t="s">
        <v>68</v>
      </c>
      <c r="AK153" s="8" t="s">
        <v>294</v>
      </c>
      <c r="AL153" s="8" t="s">
        <v>295</v>
      </c>
      <c r="AM153" s="8" t="s">
        <v>1723</v>
      </c>
      <c r="AN153" s="22" t="s">
        <v>1724</v>
      </c>
      <c r="AO153" s="8" t="s">
        <v>1725</v>
      </c>
      <c r="AP153" s="8" t="s">
        <v>1702</v>
      </c>
      <c r="AQ153" s="8">
        <v>4.439976467E9</v>
      </c>
      <c r="AR153" s="9"/>
      <c r="AS153" s="9"/>
      <c r="AT153" s="9"/>
      <c r="AU153" s="12" t="str">
        <f t="shared" si="13"/>
        <v/>
      </c>
      <c r="AV153" s="8">
        <v>2021.0</v>
      </c>
      <c r="AW153" s="8">
        <v>2015.0</v>
      </c>
      <c r="AX153" s="9"/>
      <c r="AY153" s="9" t="str">
        <f t="shared" si="26"/>
        <v/>
      </c>
      <c r="AZ153" s="9"/>
      <c r="BA153" s="9" t="str">
        <f t="shared" si="29"/>
        <v/>
      </c>
      <c r="BB153" s="8" t="s">
        <v>1726</v>
      </c>
      <c r="BC153" s="13"/>
    </row>
    <row r="154">
      <c r="A154" s="7">
        <v>45368.80716523148</v>
      </c>
      <c r="B154" s="8" t="b">
        <v>1</v>
      </c>
      <c r="C154" s="8" t="s">
        <v>1727</v>
      </c>
      <c r="D154" s="8" t="s">
        <v>57</v>
      </c>
      <c r="E154" s="8" t="str">
        <f t="shared" si="1"/>
        <v> (she/her)</v>
      </c>
      <c r="F154" s="8" t="s">
        <v>81</v>
      </c>
      <c r="G154" s="9"/>
      <c r="H154" s="9"/>
      <c r="I154" s="9"/>
      <c r="J154" s="8" t="s">
        <v>61</v>
      </c>
      <c r="K154" s="8" t="s">
        <v>62</v>
      </c>
      <c r="L154" s="8" t="str">
        <f t="shared" si="30"/>
        <v>Speech-Language Pathologist</v>
      </c>
      <c r="M154" s="8" t="s">
        <v>63</v>
      </c>
      <c r="N154" s="8" t="s">
        <v>64</v>
      </c>
      <c r="O154" s="8" t="str">
        <f t="shared" si="3"/>
        <v>Individual Training - Virtual, Individual Training - In Person</v>
      </c>
      <c r="P154" s="8" t="str">
        <f t="shared" si="4"/>
        <v>Individual training is offered in person or virtually, and</v>
      </c>
      <c r="Q154" s="8" t="s">
        <v>59</v>
      </c>
      <c r="R154" s="9" t="str">
        <f t="shared" si="5"/>
        <v/>
      </c>
      <c r="S154" s="9" t="str">
        <f t="shared" si="6"/>
        <v>group training is not offered.</v>
      </c>
      <c r="T154" s="8" t="s">
        <v>1728</v>
      </c>
      <c r="U154" s="8" t="str">
        <f t="shared" si="37"/>
        <v>MD</v>
      </c>
      <c r="V154" s="8" t="s">
        <v>88</v>
      </c>
      <c r="W154" s="10" t="str">
        <f t="shared" si="8"/>
        <v>Feminine, Masculine, Androgynous, Singing</v>
      </c>
      <c r="X154" s="10" t="str">
        <f t="shared" si="19"/>
        <v>Services are available for those with feminine, masculine, androgynous, and singing-related voice goals.</v>
      </c>
      <c r="Y154" s="8" t="s">
        <v>1729</v>
      </c>
      <c r="Z154" s="10" t="str">
        <f t="shared" si="10"/>
        <v>
Regarding formal training in voice for transgender and gender diverse people, this provider reported: Gender Affirming Voice Training: A Self-Study Course for Voice Clinicians, 5+ years worth of consistent work with this population,12+ years as a voice specialist speech pathologist</v>
      </c>
      <c r="AA154" s="9"/>
      <c r="AB154" s="8" t="str">
        <f t="shared" si="25"/>
        <v/>
      </c>
      <c r="AC154" s="8" t="s">
        <v>1730</v>
      </c>
      <c r="AD154" s="9"/>
      <c r="AE154" s="9"/>
      <c r="AF154" s="9"/>
      <c r="AG154" s="9"/>
      <c r="AH154" s="9"/>
      <c r="AI154" s="8" t="s">
        <v>67</v>
      </c>
      <c r="AJ154" s="8" t="s">
        <v>103</v>
      </c>
      <c r="AK154" s="8" t="s">
        <v>1728</v>
      </c>
      <c r="AL154" s="8" t="s">
        <v>295</v>
      </c>
      <c r="AM154" s="9"/>
      <c r="AN154" s="22" t="str">
        <f t="shared" ref="AN154:AN166" si="38">IF(ISBLANK(AM154),AL154&amp;", "&amp;AK154, AM154&amp;", "&amp;AL154&amp;", "&amp;AK154)</f>
        <v>Baltimore, MD</v>
      </c>
      <c r="AO154" s="8" t="s">
        <v>1731</v>
      </c>
      <c r="AP154" s="8" t="s">
        <v>1702</v>
      </c>
      <c r="AQ154" s="8">
        <v>4.439976467E9</v>
      </c>
      <c r="AR154" s="8" t="s">
        <v>1732</v>
      </c>
      <c r="AS154" s="11" t="s">
        <v>1733</v>
      </c>
      <c r="AT154" s="9"/>
      <c r="AU154" s="12" t="str">
        <f t="shared" si="13"/>
        <v/>
      </c>
      <c r="AV154" s="8">
        <v>2017.0</v>
      </c>
      <c r="AW154" s="8">
        <v>2009.0</v>
      </c>
      <c r="AX154" s="9"/>
      <c r="AY154" s="9" t="str">
        <f t="shared" si="26"/>
        <v/>
      </c>
      <c r="AZ154" s="9"/>
      <c r="BA154" s="9" t="str">
        <f t="shared" si="29"/>
        <v/>
      </c>
      <c r="BB154" s="8" t="s">
        <v>1732</v>
      </c>
      <c r="BC154" s="13"/>
    </row>
    <row r="155">
      <c r="A155" s="7">
        <v>45368.99648054398</v>
      </c>
      <c r="B155" s="8" t="b">
        <v>1</v>
      </c>
      <c r="C155" s="8" t="s">
        <v>1734</v>
      </c>
      <c r="D155" s="8" t="s">
        <v>57</v>
      </c>
      <c r="E155" s="8" t="str">
        <f t="shared" si="1"/>
        <v> (she/her)</v>
      </c>
      <c r="F155" s="8" t="s">
        <v>58</v>
      </c>
      <c r="G155" s="8" t="s">
        <v>59</v>
      </c>
      <c r="H155" s="9"/>
      <c r="I155" s="8" t="s">
        <v>60</v>
      </c>
      <c r="J155" s="8" t="s">
        <v>61</v>
      </c>
      <c r="K155" s="8" t="s">
        <v>62</v>
      </c>
      <c r="L155" s="8" t="str">
        <f t="shared" si="30"/>
        <v>Speech-Language Pathologist</v>
      </c>
      <c r="M155" s="8" t="s">
        <v>63</v>
      </c>
      <c r="N155" s="8" t="s">
        <v>64</v>
      </c>
      <c r="O155" s="8" t="str">
        <f t="shared" si="3"/>
        <v>Individual Training - Virtual, Individual Training - In Person</v>
      </c>
      <c r="P155" s="8" t="str">
        <f t="shared" si="4"/>
        <v>Individual training is offered in person or virtually, and</v>
      </c>
      <c r="Q155" s="8" t="s">
        <v>59</v>
      </c>
      <c r="R155" s="9" t="str">
        <f t="shared" si="5"/>
        <v/>
      </c>
      <c r="S155" s="9" t="str">
        <f t="shared" si="6"/>
        <v>group training is not offered.</v>
      </c>
      <c r="T155" s="8" t="s">
        <v>190</v>
      </c>
      <c r="U155" s="8" t="str">
        <f t="shared" si="37"/>
        <v>WI</v>
      </c>
      <c r="V155" s="8" t="s">
        <v>66</v>
      </c>
      <c r="W155" s="10" t="str">
        <f t="shared" si="8"/>
        <v>Feminine, Masculine, Androgynous</v>
      </c>
      <c r="X155" s="10" t="str">
        <f t="shared" si="19"/>
        <v>Services are available for those with feminine, masculine, and androgynous voice goals.</v>
      </c>
      <c r="Y155" s="8" t="s">
        <v>1735</v>
      </c>
      <c r="Z155" s="10" t="str">
        <f t="shared" si="10"/>
        <v>
Regarding formal training in voice for transgender and gender diverse people, this provider reported: voice clinic training in graduate school, currently work in a Gender Health Clinic, professional education hours/courses on GAVC training</v>
      </c>
      <c r="AA155" s="8" t="s">
        <v>1736</v>
      </c>
      <c r="AB155" s="8" t="str">
        <f t="shared" si="25"/>
        <v>
Regarding areas of specialty/specific trainings, this provider reported: pediatric gender affirming voice therapy</v>
      </c>
      <c r="AC155" s="8" t="s">
        <v>1737</v>
      </c>
      <c r="AD155" s="9"/>
      <c r="AE155" s="9"/>
      <c r="AF155" s="9"/>
      <c r="AG155" s="9"/>
      <c r="AH155" s="9"/>
      <c r="AI155" s="8" t="s">
        <v>67</v>
      </c>
      <c r="AJ155" s="8" t="s">
        <v>68</v>
      </c>
      <c r="AK155" s="8" t="s">
        <v>190</v>
      </c>
      <c r="AL155" s="8" t="s">
        <v>1738</v>
      </c>
      <c r="AM155" s="9"/>
      <c r="AN155" s="22" t="str">
        <f t="shared" si="38"/>
        <v>Milwaukee, WI</v>
      </c>
      <c r="AO155" s="8" t="s">
        <v>1739</v>
      </c>
      <c r="AP155" s="8" t="s">
        <v>1702</v>
      </c>
      <c r="AQ155" s="9"/>
      <c r="AR155" s="8" t="s">
        <v>1740</v>
      </c>
      <c r="AS155" s="9"/>
      <c r="AT155" s="8" t="s">
        <v>1741</v>
      </c>
      <c r="AU155" s="12" t="str">
        <f t="shared" si="13"/>
        <v>
Regarding formal training in cultural humility for transgender and gender diverse people, this provider reported:  continuing education courses</v>
      </c>
      <c r="AV155" s="8">
        <v>2022.0</v>
      </c>
      <c r="AW155" s="8">
        <v>2014.0</v>
      </c>
      <c r="AX155" s="8" t="s">
        <v>1742</v>
      </c>
      <c r="AY155" s="9" t="str">
        <f t="shared" si="26"/>
        <v>This provider opted to share the following additional aspects of identity: queer identifying</v>
      </c>
      <c r="AZ155" s="9"/>
      <c r="BA155" s="9" t="str">
        <f t="shared" si="29"/>
        <v/>
      </c>
      <c r="BB155" s="8" t="s">
        <v>1743</v>
      </c>
      <c r="BC155" s="13"/>
    </row>
    <row r="156">
      <c r="A156" s="7">
        <v>45369.0953066088</v>
      </c>
      <c r="B156" s="8" t="b">
        <v>1</v>
      </c>
      <c r="C156" s="8" t="s">
        <v>1744</v>
      </c>
      <c r="D156" s="8" t="s">
        <v>57</v>
      </c>
      <c r="E156" s="8" t="str">
        <f t="shared" si="1"/>
        <v> (she/her)</v>
      </c>
      <c r="F156" s="8" t="s">
        <v>81</v>
      </c>
      <c r="G156" s="9"/>
      <c r="H156" s="9"/>
      <c r="I156" s="9"/>
      <c r="J156" s="8" t="s">
        <v>61</v>
      </c>
      <c r="K156" s="8" t="s">
        <v>62</v>
      </c>
      <c r="L156" s="8" t="str">
        <f t="shared" si="30"/>
        <v>Speech-Language Pathologist</v>
      </c>
      <c r="M156" s="8" t="s">
        <v>63</v>
      </c>
      <c r="N156" s="8" t="s">
        <v>64</v>
      </c>
      <c r="O156" s="8" t="str">
        <f t="shared" si="3"/>
        <v>Individual Training - Virtual, Individual Training - In Person</v>
      </c>
      <c r="P156" s="8" t="str">
        <f t="shared" si="4"/>
        <v>Individual training is offered in person or virtually, and</v>
      </c>
      <c r="Q156" s="8" t="s">
        <v>59</v>
      </c>
      <c r="R156" s="9" t="str">
        <f t="shared" si="5"/>
        <v/>
      </c>
      <c r="S156" s="9" t="str">
        <f t="shared" si="6"/>
        <v>group training is not offered.</v>
      </c>
      <c r="T156" s="8" t="s">
        <v>952</v>
      </c>
      <c r="U156" s="8" t="str">
        <f t="shared" si="37"/>
        <v>CO</v>
      </c>
      <c r="V156" s="8" t="s">
        <v>66</v>
      </c>
      <c r="W156" s="10" t="str">
        <f t="shared" si="8"/>
        <v>Feminine, Masculine, Androgynous</v>
      </c>
      <c r="X156" s="10" t="str">
        <f t="shared" si="19"/>
        <v>Services are available for those with feminine, masculine, and androgynous voice goals.</v>
      </c>
      <c r="Y156" s="8" t="s">
        <v>1745</v>
      </c>
      <c r="Z156" s="10" t="str">
        <f t="shared" si="10"/>
        <v>
Regarding formal training in voice for transgender and gender diverse people, this provider reported: I have been working in gender-affirming voice since 2020 and I always say that I'll never be done learning this work. I have taken many courses in GA voice from trans and gender-diverse SLPs, cis providers, and singing teachers. I attend conferences and continuing ed frequently, and most importantly I am always learning from those in the trans community that share their voice resources online (TransVoiceLessons, Renee Yoxon, Quinn at Quintessential Voice). I am committed to providing a neurodivergent-affirming and trauma-informed space for vocal exploration and integration. </v>
      </c>
      <c r="AA156" s="8" t="s">
        <v>1746</v>
      </c>
      <c r="AB156" s="8" t="str">
        <f t="shared" si="25"/>
        <v>
Regarding areas of specialty/specific trainings, this provider reported: I can provide intermediate-level singing voice practices related to gender-perception, but I typically refer professional performers to others with singing voice specialty. I also perform laryngoscopy if we need to get a look at your larynx. </v>
      </c>
      <c r="AC156" s="8" t="s">
        <v>1747</v>
      </c>
      <c r="AD156" s="9"/>
      <c r="AE156" s="9"/>
      <c r="AF156" s="9"/>
      <c r="AG156" s="9"/>
      <c r="AH156" s="9"/>
      <c r="AI156" s="8" t="s">
        <v>594</v>
      </c>
      <c r="AJ156" s="8" t="s">
        <v>83</v>
      </c>
      <c r="AK156" s="8" t="s">
        <v>327</v>
      </c>
      <c r="AL156" s="8" t="s">
        <v>1748</v>
      </c>
      <c r="AM156" s="8" t="s">
        <v>1749</v>
      </c>
      <c r="AN156" s="22" t="str">
        <f t="shared" si="38"/>
        <v>403 Summit Blvd, Ste 204, Broomfield, Colorado</v>
      </c>
      <c r="AO156" s="8" t="s">
        <v>1750</v>
      </c>
      <c r="AP156" s="8" t="s">
        <v>1751</v>
      </c>
      <c r="AQ156" s="8">
        <v>7.204012139E9</v>
      </c>
      <c r="AR156" s="8" t="s">
        <v>1752</v>
      </c>
      <c r="AS156" s="11" t="s">
        <v>1753</v>
      </c>
      <c r="AT156" s="8" t="s">
        <v>1754</v>
      </c>
      <c r="AU156" s="12" t="str">
        <f t="shared" si="13"/>
        <v>
Regarding formal training in cultural humility for transgender and gender diverse people, this provider reported: I completed a 3 credit graduate level course with CREDIT institute, several courses with Transplaining, multiple cultural humility and responsiveness trainings in my GA voice training, and annual required trainings through our practice</v>
      </c>
      <c r="AV156" s="8">
        <v>2021.0</v>
      </c>
      <c r="AW156" s="8">
        <v>2020.0</v>
      </c>
      <c r="AX156" s="8" t="s">
        <v>1755</v>
      </c>
      <c r="AY156" s="9" t="str">
        <f t="shared" si="26"/>
        <v>This provider opted to share the following additional aspects of identity: Queer, neurodivergent (ADHD), white, middle-SES</v>
      </c>
      <c r="AZ156" s="9"/>
      <c r="BA156" s="9" t="str">
        <f t="shared" si="29"/>
        <v/>
      </c>
      <c r="BB156" s="8" t="s">
        <v>1756</v>
      </c>
      <c r="BC156" s="13"/>
    </row>
    <row r="157">
      <c r="A157" s="7">
        <v>45369.42125344907</v>
      </c>
      <c r="B157" s="8" t="b">
        <v>1</v>
      </c>
      <c r="C157" s="8" t="s">
        <v>1757</v>
      </c>
      <c r="D157" s="8" t="s">
        <v>57</v>
      </c>
      <c r="E157" s="8" t="str">
        <f t="shared" si="1"/>
        <v> (she/her)</v>
      </c>
      <c r="F157" s="9"/>
      <c r="G157" s="8" t="s">
        <v>59</v>
      </c>
      <c r="H157" s="9"/>
      <c r="I157" s="8" t="s">
        <v>60</v>
      </c>
      <c r="J157" s="8" t="s">
        <v>61</v>
      </c>
      <c r="K157" s="8" t="s">
        <v>62</v>
      </c>
      <c r="L157" s="8" t="str">
        <f t="shared" si="30"/>
        <v>Speech-Language Pathologist</v>
      </c>
      <c r="M157" s="8" t="s">
        <v>63</v>
      </c>
      <c r="N157" s="8" t="s">
        <v>64</v>
      </c>
      <c r="O157" s="8" t="str">
        <f t="shared" si="3"/>
        <v>Individual Training - Virtual, Individual Training - In Person</v>
      </c>
      <c r="P157" s="8" t="str">
        <f t="shared" si="4"/>
        <v>Individual training is offered in person or virtually, and</v>
      </c>
      <c r="Q157" s="8" t="s">
        <v>59</v>
      </c>
      <c r="R157" s="9" t="str">
        <f t="shared" si="5"/>
        <v/>
      </c>
      <c r="S157" s="9" t="str">
        <f t="shared" si="6"/>
        <v>group training is not offered.</v>
      </c>
      <c r="T157" s="8" t="s">
        <v>246</v>
      </c>
      <c r="U157" s="8" t="str">
        <f t="shared" si="37"/>
        <v>MN</v>
      </c>
      <c r="V157" s="8" t="s">
        <v>88</v>
      </c>
      <c r="W157" s="10" t="str">
        <f t="shared" si="8"/>
        <v>Feminine, Masculine, Androgynous, Singing</v>
      </c>
      <c r="X157" s="10" t="str">
        <f t="shared" si="19"/>
        <v>Services are available for those with feminine, masculine, androgynous, and singing-related voice goals.</v>
      </c>
      <c r="Y157" s="8" t="s">
        <v>1758</v>
      </c>
      <c r="Z157" s="10" t="str">
        <f t="shared" si="10"/>
        <v>
Regarding formal training in voice for transgender and gender diverse people, this provider reported: I am a speech-language pathologist since 2007, am a NCVS Trained Vocologist, have a B.M. in Vocal Performance and Vocal Music Education</v>
      </c>
      <c r="AA157" s="9"/>
      <c r="AB157" s="8" t="str">
        <f t="shared" si="25"/>
        <v/>
      </c>
      <c r="AC157" s="9"/>
      <c r="AD157" s="9"/>
      <c r="AE157" s="9"/>
      <c r="AF157" s="9"/>
      <c r="AG157" s="9"/>
      <c r="AH157" s="9"/>
      <c r="AI157" s="8" t="s">
        <v>67</v>
      </c>
      <c r="AJ157" s="8" t="s">
        <v>68</v>
      </c>
      <c r="AK157" s="8" t="s">
        <v>246</v>
      </c>
      <c r="AL157" s="8" t="s">
        <v>1759</v>
      </c>
      <c r="AM157" s="9"/>
      <c r="AN157" s="22" t="str">
        <f t="shared" si="38"/>
        <v>St. Paul, MN</v>
      </c>
      <c r="AO157" s="8" t="s">
        <v>1760</v>
      </c>
      <c r="AP157" s="8" t="s">
        <v>1761</v>
      </c>
      <c r="AQ157" s="8">
        <v>9.5299359E9</v>
      </c>
      <c r="AR157" s="9"/>
      <c r="AS157" s="9"/>
      <c r="AT157" s="8" t="s">
        <v>1762</v>
      </c>
      <c r="AU157" s="12" t="str">
        <f t="shared" si="13"/>
        <v>
Regarding formal training in cultural humility for transgender and gender diverse people, this provider reported: I have taken several continuing education courses.</v>
      </c>
      <c r="AV157" s="8">
        <v>2019.0</v>
      </c>
      <c r="AW157" s="8">
        <v>2007.0</v>
      </c>
      <c r="AX157" s="9"/>
      <c r="AY157" s="9" t="str">
        <f t="shared" si="26"/>
        <v/>
      </c>
      <c r="AZ157" s="9"/>
      <c r="BA157" s="9" t="str">
        <f t="shared" si="29"/>
        <v/>
      </c>
      <c r="BB157" s="8" t="s">
        <v>1763</v>
      </c>
      <c r="BC157" s="13"/>
    </row>
    <row r="158">
      <c r="A158" s="7">
        <v>45369.4489496875</v>
      </c>
      <c r="B158" s="8" t="b">
        <v>1</v>
      </c>
      <c r="C158" s="8" t="s">
        <v>1764</v>
      </c>
      <c r="D158" s="8" t="s">
        <v>57</v>
      </c>
      <c r="E158" s="8" t="str">
        <f t="shared" si="1"/>
        <v> (she/her)</v>
      </c>
      <c r="F158" s="8" t="s">
        <v>81</v>
      </c>
      <c r="G158" s="9"/>
      <c r="H158" s="9"/>
      <c r="I158" s="9"/>
      <c r="J158" s="8" t="s">
        <v>61</v>
      </c>
      <c r="K158" s="8" t="s">
        <v>62</v>
      </c>
      <c r="L158" s="8" t="str">
        <f t="shared" si="30"/>
        <v>Speech-Language Pathologist</v>
      </c>
      <c r="M158" s="8" t="s">
        <v>165</v>
      </c>
      <c r="N158" s="8" t="s">
        <v>64</v>
      </c>
      <c r="O158" s="8" t="str">
        <f t="shared" si="3"/>
        <v>Individual Training - Virtual, Individual Training - In Person</v>
      </c>
      <c r="P158" s="8" t="str">
        <f t="shared" si="4"/>
        <v>Individual training is offered in person or virtually, and</v>
      </c>
      <c r="Q158" s="8" t="s">
        <v>64</v>
      </c>
      <c r="R158" s="9" t="str">
        <f t="shared" si="5"/>
        <v>Group Training - Virtual, Group Training - In Person</v>
      </c>
      <c r="S158" s="9" t="str">
        <f t="shared" si="6"/>
        <v>group training is offered in person or virtually.</v>
      </c>
      <c r="T158" s="8" t="s">
        <v>314</v>
      </c>
      <c r="U158" s="8" t="str">
        <f t="shared" si="37"/>
        <v>NY, MA</v>
      </c>
      <c r="V158" s="8" t="s">
        <v>88</v>
      </c>
      <c r="W158" s="10" t="str">
        <f t="shared" si="8"/>
        <v>Feminine, Masculine, Androgynous, Singing</v>
      </c>
      <c r="X158" s="10" t="str">
        <f t="shared" si="19"/>
        <v>Services are available for those with feminine, masculine, androgynous, and singing-related voice goals.</v>
      </c>
      <c r="Y158" s="8" t="s">
        <v>1765</v>
      </c>
      <c r="Z158" s="10" t="str">
        <f t="shared" si="10"/>
        <v>
Regarding formal training in voice for transgender and gender diverse people, this provider reported: Voice therapist and professional singer trained in Gender Affirming Voice Therapy and Coaching. Training includes voice/speech science, and ongoing continuing education to support the TGNC community. </v>
      </c>
      <c r="AA158" s="8" t="s">
        <v>1766</v>
      </c>
      <c r="AB158" s="8" t="str">
        <f t="shared" si="25"/>
        <v>
Regarding areas of specialty/specific trainings, this provider reported: Conservatory-trained professional singer</v>
      </c>
      <c r="AC158" s="8" t="s">
        <v>1767</v>
      </c>
      <c r="AD158" s="9"/>
      <c r="AE158" s="9"/>
      <c r="AF158" s="9"/>
      <c r="AG158" s="9"/>
      <c r="AH158" s="9"/>
      <c r="AI158" s="8" t="s">
        <v>67</v>
      </c>
      <c r="AJ158" s="8" t="s">
        <v>103</v>
      </c>
      <c r="AK158" s="8" t="s">
        <v>87</v>
      </c>
      <c r="AL158" s="8" t="s">
        <v>1768</v>
      </c>
      <c r="AM158" s="8" t="s">
        <v>1769</v>
      </c>
      <c r="AN158" s="22" t="str">
        <f t="shared" si="38"/>
        <v>863 Lorenz Avenue, North Baldwin, NY</v>
      </c>
      <c r="AO158" s="8" t="s">
        <v>1770</v>
      </c>
      <c r="AP158" s="8" t="s">
        <v>72</v>
      </c>
      <c r="AQ158" s="8">
        <v>5.163621101E9</v>
      </c>
      <c r="AR158" s="8" t="s">
        <v>1771</v>
      </c>
      <c r="AS158" s="11" t="s">
        <v>1772</v>
      </c>
      <c r="AT158" s="8" t="s">
        <v>1773</v>
      </c>
      <c r="AU158" s="12" t="str">
        <f t="shared" si="13"/>
        <v>
Regarding formal training in cultural humility for transgender and gender diverse people, this provider reported: Transplaining Courses, Bilingual Transgender Voice, Mentoring, Self-study, </v>
      </c>
      <c r="AV158" s="8">
        <v>2004.0</v>
      </c>
      <c r="AW158" s="8">
        <v>2003.0</v>
      </c>
      <c r="AX158" s="8" t="s">
        <v>1774</v>
      </c>
      <c r="AY158" s="9" t="str">
        <f t="shared" si="26"/>
        <v>This provider opted to share the following additional aspects of identity: Queer, Latina</v>
      </c>
      <c r="AZ158" s="9"/>
      <c r="BA158" s="9" t="str">
        <f t="shared" si="29"/>
        <v/>
      </c>
      <c r="BB158" s="8" t="s">
        <v>1771</v>
      </c>
      <c r="BC158" s="13"/>
    </row>
    <row r="159">
      <c r="A159" s="7">
        <v>45369.47863981481</v>
      </c>
      <c r="B159" s="8" t="b">
        <v>1</v>
      </c>
      <c r="C159" s="8" t="s">
        <v>1775</v>
      </c>
      <c r="D159" s="8" t="s">
        <v>57</v>
      </c>
      <c r="E159" s="8" t="str">
        <f t="shared" si="1"/>
        <v> (she/her)</v>
      </c>
      <c r="F159" s="8" t="s">
        <v>81</v>
      </c>
      <c r="G159" s="9"/>
      <c r="H159" s="9"/>
      <c r="I159" s="9"/>
      <c r="J159" s="8" t="s">
        <v>61</v>
      </c>
      <c r="K159" s="8" t="s">
        <v>62</v>
      </c>
      <c r="L159" s="8" t="str">
        <f t="shared" si="30"/>
        <v>Speech-Language Pathologist</v>
      </c>
      <c r="M159" s="8" t="s">
        <v>63</v>
      </c>
      <c r="N159" s="8" t="s">
        <v>153</v>
      </c>
      <c r="O159" s="8" t="str">
        <f t="shared" si="3"/>
        <v>Individual Training - Virtual</v>
      </c>
      <c r="P159" s="8" t="str">
        <f t="shared" si="4"/>
        <v>Individual training is offered virtually, and</v>
      </c>
      <c r="Q159" s="8" t="s">
        <v>59</v>
      </c>
      <c r="R159" s="9" t="str">
        <f t="shared" si="5"/>
        <v/>
      </c>
      <c r="S159" s="9" t="str">
        <f t="shared" si="6"/>
        <v>group training is not offered.</v>
      </c>
      <c r="T159" s="8" t="s">
        <v>1776</v>
      </c>
      <c r="U159" s="8" t="str">
        <f t="shared" si="37"/>
        <v>CO, WY</v>
      </c>
      <c r="V159" s="8" t="s">
        <v>66</v>
      </c>
      <c r="W159" s="10" t="str">
        <f t="shared" si="8"/>
        <v>Feminine, Masculine, Androgynous</v>
      </c>
      <c r="X159" s="10" t="str">
        <f t="shared" si="19"/>
        <v>Services are available for those with feminine, masculine, and androgynous voice goals.</v>
      </c>
      <c r="Y159" s="8" t="s">
        <v>1777</v>
      </c>
      <c r="Z159" s="10" t="str">
        <f t="shared" si="10"/>
        <v>
Regarding formal training in voice for transgender and gender diverse people, this provider reported: Holly has worked in the area of voice for over six years, and has provided GAVT for four years. She takes a very collaborative approach with her clients and meets her clients where they are in their voice journey.</v>
      </c>
      <c r="AA159" s="9"/>
      <c r="AB159" s="8" t="str">
        <f t="shared" si="25"/>
        <v/>
      </c>
      <c r="AC159" s="8" t="s">
        <v>1778</v>
      </c>
      <c r="AD159" s="9"/>
      <c r="AE159" s="9"/>
      <c r="AF159" s="9"/>
      <c r="AG159" s="9"/>
      <c r="AH159" s="9"/>
      <c r="AI159" s="8" t="s">
        <v>67</v>
      </c>
      <c r="AJ159" s="8" t="s">
        <v>83</v>
      </c>
      <c r="AK159" s="8" t="s">
        <v>327</v>
      </c>
      <c r="AL159" s="8" t="s">
        <v>1779</v>
      </c>
      <c r="AM159" s="9"/>
      <c r="AN159" s="22" t="str">
        <f t="shared" si="38"/>
        <v>Golden, Colorado</v>
      </c>
      <c r="AO159" s="8" t="s">
        <v>1750</v>
      </c>
      <c r="AP159" s="9"/>
      <c r="AQ159" s="8">
        <v>7.204012139E9</v>
      </c>
      <c r="AR159" s="9"/>
      <c r="AS159" s="11" t="s">
        <v>1753</v>
      </c>
      <c r="AT159" s="9"/>
      <c r="AU159" s="12" t="str">
        <f t="shared" si="13"/>
        <v/>
      </c>
      <c r="AV159" s="8">
        <v>2020.0</v>
      </c>
      <c r="AW159" s="8">
        <v>2019.0</v>
      </c>
      <c r="AX159" s="9"/>
      <c r="AY159" s="9" t="str">
        <f t="shared" si="26"/>
        <v/>
      </c>
      <c r="AZ159" s="9"/>
      <c r="BA159" s="9" t="str">
        <f t="shared" si="29"/>
        <v/>
      </c>
      <c r="BB159" s="8" t="s">
        <v>1780</v>
      </c>
      <c r="BC159" s="13"/>
    </row>
    <row r="160">
      <c r="A160" s="7">
        <v>45369.491039201384</v>
      </c>
      <c r="B160" s="8" t="b">
        <v>1</v>
      </c>
      <c r="C160" s="8" t="s">
        <v>1781</v>
      </c>
      <c r="D160" s="8" t="s">
        <v>164</v>
      </c>
      <c r="E160" s="8" t="str">
        <f t="shared" si="1"/>
        <v> (he/him)</v>
      </c>
      <c r="F160" s="8" t="s">
        <v>58</v>
      </c>
      <c r="G160" s="8" t="s">
        <v>59</v>
      </c>
      <c r="H160" s="9"/>
      <c r="I160" s="8" t="s">
        <v>60</v>
      </c>
      <c r="J160" s="8" t="s">
        <v>61</v>
      </c>
      <c r="K160" s="8" t="s">
        <v>62</v>
      </c>
      <c r="L160" s="8" t="str">
        <f t="shared" si="30"/>
        <v>Speech-Language Pathologist</v>
      </c>
      <c r="M160" s="8" t="s">
        <v>63</v>
      </c>
      <c r="N160" s="8" t="s">
        <v>64</v>
      </c>
      <c r="O160" s="8" t="str">
        <f t="shared" si="3"/>
        <v>Individual Training - Virtual, Individual Training - In Person</v>
      </c>
      <c r="P160" s="8" t="str">
        <f t="shared" si="4"/>
        <v>Individual training is offered in person or virtually, and</v>
      </c>
      <c r="Q160" s="8" t="s">
        <v>59</v>
      </c>
      <c r="R160" s="9" t="str">
        <f t="shared" si="5"/>
        <v/>
      </c>
      <c r="S160" s="9" t="str">
        <f t="shared" si="6"/>
        <v>group training is not offered.</v>
      </c>
      <c r="T160" s="8" t="s">
        <v>1782</v>
      </c>
      <c r="U160" s="8" t="s">
        <v>1783</v>
      </c>
      <c r="V160" s="8" t="s">
        <v>88</v>
      </c>
      <c r="W160" s="10" t="str">
        <f t="shared" si="8"/>
        <v>Feminine, Masculine, Androgynous, Singing</v>
      </c>
      <c r="X160" s="10" t="str">
        <f t="shared" si="19"/>
        <v>Services are available for those with feminine, masculine, androgynous, and singing-related voice goals.</v>
      </c>
      <c r="Y160" s="8" t="s">
        <v>1784</v>
      </c>
      <c r="Z160" s="10" t="str">
        <f t="shared" si="10"/>
        <v>
Regarding formal training in voice for transgender and gender diverse people, this provider reported: Trained as an anatomist and speech-language pathologist. Have worked as a professional singer/voice coach for the last 20+ years. Have taken continuing education on gender affirming voice and communication training as well as diversity and inclusivity training for SLP practice. Work in collaboration with GRS Montreal as part of their voice feminization program.</v>
      </c>
      <c r="AA160" s="8" t="s">
        <v>1785</v>
      </c>
      <c r="AB160" s="8" t="str">
        <f t="shared" si="25"/>
        <v>
Regarding areas of specialty/specific trainings, this provider reported: Transmasculine, Transfeminine, and Non-binary voice and communication training. Transmasculine, Transfeminine, and Non-binary singing voice. Post-gender affirming surgery rehabilitation and voice therapy.</v>
      </c>
      <c r="AC160" s="8" t="s">
        <v>1786</v>
      </c>
      <c r="AD160" s="9"/>
      <c r="AE160" s="9"/>
      <c r="AF160" s="9"/>
      <c r="AG160" s="9"/>
      <c r="AH160" s="9"/>
      <c r="AI160" s="8" t="s">
        <v>169</v>
      </c>
      <c r="AJ160" s="8" t="s">
        <v>117</v>
      </c>
      <c r="AK160" s="8" t="s">
        <v>226</v>
      </c>
      <c r="AL160" s="8" t="s">
        <v>281</v>
      </c>
      <c r="AM160" s="8" t="s">
        <v>1787</v>
      </c>
      <c r="AN160" s="22" t="str">
        <f t="shared" si="38"/>
        <v>323 Richmond St E, Toronto, Ontario</v>
      </c>
      <c r="AO160" s="8" t="s">
        <v>1788</v>
      </c>
      <c r="AP160" s="8" t="s">
        <v>1789</v>
      </c>
      <c r="AQ160" s="8">
        <v>6.476333325E9</v>
      </c>
      <c r="AR160" s="8" t="s">
        <v>1790</v>
      </c>
      <c r="AS160" s="11" t="s">
        <v>1791</v>
      </c>
      <c r="AT160" s="8" t="s">
        <v>1792</v>
      </c>
      <c r="AU160" s="12" t="str">
        <f t="shared" si="13"/>
        <v>
Regarding formal training in cultural humility for transgender and gender diverse people, this provider reported: Attended workshops on gender affirming care, working with a gender-inclusive lens in speech-language pathology practice, and trauma-informed care for speech-language pathologists.</v>
      </c>
      <c r="AV160" s="8">
        <v>2016.0</v>
      </c>
      <c r="AW160" s="8">
        <v>2015.0</v>
      </c>
      <c r="AX160" s="8" t="s">
        <v>1793</v>
      </c>
      <c r="AY160" s="9" t="str">
        <f t="shared" si="26"/>
        <v>This provider opted to share the following additional aspects of identity: Member of and advocate within the 2SLGBTQIA+ community</v>
      </c>
      <c r="AZ160" s="8" t="s">
        <v>1794</v>
      </c>
      <c r="BA160" s="9" t="str">
        <f t="shared" si="29"/>
        <v>
This provider wished to share the following additional information: Also provide workshops for workplaces or community organizations pertaining to voice use, assertiveness and affirming communication training, workplace communication training, voice training for fitness professionals, and singing voice technique. When not providing speech-language pathology services, work as a professional singer and spin instructor.</v>
      </c>
      <c r="BB160" s="8" t="s">
        <v>1795</v>
      </c>
      <c r="BC160" s="13"/>
    </row>
    <row r="161">
      <c r="A161" s="7">
        <v>45369.49562847222</v>
      </c>
      <c r="B161" s="8" t="b">
        <v>1</v>
      </c>
      <c r="C161" s="8" t="s">
        <v>1796</v>
      </c>
      <c r="D161" s="8" t="s">
        <v>57</v>
      </c>
      <c r="E161" s="8" t="str">
        <f t="shared" si="1"/>
        <v> (she/her)</v>
      </c>
      <c r="F161" s="8" t="s">
        <v>81</v>
      </c>
      <c r="G161" s="9"/>
      <c r="H161" s="9"/>
      <c r="I161" s="9"/>
      <c r="J161" s="8" t="s">
        <v>61</v>
      </c>
      <c r="K161" s="8" t="s">
        <v>86</v>
      </c>
      <c r="L161" s="8" t="str">
        <f t="shared" si="30"/>
        <v>Vocal Pedagogue/Singing Instructor</v>
      </c>
      <c r="M161" s="8" t="s">
        <v>63</v>
      </c>
      <c r="N161" s="8" t="s">
        <v>64</v>
      </c>
      <c r="O161" s="8" t="str">
        <f t="shared" si="3"/>
        <v>Individual Training - Virtual, Individual Training - In Person</v>
      </c>
      <c r="P161" s="8" t="str">
        <f t="shared" si="4"/>
        <v>Individual training is offered in person or virtually, and</v>
      </c>
      <c r="Q161" s="8" t="s">
        <v>64</v>
      </c>
      <c r="R161" s="9" t="str">
        <f t="shared" si="5"/>
        <v>Group Training - Virtual, Group Training - In Person</v>
      </c>
      <c r="S161" s="9" t="str">
        <f t="shared" si="6"/>
        <v>group training is offered in person or virtually.</v>
      </c>
      <c r="T161" s="8" t="s">
        <v>1797</v>
      </c>
      <c r="U161" s="8" t="str">
        <f t="shared" ref="U161:U177" si="39">T161</f>
        <v>TX, CA, FL, MS</v>
      </c>
      <c r="V161" s="8" t="s">
        <v>88</v>
      </c>
      <c r="W161" s="10" t="str">
        <f t="shared" si="8"/>
        <v>Feminine, Masculine, Androgynous, Singing</v>
      </c>
      <c r="X161" s="10" t="str">
        <f t="shared" si="19"/>
        <v>Services are available for those with feminine, masculine, androgynous, and singing-related voice goals.</v>
      </c>
      <c r="Y161" s="8" t="s">
        <v>1798</v>
      </c>
      <c r="Z161" s="10" t="str">
        <f t="shared" si="10"/>
        <v>
Regarding formal training in voice for transgender and gender diverse people, this provider reported: I am a vocologist, vocal coach trained in classical singing and a degree in vocal performance. For 20 years of my career, my love was musical theater, jazz and cabaret singing. These skills combined with 30 years of experience as a professional performer and speaker, my extensive background as a teacher of movement, music and drama and theater direction, made me an ideal person to help in this area.</v>
      </c>
      <c r="AA161" s="8" t="s">
        <v>1799</v>
      </c>
      <c r="AB161" s="8" t="str">
        <f t="shared" si="25"/>
        <v>
Regarding areas of specialty/specific trainings, this provider reported: Gender affirming singing voice, Gender affirming Voice, Pediatric Gender affirming Voice, Movement specialist, Vocology certification, Drama and Theater direction, </v>
      </c>
      <c r="AC161" s="8" t="s">
        <v>1800</v>
      </c>
      <c r="AD161" s="9"/>
      <c r="AE161" s="9"/>
      <c r="AF161" s="9"/>
      <c r="AG161" s="9"/>
      <c r="AH161" s="9"/>
      <c r="AI161" s="8" t="s">
        <v>67</v>
      </c>
      <c r="AJ161" s="8" t="s">
        <v>68</v>
      </c>
      <c r="AK161" s="8" t="s">
        <v>1403</v>
      </c>
      <c r="AL161" s="8" t="s">
        <v>1404</v>
      </c>
      <c r="AM161" s="8" t="s">
        <v>1405</v>
      </c>
      <c r="AN161" s="22" t="str">
        <f t="shared" si="38"/>
        <v>15150 Preston Road, Ste 300, Dallas, Texas</v>
      </c>
      <c r="AO161" s="8" t="s">
        <v>1406</v>
      </c>
      <c r="AP161" s="8" t="s">
        <v>1801</v>
      </c>
      <c r="AQ161" s="8">
        <v>2.149971106E9</v>
      </c>
      <c r="AR161" s="8" t="s">
        <v>1407</v>
      </c>
      <c r="AS161" s="11" t="s">
        <v>1408</v>
      </c>
      <c r="AT161" s="8" t="s">
        <v>1802</v>
      </c>
      <c r="AU161" s="12" t="str">
        <f t="shared" si="13"/>
        <v>
Regarding formal training in cultural humility for transgender and gender diverse people, this provider reported: Gender Affirming Voice Conferences, Friends, Family, and clients</v>
      </c>
      <c r="AV161" s="8">
        <v>2019.0</v>
      </c>
      <c r="AW161" s="8">
        <v>1984.0</v>
      </c>
      <c r="AX161" s="9"/>
      <c r="AY161" s="9" t="str">
        <f t="shared" si="26"/>
        <v/>
      </c>
      <c r="AZ161" s="9"/>
      <c r="BA161" s="9" t="str">
        <f t="shared" si="29"/>
        <v/>
      </c>
      <c r="BB161" s="8" t="s">
        <v>1407</v>
      </c>
      <c r="BC161" s="13"/>
    </row>
    <row r="162">
      <c r="A162" s="7">
        <v>45369.520342627315</v>
      </c>
      <c r="B162" s="8" t="b">
        <v>1</v>
      </c>
      <c r="C162" s="8" t="s">
        <v>1803</v>
      </c>
      <c r="D162" s="8" t="s">
        <v>57</v>
      </c>
      <c r="E162" s="8" t="str">
        <f t="shared" si="1"/>
        <v> (she/her)</v>
      </c>
      <c r="F162" s="8" t="s">
        <v>58</v>
      </c>
      <c r="G162" s="8" t="s">
        <v>59</v>
      </c>
      <c r="H162" s="9"/>
      <c r="I162" s="8" t="s">
        <v>60</v>
      </c>
      <c r="J162" s="8" t="s">
        <v>61</v>
      </c>
      <c r="K162" s="8" t="s">
        <v>62</v>
      </c>
      <c r="L162" s="8" t="str">
        <f t="shared" si="30"/>
        <v>Speech-Language Pathologist</v>
      </c>
      <c r="M162" s="8" t="s">
        <v>63</v>
      </c>
      <c r="N162" s="8" t="s">
        <v>64</v>
      </c>
      <c r="O162" s="8" t="str">
        <f t="shared" si="3"/>
        <v>Individual Training - Virtual, Individual Training - In Person</v>
      </c>
      <c r="P162" s="8" t="str">
        <f t="shared" si="4"/>
        <v>Individual training is offered in person or virtually, and</v>
      </c>
      <c r="Q162" s="8" t="s">
        <v>153</v>
      </c>
      <c r="R162" s="9" t="str">
        <f t="shared" si="5"/>
        <v>Group Training - Virtual</v>
      </c>
      <c r="S162" s="9" t="str">
        <f t="shared" si="6"/>
        <v>group training is offered virtually.</v>
      </c>
      <c r="T162" s="8" t="s">
        <v>1366</v>
      </c>
      <c r="U162" s="8" t="str">
        <f t="shared" si="39"/>
        <v>PA, MO, CO, OR</v>
      </c>
      <c r="V162" s="8" t="s">
        <v>66</v>
      </c>
      <c r="W162" s="10" t="str">
        <f t="shared" si="8"/>
        <v>Feminine, Masculine, Androgynous</v>
      </c>
      <c r="X162" s="10" t="str">
        <f t="shared" si="19"/>
        <v>Services are available for those with feminine, masculine, and androgynous voice goals.</v>
      </c>
      <c r="Y162" s="8" t="s">
        <v>1804</v>
      </c>
      <c r="Z162" s="10" t="str">
        <f t="shared" si="10"/>
        <v>
Regarding formal training in voice for transgender and gender diverse people, this provider reported: (Please keep previous response)</v>
      </c>
      <c r="AA162" s="8" t="s">
        <v>1804</v>
      </c>
      <c r="AB162" s="8" t="str">
        <f t="shared" si="25"/>
        <v>
Regarding areas of specialty/specific trainings, this provider reported: (Please keep previous response)</v>
      </c>
      <c r="AC162" s="8" t="s">
        <v>1805</v>
      </c>
      <c r="AD162" s="9"/>
      <c r="AE162" s="9"/>
      <c r="AF162" s="9"/>
      <c r="AG162" s="9"/>
      <c r="AH162" s="9"/>
      <c r="AI162" s="8" t="s">
        <v>67</v>
      </c>
      <c r="AJ162" s="8" t="s">
        <v>68</v>
      </c>
      <c r="AK162" s="8" t="s">
        <v>1318</v>
      </c>
      <c r="AL162" s="8" t="s">
        <v>69</v>
      </c>
      <c r="AM162" s="9"/>
      <c r="AN162" s="22" t="str">
        <f t="shared" si="38"/>
        <v>Pittsburgh, Pennsylvania</v>
      </c>
      <c r="AO162" s="8" t="s">
        <v>1208</v>
      </c>
      <c r="AP162" s="8" t="s">
        <v>1806</v>
      </c>
      <c r="AQ162" s="8">
        <v>4.125894981E9</v>
      </c>
      <c r="AR162" s="8" t="s">
        <v>1371</v>
      </c>
      <c r="AS162" s="11" t="s">
        <v>1211</v>
      </c>
      <c r="AT162" s="8" t="s">
        <v>1807</v>
      </c>
      <c r="AU162" s="12" t="str">
        <f t="shared" si="13"/>
        <v>
Regarding formal training in cultural humility for transgender and gender diverse people, this provider reported: (Please use previous responses)</v>
      </c>
      <c r="AV162" s="8">
        <v>2020.0</v>
      </c>
      <c r="AW162" s="8">
        <v>1995.0</v>
      </c>
      <c r="AX162" s="8" t="s">
        <v>1807</v>
      </c>
      <c r="AY162" s="9" t="str">
        <f t="shared" si="26"/>
        <v>This provider opted to share the following additional aspects of identity: (Please use previous responses)</v>
      </c>
      <c r="AZ162" s="8" t="s">
        <v>1807</v>
      </c>
      <c r="BA162" s="9" t="str">
        <f t="shared" si="29"/>
        <v>
This provider wished to share the following additional information: (Please use previous responses)</v>
      </c>
      <c r="BB162" s="8" t="s">
        <v>1371</v>
      </c>
      <c r="BC162" s="13"/>
    </row>
    <row r="163">
      <c r="A163" s="7">
        <v>45370.330709305556</v>
      </c>
      <c r="B163" s="8" t="b">
        <v>1</v>
      </c>
      <c r="C163" s="8" t="s">
        <v>1808</v>
      </c>
      <c r="D163" s="8" t="s">
        <v>57</v>
      </c>
      <c r="E163" s="8" t="str">
        <f t="shared" si="1"/>
        <v> (she/her)</v>
      </c>
      <c r="F163" s="8" t="s">
        <v>81</v>
      </c>
      <c r="G163" s="9"/>
      <c r="H163" s="9"/>
      <c r="I163" s="9"/>
      <c r="J163" s="8" t="s">
        <v>61</v>
      </c>
      <c r="K163" s="8" t="s">
        <v>62</v>
      </c>
      <c r="L163" s="8" t="str">
        <f t="shared" si="30"/>
        <v>Speech-Language Pathologist</v>
      </c>
      <c r="M163" s="8" t="s">
        <v>63</v>
      </c>
      <c r="N163" s="8" t="s">
        <v>64</v>
      </c>
      <c r="O163" s="8" t="str">
        <f t="shared" si="3"/>
        <v>Individual Training - Virtual, Individual Training - In Person</v>
      </c>
      <c r="P163" s="8" t="str">
        <f t="shared" si="4"/>
        <v>Individual training is offered in person or virtually, and</v>
      </c>
      <c r="Q163" s="8" t="s">
        <v>64</v>
      </c>
      <c r="R163" s="9" t="str">
        <f t="shared" si="5"/>
        <v>Group Training - Virtual, Group Training - In Person</v>
      </c>
      <c r="S163" s="9" t="str">
        <f t="shared" si="6"/>
        <v>group training is offered in person or virtually.</v>
      </c>
      <c r="T163" s="8" t="s">
        <v>317</v>
      </c>
      <c r="U163" s="8" t="str">
        <f t="shared" si="39"/>
        <v>MA</v>
      </c>
      <c r="V163" s="8" t="s">
        <v>88</v>
      </c>
      <c r="W163" s="10" t="str">
        <f t="shared" si="8"/>
        <v>Feminine, Masculine, Androgynous, Singing</v>
      </c>
      <c r="X163" s="10" t="str">
        <f t="shared" si="19"/>
        <v>Services are available for those with feminine, masculine, androgynous, and singing-related voice goals.</v>
      </c>
      <c r="Y163" s="8" t="s">
        <v>1809</v>
      </c>
      <c r="Z163" s="10" t="str">
        <f t="shared" si="10"/>
        <v>
Regarding formal training in voice for transgender and gender diverse people, this provider reported: I began my GAVC training in graduate school in 2016-2018 at the University of Connecticut. My experience increased significantly in 2019 when I started working at Mass Eye and Ear Voice Center. Now, GAVC represents a good portion of my caseload.</v>
      </c>
      <c r="AA163" s="8" t="s">
        <v>1810</v>
      </c>
      <c r="AB163" s="8" t="str">
        <f t="shared" si="25"/>
        <v>
Regarding areas of specialty/specific trainings, this provider reported: Estill Voice Training, singing voice </v>
      </c>
      <c r="AC163" s="8" t="s">
        <v>1811</v>
      </c>
      <c r="AD163" s="9"/>
      <c r="AE163" s="9"/>
      <c r="AF163" s="9"/>
      <c r="AG163" s="9"/>
      <c r="AH163" s="9"/>
      <c r="AI163" s="8" t="s">
        <v>67</v>
      </c>
      <c r="AJ163" s="8" t="s">
        <v>68</v>
      </c>
      <c r="AK163" s="8" t="s">
        <v>1812</v>
      </c>
      <c r="AL163" s="8" t="s">
        <v>318</v>
      </c>
      <c r="AM163" s="8" t="s">
        <v>1813</v>
      </c>
      <c r="AN163" s="22" t="str">
        <f t="shared" si="38"/>
        <v>241 Charles Street, Boston, Massachusetts</v>
      </c>
      <c r="AO163" s="8" t="s">
        <v>1814</v>
      </c>
      <c r="AP163" s="8" t="s">
        <v>72</v>
      </c>
      <c r="AQ163" s="8">
        <v>6.17573405E9</v>
      </c>
      <c r="AR163" s="8" t="s">
        <v>1815</v>
      </c>
      <c r="AS163" s="11" t="s">
        <v>1184</v>
      </c>
      <c r="AT163" s="9"/>
      <c r="AU163" s="12" t="str">
        <f t="shared" si="13"/>
        <v/>
      </c>
      <c r="AV163" s="8">
        <v>2017.0</v>
      </c>
      <c r="AW163" s="8">
        <v>2019.0</v>
      </c>
      <c r="AX163" s="9"/>
      <c r="AY163" s="9" t="str">
        <f t="shared" si="26"/>
        <v/>
      </c>
      <c r="AZ163" s="9"/>
      <c r="BA163" s="9" t="str">
        <f t="shared" si="29"/>
        <v/>
      </c>
      <c r="BB163" s="8" t="s">
        <v>1816</v>
      </c>
      <c r="BC163" s="13"/>
    </row>
    <row r="164">
      <c r="A164" s="7">
        <v>45370.848630636574</v>
      </c>
      <c r="B164" s="8" t="b">
        <v>1</v>
      </c>
      <c r="C164" s="8" t="s">
        <v>1817</v>
      </c>
      <c r="D164" s="8" t="s">
        <v>57</v>
      </c>
      <c r="E164" s="8" t="str">
        <f t="shared" si="1"/>
        <v> (she/her)</v>
      </c>
      <c r="F164" s="8" t="s">
        <v>58</v>
      </c>
      <c r="G164" s="8" t="s">
        <v>59</v>
      </c>
      <c r="H164" s="9"/>
      <c r="I164" s="8" t="s">
        <v>60</v>
      </c>
      <c r="J164" s="8" t="s">
        <v>61</v>
      </c>
      <c r="K164" s="8" t="s">
        <v>62</v>
      </c>
      <c r="L164" s="8" t="str">
        <f t="shared" si="30"/>
        <v>Speech-Language Pathologist</v>
      </c>
      <c r="M164" s="8" t="s">
        <v>63</v>
      </c>
      <c r="N164" s="8" t="s">
        <v>64</v>
      </c>
      <c r="O164" s="8" t="str">
        <f t="shared" si="3"/>
        <v>Individual Training - Virtual, Individual Training - In Person</v>
      </c>
      <c r="P164" s="8" t="str">
        <f t="shared" si="4"/>
        <v>Individual training is offered in person or virtually, and</v>
      </c>
      <c r="Q164" s="8" t="s">
        <v>59</v>
      </c>
      <c r="R164" s="9" t="str">
        <f t="shared" si="5"/>
        <v/>
      </c>
      <c r="S164" s="9" t="str">
        <f t="shared" si="6"/>
        <v>group training is not offered.</v>
      </c>
      <c r="T164" s="8" t="s">
        <v>560</v>
      </c>
      <c r="U164" s="8" t="str">
        <f t="shared" si="39"/>
        <v>TX</v>
      </c>
      <c r="V164" s="8" t="s">
        <v>66</v>
      </c>
      <c r="W164" s="10" t="str">
        <f t="shared" si="8"/>
        <v>Feminine, Masculine, Androgynous</v>
      </c>
      <c r="X164" s="10" t="str">
        <f t="shared" si="19"/>
        <v>Services are available for those with feminine, masculine, and androgynous voice goals.</v>
      </c>
      <c r="Y164" s="8" t="s">
        <v>1818</v>
      </c>
      <c r="Z164" s="10" t="str">
        <f t="shared" si="10"/>
        <v>
Regarding formal training in voice for transgender and gender diverse people, this provider reported: I received my master's degree in Communication Sciences and Disorders from an accredited speech-language pathology program. I have a PhD in Communication Sciences and Disorders with a focus in voice treatment from an accredited university. I am a licensed, certified, and active voice clinician with experience working with gender affirming voice clients who are adolescents through older adults. I am a speaking voice specialist, have a master's degree in acting, and have worked with gender expansive and cis gender performers.</v>
      </c>
      <c r="AA164" s="8" t="s">
        <v>1819</v>
      </c>
      <c r="AB164" s="8" t="str">
        <f t="shared" si="25"/>
        <v>
Regarding areas of specialty/specific trainings, this provider reported: I am specifically trained in the acting voice approach called Lessac Kinesensics. I also have formal training in specific voice therapy approaches such as Lessac Madsen Resonant Voice Therapy.</v>
      </c>
      <c r="AC164" s="8" t="s">
        <v>1820</v>
      </c>
      <c r="AD164" s="9"/>
      <c r="AE164" s="9"/>
      <c r="AF164" s="9"/>
      <c r="AG164" s="9"/>
      <c r="AH164" s="9"/>
      <c r="AI164" s="8" t="s">
        <v>67</v>
      </c>
      <c r="AJ164" s="8" t="s">
        <v>103</v>
      </c>
      <c r="AK164" s="8" t="s">
        <v>1403</v>
      </c>
      <c r="AL164" s="8" t="s">
        <v>1821</v>
      </c>
      <c r="AM164" s="8" t="s">
        <v>1822</v>
      </c>
      <c r="AN164" s="22" t="str">
        <f t="shared" si="38"/>
        <v>University of Houston, Houston, Texas</v>
      </c>
      <c r="AO164" s="8" t="s">
        <v>1822</v>
      </c>
      <c r="AP164" s="8" t="s">
        <v>1823</v>
      </c>
      <c r="AQ164" s="9"/>
      <c r="AR164" s="8" t="s">
        <v>1824</v>
      </c>
      <c r="AS164" s="9"/>
      <c r="AT164" s="8" t="s">
        <v>1825</v>
      </c>
      <c r="AU164" s="12" t="str">
        <f t="shared" si="13"/>
        <v>
Regarding formal training in cultural humility for transgender and gender diverse people, this provider reported: I received formal training on cultural humility pertaining to the gender diverse community during my degree process in multiple courses. I currently teach cultural humility practices to speech-language pathology students.</v>
      </c>
      <c r="AV164" s="8">
        <v>2014.0</v>
      </c>
      <c r="AW164" s="8">
        <v>2016.0</v>
      </c>
      <c r="AX164" s="9"/>
      <c r="AY164" s="9" t="str">
        <f t="shared" si="26"/>
        <v/>
      </c>
      <c r="AZ164" s="9"/>
      <c r="BA164" s="9" t="str">
        <f t="shared" si="29"/>
        <v/>
      </c>
      <c r="BB164" s="8" t="s">
        <v>1826</v>
      </c>
      <c r="BC164" s="13"/>
    </row>
    <row r="165">
      <c r="A165" s="7">
        <v>45372.78486467592</v>
      </c>
      <c r="B165" s="8" t="b">
        <v>1</v>
      </c>
      <c r="C165" s="8" t="s">
        <v>1827</v>
      </c>
      <c r="D165" s="8" t="s">
        <v>57</v>
      </c>
      <c r="E165" s="8" t="str">
        <f t="shared" si="1"/>
        <v> (she/her)</v>
      </c>
      <c r="F165" s="8" t="s">
        <v>81</v>
      </c>
      <c r="G165" s="9"/>
      <c r="H165" s="9"/>
      <c r="I165" s="9"/>
      <c r="J165" s="8" t="s">
        <v>61</v>
      </c>
      <c r="K165" s="8" t="s">
        <v>62</v>
      </c>
      <c r="L165" s="8" t="str">
        <f t="shared" si="30"/>
        <v>Speech-Language Pathologist</v>
      </c>
      <c r="M165" s="8" t="s">
        <v>63</v>
      </c>
      <c r="N165" s="8" t="s">
        <v>64</v>
      </c>
      <c r="O165" s="8" t="str">
        <f t="shared" si="3"/>
        <v>Individual Training - Virtual, Individual Training - In Person</v>
      </c>
      <c r="P165" s="8" t="str">
        <f t="shared" si="4"/>
        <v>Individual training is offered in person or virtually, and</v>
      </c>
      <c r="Q165" s="8" t="s">
        <v>153</v>
      </c>
      <c r="R165" s="9" t="str">
        <f t="shared" si="5"/>
        <v>Group Training - Virtual</v>
      </c>
      <c r="S165" s="9" t="str">
        <f t="shared" si="6"/>
        <v>group training is offered virtually.</v>
      </c>
      <c r="T165" s="8" t="s">
        <v>617</v>
      </c>
      <c r="U165" s="8" t="str">
        <f t="shared" si="39"/>
        <v>AB</v>
      </c>
      <c r="V165" s="8" t="s">
        <v>66</v>
      </c>
      <c r="W165" s="10" t="str">
        <f t="shared" si="8"/>
        <v>Feminine, Masculine, Androgynous</v>
      </c>
      <c r="X165" s="10" t="str">
        <f t="shared" si="19"/>
        <v>Services are available for those with feminine, masculine, and androgynous voice goals.</v>
      </c>
      <c r="Y165" s="8" t="s">
        <v>1828</v>
      </c>
      <c r="Z165" s="10" t="str">
        <f t="shared" si="10"/>
        <v>
Regarding formal training in voice for transgender and gender diverse people, this provider reported: I have attended numerous training workshops and conferences, completed my PhD studies in this area, engaged in self-directed learning through readings and reviewing online materials, have collaborated with colleagues from around the world, and have learned from the experiences and feedback of the trans and nonbinary people I have worked with over the years.</v>
      </c>
      <c r="AA165" s="8" t="s">
        <v>1829</v>
      </c>
      <c r="AB165" s="8" t="str">
        <f t="shared" si="25"/>
        <v>
Regarding areas of specialty/specific trainings, this provider reported: Lessac-Madsen Resonant Voice Therapy</v>
      </c>
      <c r="AC165" s="9"/>
      <c r="AD165" s="9"/>
      <c r="AE165" s="9"/>
      <c r="AF165" s="9"/>
      <c r="AG165" s="9"/>
      <c r="AH165" s="9"/>
      <c r="AI165" s="8" t="s">
        <v>67</v>
      </c>
      <c r="AJ165" s="8" t="s">
        <v>117</v>
      </c>
      <c r="AK165" s="8" t="s">
        <v>620</v>
      </c>
      <c r="AL165" s="8" t="s">
        <v>1830</v>
      </c>
      <c r="AM165" s="9"/>
      <c r="AN165" s="22" t="str">
        <f t="shared" si="38"/>
        <v>Edmonton, Alberta</v>
      </c>
      <c r="AO165" s="8" t="s">
        <v>1831</v>
      </c>
      <c r="AP165" s="8" t="s">
        <v>1832</v>
      </c>
      <c r="AQ165" s="9"/>
      <c r="AR165" s="8" t="s">
        <v>1833</v>
      </c>
      <c r="AS165" s="9"/>
      <c r="AT165" s="8" t="s">
        <v>1834</v>
      </c>
      <c r="AU165" s="12" t="str">
        <f t="shared" si="13"/>
        <v>
Regarding formal training in cultural humility for transgender and gender diverse people, this provider reported: Attended conference presentations and a webinar. </v>
      </c>
      <c r="AV165" s="8">
        <v>2007.0</v>
      </c>
      <c r="AW165" s="8">
        <v>2006.0</v>
      </c>
      <c r="AX165" s="9"/>
      <c r="AY165" s="9" t="str">
        <f t="shared" si="26"/>
        <v/>
      </c>
      <c r="AZ165" s="9"/>
      <c r="BA165" s="9" t="str">
        <f t="shared" si="29"/>
        <v/>
      </c>
      <c r="BB165" s="8" t="s">
        <v>1835</v>
      </c>
      <c r="BC165" s="8" t="s">
        <v>1044</v>
      </c>
    </row>
    <row r="166">
      <c r="A166" s="7">
        <v>45377.31494415509</v>
      </c>
      <c r="B166" s="8" t="b">
        <v>1</v>
      </c>
      <c r="C166" s="8" t="s">
        <v>1836</v>
      </c>
      <c r="D166" s="8" t="s">
        <v>57</v>
      </c>
      <c r="E166" s="8" t="str">
        <f t="shared" si="1"/>
        <v> (she/her)</v>
      </c>
      <c r="F166" s="8" t="s">
        <v>81</v>
      </c>
      <c r="G166" s="9"/>
      <c r="H166" s="9"/>
      <c r="I166" s="9"/>
      <c r="J166" s="8" t="s">
        <v>1611</v>
      </c>
      <c r="K166" s="9"/>
      <c r="L166" s="8" t="str">
        <f t="shared" si="30"/>
        <v/>
      </c>
      <c r="M166" s="9"/>
      <c r="N166" s="9"/>
      <c r="O166" s="8" t="str">
        <f t="shared" si="3"/>
        <v/>
      </c>
      <c r="P166" s="9"/>
      <c r="Q166" s="9"/>
      <c r="R166" s="9" t="str">
        <f t="shared" si="5"/>
        <v/>
      </c>
      <c r="S166" s="9"/>
      <c r="T166" s="9"/>
      <c r="U166" s="8" t="str">
        <f t="shared" si="39"/>
        <v/>
      </c>
      <c r="V166" s="9"/>
      <c r="W166" s="10" t="str">
        <f t="shared" si="8"/>
        <v/>
      </c>
      <c r="X166" s="9"/>
      <c r="Y166" s="9"/>
      <c r="Z166" s="9"/>
      <c r="AA166" s="9"/>
      <c r="AB166" s="9"/>
      <c r="AC166" s="9"/>
      <c r="AD166" s="8" t="s">
        <v>1837</v>
      </c>
      <c r="AE166" s="22" t="s">
        <v>1613</v>
      </c>
      <c r="AF166" s="8" t="s">
        <v>1640</v>
      </c>
      <c r="AG166" s="8" t="s">
        <v>1838</v>
      </c>
      <c r="AH166" s="8" t="s">
        <v>1839</v>
      </c>
      <c r="AI166" s="8" t="s">
        <v>67</v>
      </c>
      <c r="AJ166" s="8" t="s">
        <v>103</v>
      </c>
      <c r="AK166" s="8" t="s">
        <v>1840</v>
      </c>
      <c r="AL166" s="8" t="s">
        <v>1841</v>
      </c>
      <c r="AM166" s="8" t="s">
        <v>1842</v>
      </c>
      <c r="AN166" s="22" t="str">
        <f t="shared" si="38"/>
        <v>550 Peachtree St NE, Atlanta, Georgia</v>
      </c>
      <c r="AO166" s="8" t="s">
        <v>1843</v>
      </c>
      <c r="AP166" s="8" t="s">
        <v>1844</v>
      </c>
      <c r="AQ166" s="9"/>
      <c r="AR166" s="8" t="s">
        <v>1845</v>
      </c>
      <c r="AS166" s="11" t="s">
        <v>1846</v>
      </c>
      <c r="AT166" s="8" t="s">
        <v>1847</v>
      </c>
      <c r="AU166" s="12" t="str">
        <f t="shared" si="13"/>
        <v>
Regarding formal training in cultural humility for transgender and gender diverse people, this provider reported: I have been part of Emory's multidisciplinary gender-affirming work group for over 4 years now. As part of that, I have presented to Emory Faculty Development programs providing education around gender diversity.</v>
      </c>
      <c r="AV166" s="8">
        <v>2019.0</v>
      </c>
      <c r="AW166" s="8">
        <v>2014.0</v>
      </c>
      <c r="AX166" s="8" t="s">
        <v>1848</v>
      </c>
      <c r="AY166" s="9" t="str">
        <f t="shared" si="26"/>
        <v>This provider opted to share the following additional aspects of identity: I have been an ally for this community since moving to Atlanta and truly love helping people find their voice. </v>
      </c>
      <c r="AZ166" s="9"/>
      <c r="BA166" s="9" t="str">
        <f t="shared" si="29"/>
        <v/>
      </c>
      <c r="BB166" s="8" t="s">
        <v>1849</v>
      </c>
      <c r="BC166" s="8" t="s">
        <v>1044</v>
      </c>
    </row>
    <row r="167">
      <c r="A167" s="7">
        <v>45374.76521109954</v>
      </c>
      <c r="B167" s="8" t="b">
        <v>1</v>
      </c>
      <c r="C167" s="8" t="s">
        <v>1061</v>
      </c>
      <c r="D167" s="8" t="s">
        <v>57</v>
      </c>
      <c r="E167" s="8" t="str">
        <f t="shared" si="1"/>
        <v> (she/her)</v>
      </c>
      <c r="F167" s="8" t="s">
        <v>81</v>
      </c>
      <c r="G167" s="9"/>
      <c r="H167" s="9"/>
      <c r="I167" s="9"/>
      <c r="J167" s="8" t="s">
        <v>61</v>
      </c>
      <c r="K167" s="8" t="s">
        <v>62</v>
      </c>
      <c r="L167" s="8" t="str">
        <f t="shared" si="30"/>
        <v>Speech-Language Pathologist</v>
      </c>
      <c r="M167" s="8" t="s">
        <v>63</v>
      </c>
      <c r="N167" s="8" t="s">
        <v>64</v>
      </c>
      <c r="O167" s="8" t="str">
        <f t="shared" si="3"/>
        <v>Individual Training - Virtual, Individual Training - In Person</v>
      </c>
      <c r="P167" s="8" t="str">
        <f t="shared" ref="P167:P223" si="40">SUBSTITUTE(SUBSTITUTE(SUBSTITUTE(SUBSTITUTE(N167,"Yes - In Person, Yes - Virtual","Individual training is offered in person or virtually, and"),"Yes - Virtual","Individual training is offered virtually, and"),"Yes - In Person","Individual training is offered in person, and"),"No","Individual training is not offered, and")</f>
        <v>Individual training is offered in person or virtually, and</v>
      </c>
      <c r="Q167" s="8" t="s">
        <v>64</v>
      </c>
      <c r="R167" s="9" t="str">
        <f t="shared" si="5"/>
        <v>Group Training - Virtual, Group Training - In Person</v>
      </c>
      <c r="S167" s="9" t="str">
        <f t="shared" ref="S167:S223" si="41">SUBSTITUTE(SUBSTITUTE(SUBSTITUTE(SUBSTITUTE(Q167,"Yes - In Person, Yes - Virtual","group training is offered in person or virtually."),"Yes - Virtual","group training is offered virtually."),"Yes - In Person","group training is offered in person."),"No","group training is not offered.")</f>
        <v>group training is offered in person or virtually.</v>
      </c>
      <c r="T167" s="8" t="s">
        <v>1077</v>
      </c>
      <c r="U167" s="8" t="str">
        <f t="shared" si="39"/>
        <v>CA, CO, HI, NM</v>
      </c>
      <c r="V167" s="8" t="s">
        <v>375</v>
      </c>
      <c r="W167" s="10" t="s">
        <v>1850</v>
      </c>
      <c r="X167" s="10" t="s">
        <v>1851</v>
      </c>
      <c r="Y167" s="29" t="s">
        <v>1852</v>
      </c>
      <c r="Z167" s="10" t="str">
        <f t="shared" ref="Z167:Z223" si="42">IF(ISBLANK(Y167), ,CHAR(10)&amp;CHAR(10)&amp;"Regarding formal training in voice for transgender and gender diverse people, this provider reported: "&amp;Y167)</f>
        <v>
Regarding formal training in voice for transgender and gender diverse people, this provider reported: Most insurances accepted including Medicaid, Medicare, and out of state insurance payers; low private pay rates</v>
      </c>
      <c r="AA167" s="8" t="s">
        <v>1852</v>
      </c>
      <c r="AB167" s="9"/>
      <c r="AC167" s="8" t="s">
        <v>1852</v>
      </c>
      <c r="AD167" s="9"/>
      <c r="AE167" s="9"/>
      <c r="AF167" s="9"/>
      <c r="AG167" s="9"/>
      <c r="AH167" s="9"/>
      <c r="AI167" s="8" t="s">
        <v>67</v>
      </c>
      <c r="AJ167" s="8" t="s">
        <v>83</v>
      </c>
      <c r="AK167" s="8" t="s">
        <v>1067</v>
      </c>
      <c r="AL167" s="8" t="s">
        <v>1068</v>
      </c>
      <c r="AM167" s="8" t="s">
        <v>1853</v>
      </c>
      <c r="AN167" s="9"/>
      <c r="AO167" s="8" t="s">
        <v>1070</v>
      </c>
      <c r="AP167" s="8" t="s">
        <v>1854</v>
      </c>
      <c r="AQ167" s="8">
        <v>5.058045358E9</v>
      </c>
      <c r="AR167" s="8" t="s">
        <v>1072</v>
      </c>
      <c r="AS167" s="11" t="s">
        <v>1073</v>
      </c>
      <c r="AT167" s="8" t="s">
        <v>1086</v>
      </c>
      <c r="AU167" s="12" t="str">
        <f t="shared" si="13"/>
        <v>
Regarding formal training in cultural humility for transgender and gender diverse people, this provider reported: Kat completes several hours of continuing education each year related to the culture and language of the LGBTQIA2S+ community that informs the clinical language, environment, and approach she uses with clients.</v>
      </c>
      <c r="AV167" s="8">
        <v>2018.0</v>
      </c>
      <c r="AW167" s="8">
        <v>2018.0</v>
      </c>
      <c r="AX167" s="8" t="s">
        <v>1855</v>
      </c>
      <c r="AY167" s="9" t="str">
        <f t="shared" si="26"/>
        <v>This provider opted to share the following additional aspects of identity: Kat's connection to the transgender and gender diverse community is her child, who came out as gender diverse before they were three years old. Kat also offers services via the Gender Voice SLP, providing the transgender, gender expansive, gender diverse, gender non-conforming, and nonbinary community with voice modulation training and education services.</v>
      </c>
      <c r="AZ167" s="8" t="s">
        <v>1088</v>
      </c>
      <c r="BA167" s="9" t="str">
        <f t="shared" si="29"/>
        <v>
This provider wished to share the following additional information: Kat's passion for serving the transgender and gender diverse community is provided and pursued with the intent to share medical knowledge that allows the community to share information and better support each other with their voice transition goals.</v>
      </c>
      <c r="BB167" s="8" t="s">
        <v>1072</v>
      </c>
      <c r="BC167" s="8" t="s">
        <v>1044</v>
      </c>
    </row>
    <row r="168">
      <c r="A168" s="7">
        <v>45373.49831993056</v>
      </c>
      <c r="B168" s="8" t="b">
        <v>1</v>
      </c>
      <c r="C168" s="8" t="s">
        <v>1856</v>
      </c>
      <c r="D168" s="8" t="s">
        <v>57</v>
      </c>
      <c r="E168" s="8" t="str">
        <f t="shared" si="1"/>
        <v> (she/her)</v>
      </c>
      <c r="F168" s="8" t="s">
        <v>58</v>
      </c>
      <c r="G168" s="8" t="s">
        <v>59</v>
      </c>
      <c r="H168" s="9"/>
      <c r="I168" s="8" t="s">
        <v>60</v>
      </c>
      <c r="J168" s="8" t="s">
        <v>61</v>
      </c>
      <c r="K168" s="8" t="s">
        <v>62</v>
      </c>
      <c r="L168" s="8" t="str">
        <f t="shared" si="30"/>
        <v>Speech-Language Pathologist</v>
      </c>
      <c r="M168" s="8" t="s">
        <v>63</v>
      </c>
      <c r="N168" s="8" t="s">
        <v>153</v>
      </c>
      <c r="O168" s="8" t="str">
        <f t="shared" si="3"/>
        <v>Individual Training - Virtual</v>
      </c>
      <c r="P168" s="8" t="str">
        <f t="shared" si="40"/>
        <v>Individual training is offered virtually, and</v>
      </c>
      <c r="Q168" s="8" t="s">
        <v>153</v>
      </c>
      <c r="R168" s="9" t="str">
        <f t="shared" si="5"/>
        <v>Group Training - Virtual</v>
      </c>
      <c r="S168" s="9" t="str">
        <f t="shared" si="41"/>
        <v>group training is offered virtually.</v>
      </c>
      <c r="T168" s="8" t="s">
        <v>1857</v>
      </c>
      <c r="U168" s="8" t="str">
        <f t="shared" si="39"/>
        <v>CA, NV</v>
      </c>
      <c r="V168" s="8" t="s">
        <v>88</v>
      </c>
      <c r="W168" s="10" t="str">
        <f t="shared" ref="W168:W169" si="43">SUBSTITUTE(SUBSTITUTE(SUBSTITUTE(SUBSTITUTE(V168,"Feminine-leaning voice goals (raising pitch, brighter resonance, etc), Masculine-leaning voice goals (lowering pitch, darker resonance, etc), Androgynous voice goals, Gender-related singing voice goals","Feminine, Masculine, Androgynous, Singing"),"Feminine-leaning voice goals (raising pitch, brighter resonance, etc), Masculine-leaning voice goals (lowering pitch, darker resonance, etc), Androgynous voice goals","Feminine, Masculine, Androgynous"),"Feminine-leaning voice goals (raising pitch, brighter resonance, etc), Masculine-leaning voice goals (lowering pitch, darker resonance, etc)","Feminine, Masculine"),"Feminine-leaning voice goals (raising pitch, brighter resonance, etc), Androgynous voice goals","Feminine, Androgynous")</f>
        <v>Feminine, Masculine, Androgynous, Singing</v>
      </c>
      <c r="X168" s="10" t="str">
        <f t="shared" ref="X168:X169" si="44">SUBSTITUTE(SUBSTITUTE(SUBSTITUTE(SUBSTITUTE(V168,"Feminine-leaning voice goals (raising pitch, brighter resonance, etc), Masculine-leaning voice goals (lowering pitch, darker resonance, etc), Androgynous voice goals, Gender-related singing voice goals","Services are available for those with feminine, masculine, androgynous, and singing-related voice goals."),"Feminine-leaning voice goals (raising pitch, brighter resonance, etc), Masculine-leaning voice goals (lowering pitch, darker resonance, etc), Androgynous voice goals","Services are available for those with feminine, masculine, and androgynous voice goals."),"Feminine-leaning voice goals (raising pitch, brighter resonance, etc), Masculine-leaning voice goals (lowering pitch, darker resonance, etc)","Services are available for those with feminine or masculine voice goals."),"Feminine-leaning voice goals (raising pitch, brighter resonance, etc), Androgynous voice goals","Services are available for those with feminine or androgynous voice goals.")</f>
        <v>Services are available for those with feminine, masculine, androgynous, and singing-related voice goals.</v>
      </c>
      <c r="Y168" s="8" t="s">
        <v>1858</v>
      </c>
      <c r="Z168" s="10" t="str">
        <f t="shared" si="42"/>
        <v>
Regarding formal training in voice for transgender and gender diverse people, this provider reported: As a classically trained singer with Masters degrees in both Voice and in Speech Pathology, Ann had a successful career as a singer, performer, and teacher for many years. She also worked extensively in medical education to help medical students improve their communication skills. Her personal, clinical, performance and teaching backgrounds give her a unique set of skills to help clients meet their individual needs. </v>
      </c>
      <c r="AA168" s="9"/>
      <c r="AB168" s="29" t="str">
        <f t="shared" ref="AB168:AB223" si="45">IF(ISBLANK(AA168), ,CHAR(10)&amp;CHAR(10)&amp;"Regarding areas of specialty/specific trainings, this provider reported: "&amp;AA168)</f>
        <v/>
      </c>
      <c r="AC168" s="8" t="s">
        <v>1859</v>
      </c>
      <c r="AD168" s="9"/>
      <c r="AE168" s="9"/>
      <c r="AF168" s="9"/>
      <c r="AG168" s="9"/>
      <c r="AH168" s="9"/>
      <c r="AI168" s="8" t="s">
        <v>67</v>
      </c>
      <c r="AJ168" s="8" t="s">
        <v>68</v>
      </c>
      <c r="AK168" s="8" t="s">
        <v>1860</v>
      </c>
      <c r="AL168" s="8" t="s">
        <v>1861</v>
      </c>
      <c r="AM168" s="9"/>
      <c r="AN168" s="22" t="str">
        <f t="shared" ref="AN168:AN174" si="46">IF(ISBLANK(AM168),AL168&amp;", "&amp;AK168, AM168&amp;", "&amp;AL168&amp;", "&amp;AK168)</f>
        <v>Reno, Nevada</v>
      </c>
      <c r="AO168" s="8" t="s">
        <v>1862</v>
      </c>
      <c r="AP168" s="8" t="s">
        <v>1702</v>
      </c>
      <c r="AQ168" s="8">
        <v>7.752348613E9</v>
      </c>
      <c r="AR168" s="8" t="s">
        <v>1863</v>
      </c>
      <c r="AS168" s="11" t="s">
        <v>1864</v>
      </c>
      <c r="AT168" s="8" t="s">
        <v>1865</v>
      </c>
      <c r="AU168" s="12" t="str">
        <f t="shared" si="13"/>
        <v>
Regarding formal training in cultural humility for transgender and gender diverse people, this provider reported: Graduate school courses related to gender affirming voice care and ongoing continuing education credit courses. Also, personal experience with family and friends in the gender diverse community.</v>
      </c>
      <c r="AV168" s="8">
        <v>2014.0</v>
      </c>
      <c r="AW168" s="8">
        <v>1990.0</v>
      </c>
      <c r="AX168" s="9"/>
      <c r="AY168" s="9" t="str">
        <f t="shared" si="26"/>
        <v/>
      </c>
      <c r="AZ168" s="9"/>
      <c r="BA168" s="9" t="str">
        <f t="shared" si="29"/>
        <v/>
      </c>
      <c r="BB168" s="8" t="s">
        <v>1863</v>
      </c>
      <c r="BC168" s="8" t="s">
        <v>1044</v>
      </c>
    </row>
    <row r="169">
      <c r="A169" s="7">
        <v>45374.4692612037</v>
      </c>
      <c r="B169" s="8" t="b">
        <v>1</v>
      </c>
      <c r="C169" s="8" t="s">
        <v>1866</v>
      </c>
      <c r="D169" s="8" t="s">
        <v>164</v>
      </c>
      <c r="E169" s="8" t="str">
        <f t="shared" si="1"/>
        <v> (he/him)</v>
      </c>
      <c r="F169" s="8" t="s">
        <v>81</v>
      </c>
      <c r="G169" s="9"/>
      <c r="H169" s="9"/>
      <c r="I169" s="9"/>
      <c r="J169" s="8" t="s">
        <v>61</v>
      </c>
      <c r="K169" s="8" t="s">
        <v>62</v>
      </c>
      <c r="L169" s="8" t="str">
        <f t="shared" si="30"/>
        <v>Speech-Language Pathologist</v>
      </c>
      <c r="M169" s="8" t="s">
        <v>1867</v>
      </c>
      <c r="N169" s="8" t="s">
        <v>153</v>
      </c>
      <c r="O169" s="8" t="str">
        <f t="shared" si="3"/>
        <v>Individual Training - Virtual</v>
      </c>
      <c r="P169" s="8" t="str">
        <f t="shared" si="40"/>
        <v>Individual training is offered virtually, and</v>
      </c>
      <c r="Q169" s="8" t="s">
        <v>153</v>
      </c>
      <c r="R169" s="9" t="str">
        <f t="shared" si="5"/>
        <v>Group Training - Virtual</v>
      </c>
      <c r="S169" s="9" t="str">
        <f t="shared" si="41"/>
        <v>group training is offered virtually.</v>
      </c>
      <c r="T169" s="8" t="s">
        <v>1868</v>
      </c>
      <c r="U169" s="8" t="str">
        <f t="shared" si="39"/>
        <v>Globally </v>
      </c>
      <c r="V169" s="8" t="s">
        <v>66</v>
      </c>
      <c r="W169" s="10" t="str">
        <f t="shared" si="43"/>
        <v>Feminine, Masculine, Androgynous</v>
      </c>
      <c r="X169" s="10" t="str">
        <f t="shared" si="44"/>
        <v>Services are available for those with feminine, masculine, and androgynous voice goals.</v>
      </c>
      <c r="Y169" s="8" t="s">
        <v>1869</v>
      </c>
      <c r="Z169" s="10" t="str">
        <f t="shared" si="42"/>
        <v>
Regarding formal training in voice for transgender and gender diverse people, this provider reported: I hold a master's degree in speech pathology and have dedicated my studies to gender affirming voice training since 2013. I founded my online business in 2020. Since then, I've worked with hundreds of trans and gender nonconforming individuals worldwide, helping them achieve their voice and communication goals. </v>
      </c>
      <c r="AA169" s="8" t="s">
        <v>1870</v>
      </c>
      <c r="AB169" s="29" t="str">
        <f t="shared" si="45"/>
        <v>
Regarding areas of specialty/specific trainings, this provider reported: transmasculine, transfeminine, youth, neurodivergent </v>
      </c>
      <c r="AC169" s="8" t="s">
        <v>1871</v>
      </c>
      <c r="AD169" s="9"/>
      <c r="AE169" s="9"/>
      <c r="AF169" s="9"/>
      <c r="AG169" s="9"/>
      <c r="AH169" s="9"/>
      <c r="AI169" s="8" t="s">
        <v>169</v>
      </c>
      <c r="AJ169" s="8" t="s">
        <v>1872</v>
      </c>
      <c r="AK169" s="8" t="s">
        <v>1873</v>
      </c>
      <c r="AL169" s="8" t="s">
        <v>157</v>
      </c>
      <c r="AM169" s="9"/>
      <c r="AN169" s="22" t="str">
        <f t="shared" si="46"/>
        <v>Chicago, IL </v>
      </c>
      <c r="AO169" s="8" t="s">
        <v>1874</v>
      </c>
      <c r="AP169" s="8" t="s">
        <v>1702</v>
      </c>
      <c r="AQ169" s="9"/>
      <c r="AR169" s="8" t="s">
        <v>1875</v>
      </c>
      <c r="AS169" s="11" t="s">
        <v>1876</v>
      </c>
      <c r="AT169" s="8" t="s">
        <v>1877</v>
      </c>
      <c r="AU169" s="12" t="str">
        <f t="shared" si="13"/>
        <v>
Regarding formal training in cultural humility for transgender and gender diverse people, this provider reported: To ensure cultural humility in my work with the trans and gender diverse community, I've pursued formal training and privately hired a team of trans providers for cultural competency support since the start of my business in 2020.</v>
      </c>
      <c r="AV169" s="8">
        <v>2020.0</v>
      </c>
      <c r="AW169" s="8">
        <v>2020.0</v>
      </c>
      <c r="AX169" s="8" t="s">
        <v>1878</v>
      </c>
      <c r="AY169" s="9" t="str">
        <f t="shared" si="26"/>
        <v>This provider opted to share the following additional aspects of identity: Queer </v>
      </c>
      <c r="AZ169" s="8" t="s">
        <v>1879</v>
      </c>
      <c r="BA169" s="9" t="str">
        <f t="shared" si="29"/>
        <v>
This provider wished to share the following additional information: In addition to my specialization in gender affirming voice training, I hold certifications in neurolinguistic programming, hypnotherapy, and breathwork. I’m passionate about integrating mindset work and nervous system regulation techniques into my practice, providing a holistic experience for my clients. </v>
      </c>
      <c r="BB169" s="8" t="s">
        <v>1875</v>
      </c>
      <c r="BC169" s="8" t="s">
        <v>1044</v>
      </c>
    </row>
    <row r="170">
      <c r="A170" s="7">
        <v>45374.77067136574</v>
      </c>
      <c r="B170" s="8" t="b">
        <v>1</v>
      </c>
      <c r="C170" s="8" t="s">
        <v>1880</v>
      </c>
      <c r="D170" s="8" t="s">
        <v>164</v>
      </c>
      <c r="E170" s="8" t="str">
        <f t="shared" si="1"/>
        <v> (he/him)</v>
      </c>
      <c r="F170" s="8" t="s">
        <v>81</v>
      </c>
      <c r="G170" s="9"/>
      <c r="H170" s="9"/>
      <c r="I170" s="9"/>
      <c r="J170" s="8" t="s">
        <v>61</v>
      </c>
      <c r="K170" s="8" t="s">
        <v>62</v>
      </c>
      <c r="L170" s="8" t="str">
        <f t="shared" si="30"/>
        <v>Speech-Language Pathologist</v>
      </c>
      <c r="M170" s="8" t="s">
        <v>63</v>
      </c>
      <c r="N170" s="8" t="s">
        <v>64</v>
      </c>
      <c r="O170" s="8" t="str">
        <f t="shared" si="3"/>
        <v>Individual Training - Virtual, Individual Training - In Person</v>
      </c>
      <c r="P170" s="8" t="str">
        <f t="shared" si="40"/>
        <v>Individual training is offered in person or virtually, and</v>
      </c>
      <c r="Q170" s="8" t="s">
        <v>128</v>
      </c>
      <c r="R170" s="9" t="str">
        <f t="shared" si="5"/>
        <v>Group Training - In Person</v>
      </c>
      <c r="S170" s="9" t="str">
        <f t="shared" si="41"/>
        <v>group training is offered in person.</v>
      </c>
      <c r="T170" s="8" t="s">
        <v>419</v>
      </c>
      <c r="U170" s="8" t="str">
        <f t="shared" si="39"/>
        <v>NM</v>
      </c>
      <c r="V170" s="8" t="s">
        <v>1881</v>
      </c>
      <c r="W170" s="10" t="s">
        <v>1882</v>
      </c>
      <c r="X170" s="8" t="s">
        <v>1883</v>
      </c>
      <c r="Y170" s="8" t="s">
        <v>1884</v>
      </c>
      <c r="Z170" s="10" t="str">
        <f t="shared" si="42"/>
        <v>
Regarding formal training in voice for transgender and gender diverse people, this provider reported: Killian Coen (he/him) is a cisgender man and licensed to practice as an Apprentice SLP in the state of New Mexico. He has a passion for serving the transgender, nonbinary, and gender diverse community and their voice modulation needs. Killian is currently earning his Master of Science in Speech-Language Pathology at University of New Mexico. </v>
      </c>
      <c r="AA170" s="8" t="s">
        <v>1885</v>
      </c>
      <c r="AB170" s="29" t="str">
        <f t="shared" si="45"/>
        <v>
Regarding areas of specialty/specific trainings, this provider reported: Killian has worked with trans masculine clients on voice masculinization and singing for over a year with great success using different methods for modulating pitch and deepening resonance.</v>
      </c>
      <c r="AC170" s="8" t="s">
        <v>1886</v>
      </c>
      <c r="AD170" s="9"/>
      <c r="AE170" s="9"/>
      <c r="AF170" s="9"/>
      <c r="AG170" s="9"/>
      <c r="AH170" s="9"/>
      <c r="AI170" s="8" t="s">
        <v>169</v>
      </c>
      <c r="AJ170" s="8" t="s">
        <v>83</v>
      </c>
      <c r="AK170" s="8" t="s">
        <v>1067</v>
      </c>
      <c r="AL170" s="8" t="s">
        <v>1068</v>
      </c>
      <c r="AM170" s="8" t="s">
        <v>1069</v>
      </c>
      <c r="AN170" s="22" t="str">
        <f t="shared" si="46"/>
        <v>801 Encino Place NE, Suite C-14, Albuquerque, New Mexico</v>
      </c>
      <c r="AO170" s="8" t="s">
        <v>1070</v>
      </c>
      <c r="AP170" s="9"/>
      <c r="AQ170" s="8">
        <v>5.058045358E9</v>
      </c>
      <c r="AR170" s="8" t="s">
        <v>1072</v>
      </c>
      <c r="AS170" s="11" t="s">
        <v>1073</v>
      </c>
      <c r="AT170" s="8" t="s">
        <v>1887</v>
      </c>
      <c r="AU170" s="12" t="str">
        <f t="shared" si="13"/>
        <v>
Regarding formal training in cultural humility for transgender and gender diverse people, this provider reported: Killian has completed Transgender 101 trainings with TGRCNM and TransEducation.net as part of his graduate education and work at NMGVC.</v>
      </c>
      <c r="AV170" s="8">
        <v>2022.0</v>
      </c>
      <c r="AW170" s="8">
        <v>2022.0</v>
      </c>
      <c r="AX170" s="8" t="s">
        <v>1888</v>
      </c>
      <c r="AY170" s="9" t="str">
        <f t="shared" si="26"/>
        <v>This provider opted to share the following additional aspects of identity: Killian has a passion for serving the LGBTQIA2S+ community.</v>
      </c>
      <c r="AZ170" s="8" t="s">
        <v>1889</v>
      </c>
      <c r="BA170" s="9" t="str">
        <f t="shared" si="29"/>
        <v>
This provider wished to share the following additional information: Killian works with clients wishing to masculinize their voice regardless of whether they are engaged in HRT. </v>
      </c>
      <c r="BB170" s="8" t="s">
        <v>1072</v>
      </c>
      <c r="BC170" s="8" t="s">
        <v>1044</v>
      </c>
    </row>
    <row r="171">
      <c r="A171" s="7">
        <v>45374.77476591435</v>
      </c>
      <c r="B171" s="8" t="b">
        <v>1</v>
      </c>
      <c r="C171" s="8" t="s">
        <v>1890</v>
      </c>
      <c r="D171" s="8" t="s">
        <v>57</v>
      </c>
      <c r="E171" s="8" t="str">
        <f t="shared" si="1"/>
        <v> (she/her)</v>
      </c>
      <c r="F171" s="8" t="s">
        <v>81</v>
      </c>
      <c r="G171" s="9"/>
      <c r="H171" s="9"/>
      <c r="I171" s="9"/>
      <c r="J171" s="8" t="s">
        <v>61</v>
      </c>
      <c r="K171" s="8" t="s">
        <v>1116</v>
      </c>
      <c r="L171" s="8" t="str">
        <f t="shared" si="30"/>
        <v>Gender Affirming Voice Trainer</v>
      </c>
      <c r="M171" s="8" t="s">
        <v>63</v>
      </c>
      <c r="N171" s="8" t="s">
        <v>128</v>
      </c>
      <c r="O171" s="8" t="str">
        <f t="shared" si="3"/>
        <v>Individual Training - In Person</v>
      </c>
      <c r="P171" s="8" t="str">
        <f t="shared" si="40"/>
        <v>Individual training is offered in person, and</v>
      </c>
      <c r="Q171" s="8" t="s">
        <v>59</v>
      </c>
      <c r="R171" s="9" t="str">
        <f t="shared" si="5"/>
        <v/>
      </c>
      <c r="S171" s="9" t="str">
        <f t="shared" si="41"/>
        <v>group training is not offered.</v>
      </c>
      <c r="T171" s="9"/>
      <c r="U171" s="8" t="str">
        <f t="shared" si="39"/>
        <v/>
      </c>
      <c r="V171" s="8" t="s">
        <v>690</v>
      </c>
      <c r="W171" s="10" t="str">
        <f>SUBSTITUTE(SUBSTITUTE(SUBSTITUTE(SUBSTITUTE(V171,"Feminine-leaning voice goals (raising pitch, brighter resonance, etc), Masculine-leaning voice goals (lowering pitch, darker resonance, etc), Androgynous voice goals, Gender-related singing voice goals","Feminine, Masculine, Androgynous, Singing"),"Feminine-leaning voice goals (raising pitch, brighter resonance, etc), Masculine-leaning voice goals (lowering pitch, darker resonance, etc), Androgynous voice goals","Feminine, Masculine, Androgynous"),"Feminine-leaning voice goals (raising pitch, brighter resonance, etc), Masculine-leaning voice goals (lowering pitch, darker resonance, etc)","Feminine, Masculine"),"Feminine-leaning voice goals (raising pitch, brighter resonance, etc), Androgynous voice goals","Feminine, Androgynous")</f>
        <v>Feminine, Androgynous</v>
      </c>
      <c r="X171" s="10" t="str">
        <f>SUBSTITUTE(SUBSTITUTE(SUBSTITUTE(SUBSTITUTE(V171,"Feminine-leaning voice goals (raising pitch, brighter resonance, etc), Masculine-leaning voice goals (lowering pitch, darker resonance, etc), Androgynous voice goals, Gender-related singing voice goals","Services are available for those with feminine, masculine, androgynous, and singing-related voice goals."),"Feminine-leaning voice goals (raising pitch, brighter resonance, etc), Masculine-leaning voice goals (lowering pitch, darker resonance, etc), Androgynous voice goals","Services are available for those with feminine, masculine, and androgynous voice goals."),"Feminine-leaning voice goals (raising pitch, brighter resonance, etc), Masculine-leaning voice goals (lowering pitch, darker resonance, etc)","Services are available for those with feminine or masculine voice goals."),"Feminine-leaning voice goals (raising pitch, brighter resonance, etc), Androgynous voice goals","Services are available for those with feminine or androgynous voice goals.")</f>
        <v>Services are available for those with feminine or androgynous voice goals.</v>
      </c>
      <c r="Y171" s="8" t="s">
        <v>1891</v>
      </c>
      <c r="Z171" s="10" t="str">
        <f t="shared" si="42"/>
        <v>
Regarding formal training in voice for transgender and gender diverse people, this provider reported: Gwen Sutherlin (she/her) is a graduated student of New Mexico Gender Voice Center and practiced vocal instructor providing the transgender, gender expansive, gender diverse, gender non-conforming, and nonbinary community with voice modulation training and education services.</v>
      </c>
      <c r="AA171" s="8" t="s">
        <v>1892</v>
      </c>
      <c r="AB171" s="29" t="str">
        <f t="shared" si="45"/>
        <v>
Regarding areas of specialty/specific trainings, this provider reported: Gwen uses a highly effective curriculum combining Water Resistant Therapy, Straw Phonation, and the Stanley Method to teach resonance placement and control. </v>
      </c>
      <c r="AC171" s="8" t="s">
        <v>1893</v>
      </c>
      <c r="AD171" s="9"/>
      <c r="AE171" s="9"/>
      <c r="AF171" s="9"/>
      <c r="AG171" s="9"/>
      <c r="AH171" s="9"/>
      <c r="AI171" s="8" t="s">
        <v>1894</v>
      </c>
      <c r="AJ171" s="8" t="s">
        <v>83</v>
      </c>
      <c r="AK171" s="8" t="s">
        <v>1067</v>
      </c>
      <c r="AL171" s="8" t="s">
        <v>1068</v>
      </c>
      <c r="AM171" s="8" t="s">
        <v>1069</v>
      </c>
      <c r="AN171" s="22" t="str">
        <f t="shared" si="46"/>
        <v>801 Encino Place NE, Suite C-14, Albuquerque, New Mexico</v>
      </c>
      <c r="AO171" s="8" t="s">
        <v>1070</v>
      </c>
      <c r="AP171" s="9"/>
      <c r="AQ171" s="8">
        <v>5.058045358E9</v>
      </c>
      <c r="AR171" s="8" t="s">
        <v>1072</v>
      </c>
      <c r="AS171" s="11" t="s">
        <v>1073</v>
      </c>
      <c r="AT171" s="9"/>
      <c r="AU171" s="12" t="str">
        <f t="shared" si="13"/>
        <v/>
      </c>
      <c r="AV171" s="8">
        <v>2022.0</v>
      </c>
      <c r="AW171" s="8">
        <v>2022.0</v>
      </c>
      <c r="AX171" s="9"/>
      <c r="AY171" s="9" t="str">
        <f t="shared" si="26"/>
        <v/>
      </c>
      <c r="AZ171" s="8" t="s">
        <v>1895</v>
      </c>
      <c r="BA171" s="9" t="str">
        <f t="shared" si="29"/>
        <v>
This provider wished to share the following additional information: Gwen is a graduated student of NMGVC and currently studying social work, adding a wonderfully supportive counseling aspect to her sessions from which her clients greatly benefit.</v>
      </c>
      <c r="BB171" s="8" t="s">
        <v>1072</v>
      </c>
      <c r="BC171" s="8" t="s">
        <v>1044</v>
      </c>
    </row>
    <row r="172">
      <c r="A172" s="7">
        <v>45374.77966796297</v>
      </c>
      <c r="B172" s="8" t="b">
        <v>1</v>
      </c>
      <c r="C172" s="8" t="s">
        <v>1896</v>
      </c>
      <c r="D172" s="8" t="s">
        <v>57</v>
      </c>
      <c r="E172" s="8" t="str">
        <f t="shared" si="1"/>
        <v> (she/her)</v>
      </c>
      <c r="F172" s="8" t="s">
        <v>81</v>
      </c>
      <c r="G172" s="9"/>
      <c r="H172" s="9"/>
      <c r="I172" s="9"/>
      <c r="J172" s="8" t="s">
        <v>61</v>
      </c>
      <c r="K172" s="8" t="s">
        <v>1116</v>
      </c>
      <c r="L172" s="8" t="str">
        <f t="shared" si="30"/>
        <v>Gender Affirming Voice Trainer</v>
      </c>
      <c r="M172" s="8" t="s">
        <v>63</v>
      </c>
      <c r="N172" s="8" t="s">
        <v>153</v>
      </c>
      <c r="O172" s="8" t="str">
        <f t="shared" si="3"/>
        <v>Individual Training - Virtual</v>
      </c>
      <c r="P172" s="8" t="str">
        <f t="shared" si="40"/>
        <v>Individual training is offered virtually, and</v>
      </c>
      <c r="Q172" s="8" t="s">
        <v>153</v>
      </c>
      <c r="R172" s="9" t="str">
        <f t="shared" si="5"/>
        <v>Group Training - Virtual</v>
      </c>
      <c r="S172" s="9" t="str">
        <f t="shared" si="41"/>
        <v>group training is offered virtually.</v>
      </c>
      <c r="T172" s="8" t="s">
        <v>336</v>
      </c>
      <c r="U172" s="8" t="str">
        <f t="shared" si="39"/>
        <v>Globally</v>
      </c>
      <c r="V172" s="8" t="s">
        <v>375</v>
      </c>
      <c r="W172" s="10" t="s">
        <v>1850</v>
      </c>
      <c r="X172" s="8" t="s">
        <v>1851</v>
      </c>
      <c r="Y172" s="8" t="s">
        <v>1897</v>
      </c>
      <c r="Z172" s="10" t="str">
        <f t="shared" si="42"/>
        <v>
Regarding formal training in voice for transgender and gender diverse people, this provider reported: Dahlia is a graduated student of New Mexico Gender Voice Center and a skilled vocal instructor serving clients virtually who wish to feminize their voice or pursue gender neutral voice related goals.</v>
      </c>
      <c r="AA172" s="8" t="s">
        <v>1898</v>
      </c>
      <c r="AB172" s="29" t="str">
        <f t="shared" si="45"/>
        <v>
Regarding areas of specialty/specific trainings, this provider reported: Dahlia uses a highly effective curriculum combining Water Resistant Therapy, Straw Phonation, and the Stanley Method to teach resonance placement and control.</v>
      </c>
      <c r="AC172" s="8" t="s">
        <v>1899</v>
      </c>
      <c r="AD172" s="9"/>
      <c r="AE172" s="9"/>
      <c r="AF172" s="9"/>
      <c r="AG172" s="9"/>
      <c r="AH172" s="9"/>
      <c r="AI172" s="8" t="s">
        <v>1894</v>
      </c>
      <c r="AJ172" s="8" t="s">
        <v>83</v>
      </c>
      <c r="AK172" s="8" t="s">
        <v>1067</v>
      </c>
      <c r="AL172" s="8" t="s">
        <v>1068</v>
      </c>
      <c r="AM172" s="8" t="s">
        <v>1081</v>
      </c>
      <c r="AN172" s="22" t="str">
        <f t="shared" si="46"/>
        <v>11000 Candelaria Rd NE, Suite 110E, Albuquerque, New Mexico</v>
      </c>
      <c r="AO172" s="8" t="s">
        <v>1070</v>
      </c>
      <c r="AP172" s="9"/>
      <c r="AQ172" s="8">
        <v>5.058045358E9</v>
      </c>
      <c r="AR172" s="8" t="s">
        <v>1072</v>
      </c>
      <c r="AS172" s="11" t="s">
        <v>1073</v>
      </c>
      <c r="AT172" s="9"/>
      <c r="AU172" s="12" t="str">
        <f t="shared" si="13"/>
        <v/>
      </c>
      <c r="AV172" s="8">
        <v>2022.0</v>
      </c>
      <c r="AW172" s="8">
        <v>2022.0</v>
      </c>
      <c r="AX172" s="9"/>
      <c r="AY172" s="9" t="str">
        <f t="shared" si="26"/>
        <v/>
      </c>
      <c r="AZ172" s="8" t="s">
        <v>1900</v>
      </c>
      <c r="BA172" s="9" t="str">
        <f t="shared" si="29"/>
        <v>
This provider wished to share the following additional information: Dahlia has a strong interest in acoustics related to voice modulation. Her technical knowledge related to voice training supports clients with nuanced aspects of their voice transition. </v>
      </c>
      <c r="BB172" s="8" t="s">
        <v>1072</v>
      </c>
      <c r="BC172" s="8" t="s">
        <v>1044</v>
      </c>
    </row>
    <row r="173">
      <c r="A173" s="7">
        <v>45375.70914515047</v>
      </c>
      <c r="B173" s="8" t="b">
        <v>1</v>
      </c>
      <c r="C173" s="8" t="s">
        <v>1901</v>
      </c>
      <c r="D173" s="8" t="s">
        <v>57</v>
      </c>
      <c r="E173" s="8" t="str">
        <f t="shared" si="1"/>
        <v> (she/her)</v>
      </c>
      <c r="F173" s="8" t="s">
        <v>81</v>
      </c>
      <c r="G173" s="9"/>
      <c r="H173" s="9"/>
      <c r="I173" s="9"/>
      <c r="J173" s="8" t="s">
        <v>61</v>
      </c>
      <c r="K173" s="8" t="s">
        <v>62</v>
      </c>
      <c r="L173" s="8" t="str">
        <f t="shared" si="30"/>
        <v>Speech-Language Pathologist</v>
      </c>
      <c r="M173" s="8" t="s">
        <v>1902</v>
      </c>
      <c r="N173" s="8" t="s">
        <v>64</v>
      </c>
      <c r="O173" s="8" t="str">
        <f t="shared" si="3"/>
        <v>Individual Training - Virtual, Individual Training - In Person</v>
      </c>
      <c r="P173" s="8" t="str">
        <f t="shared" si="40"/>
        <v>Individual training is offered in person or virtually, and</v>
      </c>
      <c r="Q173" s="8" t="s">
        <v>59</v>
      </c>
      <c r="R173" s="9" t="str">
        <f t="shared" si="5"/>
        <v/>
      </c>
      <c r="S173" s="9" t="str">
        <f t="shared" si="41"/>
        <v>group training is not offered.</v>
      </c>
      <c r="T173" s="8" t="s">
        <v>140</v>
      </c>
      <c r="U173" s="8" t="str">
        <f t="shared" si="39"/>
        <v>IL</v>
      </c>
      <c r="V173" s="8" t="s">
        <v>66</v>
      </c>
      <c r="W173" s="10" t="str">
        <f t="shared" ref="W173:W175" si="47">SUBSTITUTE(SUBSTITUTE(SUBSTITUTE(SUBSTITUTE(V173,"Feminine-leaning voice goals (raising pitch, brighter resonance, etc), Masculine-leaning voice goals (lowering pitch, darker resonance, etc), Androgynous voice goals, Gender-related singing voice goals","Feminine, Masculine, Androgynous, Singing"),"Feminine-leaning voice goals (raising pitch, brighter resonance, etc), Masculine-leaning voice goals (lowering pitch, darker resonance, etc), Androgynous voice goals","Feminine, Masculine, Androgynous"),"Feminine-leaning voice goals (raising pitch, brighter resonance, etc), Masculine-leaning voice goals (lowering pitch, darker resonance, etc)","Feminine, Masculine"),"Feminine-leaning voice goals (raising pitch, brighter resonance, etc), Androgynous voice goals","Feminine, Androgynous")</f>
        <v>Feminine, Masculine, Androgynous</v>
      </c>
      <c r="X173" s="10" t="str">
        <f t="shared" ref="X173:X175" si="48">SUBSTITUTE(SUBSTITUTE(SUBSTITUTE(SUBSTITUTE(V173,"Feminine-leaning voice goals (raising pitch, brighter resonance, etc), Masculine-leaning voice goals (lowering pitch, darker resonance, etc), Androgynous voice goals, Gender-related singing voice goals","Services are available for those with feminine, masculine, androgynous, and singing-related voice goals."),"Feminine-leaning voice goals (raising pitch, brighter resonance, etc), Masculine-leaning voice goals (lowering pitch, darker resonance, etc), Androgynous voice goals","Services are available for those with feminine, masculine, and androgynous voice goals."),"Feminine-leaning voice goals (raising pitch, brighter resonance, etc), Masculine-leaning voice goals (lowering pitch, darker resonance, etc)","Services are available for those with feminine or masculine voice goals."),"Feminine-leaning voice goals (raising pitch, brighter resonance, etc), Androgynous voice goals","Services are available for those with feminine or androgynous voice goals.")</f>
        <v>Services are available for those with feminine, masculine, and androgynous voice goals.</v>
      </c>
      <c r="Y173" s="8" t="s">
        <v>1903</v>
      </c>
      <c r="Z173" s="10" t="str">
        <f t="shared" si="42"/>
        <v>
Regarding formal training in voice for transgender and gender diverse people, this provider reported: I was a professional actor/singer for 10 years before completing my master's degree at Governors State University. I have attended Northwestern University's Gender-Affirming Voice Clinical Workshop as well as A.C. Goldberg, Leah Helou, Sandy Hirsch and Christie Block's Gender Affirming Voice Training.</v>
      </c>
      <c r="AA173" s="9"/>
      <c r="AB173" s="29" t="str">
        <f t="shared" si="45"/>
        <v/>
      </c>
      <c r="AC173" s="8" t="s">
        <v>1904</v>
      </c>
      <c r="AD173" s="9"/>
      <c r="AE173" s="9"/>
      <c r="AF173" s="9"/>
      <c r="AG173" s="9"/>
      <c r="AH173" s="9"/>
      <c r="AI173" s="8" t="s">
        <v>67</v>
      </c>
      <c r="AJ173" s="8" t="s">
        <v>68</v>
      </c>
      <c r="AK173" s="8" t="s">
        <v>450</v>
      </c>
      <c r="AL173" s="8" t="s">
        <v>157</v>
      </c>
      <c r="AM173" s="8" t="s">
        <v>1905</v>
      </c>
      <c r="AN173" s="22" t="str">
        <f t="shared" si="46"/>
        <v>5733 W. Patterson Ave Chicago, IL 60634, Chicago, Illinois</v>
      </c>
      <c r="AO173" s="8" t="s">
        <v>1906</v>
      </c>
      <c r="AP173" s="8" t="s">
        <v>1907</v>
      </c>
      <c r="AQ173" s="8">
        <v>7.732032527E9</v>
      </c>
      <c r="AR173" s="8" t="s">
        <v>1908</v>
      </c>
      <c r="AS173" s="11" t="s">
        <v>1909</v>
      </c>
      <c r="AT173" s="9"/>
      <c r="AU173" s="12" t="str">
        <f t="shared" si="13"/>
        <v/>
      </c>
      <c r="AV173" s="8">
        <v>2018.0</v>
      </c>
      <c r="AW173" s="8">
        <v>2018.0</v>
      </c>
      <c r="AX173" s="9"/>
      <c r="AY173" s="9" t="str">
        <f t="shared" si="26"/>
        <v/>
      </c>
      <c r="AZ173" s="9"/>
      <c r="BA173" s="9" t="str">
        <f t="shared" si="29"/>
        <v/>
      </c>
      <c r="BB173" s="8" t="s">
        <v>1908</v>
      </c>
      <c r="BC173" s="8" t="s">
        <v>1044</v>
      </c>
    </row>
    <row r="174">
      <c r="A174" s="7">
        <v>45376.69248719908</v>
      </c>
      <c r="B174" s="8" t="b">
        <v>1</v>
      </c>
      <c r="C174" s="8" t="s">
        <v>1910</v>
      </c>
      <c r="D174" s="8" t="s">
        <v>57</v>
      </c>
      <c r="E174" s="8" t="str">
        <f t="shared" si="1"/>
        <v> (she/her)</v>
      </c>
      <c r="F174" s="8" t="s">
        <v>81</v>
      </c>
      <c r="G174" s="9"/>
      <c r="H174" s="9"/>
      <c r="I174" s="9"/>
      <c r="J174" s="8" t="s">
        <v>61</v>
      </c>
      <c r="K174" s="8" t="s">
        <v>447</v>
      </c>
      <c r="L174" s="8" t="str">
        <f t="shared" si="30"/>
        <v>Theater/Acting Coach</v>
      </c>
      <c r="M174" s="8" t="s">
        <v>63</v>
      </c>
      <c r="N174" s="8" t="s">
        <v>64</v>
      </c>
      <c r="O174" s="8" t="str">
        <f t="shared" si="3"/>
        <v>Individual Training - Virtual, Individual Training - In Person</v>
      </c>
      <c r="P174" s="8" t="str">
        <f t="shared" si="40"/>
        <v>Individual training is offered in person or virtually, and</v>
      </c>
      <c r="Q174" s="8" t="s">
        <v>64</v>
      </c>
      <c r="R174" s="9" t="str">
        <f t="shared" si="5"/>
        <v>Group Training - Virtual, Group Training - In Person</v>
      </c>
      <c r="S174" s="9" t="str">
        <f t="shared" si="41"/>
        <v>group training is offered in person or virtually.</v>
      </c>
      <c r="T174" s="8" t="s">
        <v>336</v>
      </c>
      <c r="U174" s="8" t="str">
        <f t="shared" si="39"/>
        <v>Globally</v>
      </c>
      <c r="V174" s="8" t="s">
        <v>66</v>
      </c>
      <c r="W174" s="10" t="str">
        <f t="shared" si="47"/>
        <v>Feminine, Masculine, Androgynous</v>
      </c>
      <c r="X174" s="10" t="str">
        <f t="shared" si="48"/>
        <v>Services are available for those with feminine, masculine, and androgynous voice goals.</v>
      </c>
      <c r="Y174" s="8" t="s">
        <v>1911</v>
      </c>
      <c r="Z174" s="10" t="str">
        <f t="shared" si="42"/>
        <v>
Regarding formal training in voice for transgender and gender diverse people, this provider reported: I have been working as a voice coach following my MA in Voice Studies and my certification as a Fitzmaurice Voicework© teacher. Additionally, I bring 40 years experience as an actor and teacher of acting. I have attended training workshops and engaged in self-directed learning in GAVC. I am grateful to be able to learn from the experiences and feedback of trans and non-binary people.</v>
      </c>
      <c r="AA174" s="8" t="s">
        <v>1912</v>
      </c>
      <c r="AB174" s="29" t="str">
        <f t="shared" si="45"/>
        <v>
Regarding areas of specialty/specific trainings, this provider reported: Fitzmaurice Voicework©, Knight Thompson Speech work, Gender Affirming Voice Training for Coaches with Diane Robinson at the Chicago Voice Centre</v>
      </c>
      <c r="AC174" s="9"/>
      <c r="AD174" s="9"/>
      <c r="AE174" s="9"/>
      <c r="AF174" s="9"/>
      <c r="AG174" s="9"/>
      <c r="AH174" s="9"/>
      <c r="AI174" s="8" t="s">
        <v>67</v>
      </c>
      <c r="AJ174" s="8" t="s">
        <v>1913</v>
      </c>
      <c r="AK174" s="8" t="s">
        <v>1914</v>
      </c>
      <c r="AL174" s="8" t="s">
        <v>1914</v>
      </c>
      <c r="AM174" s="9"/>
      <c r="AN174" s="22" t="str">
        <f t="shared" si="46"/>
        <v>Wellington, Wellington</v>
      </c>
      <c r="AO174" s="8" t="s">
        <v>576</v>
      </c>
      <c r="AP174" s="9"/>
      <c r="AQ174" s="9"/>
      <c r="AR174" s="8" t="s">
        <v>1915</v>
      </c>
      <c r="AS174" s="11" t="s">
        <v>1916</v>
      </c>
      <c r="AT174" s="8" t="s">
        <v>1917</v>
      </c>
      <c r="AU174" s="12" t="str">
        <f t="shared" si="13"/>
        <v>
Regarding formal training in cultural humility for transgender and gender diverse people, this provider reported: My teaching is based on the 8 Values of Fitzmaurice Voicework. https://www.fitzmauriceinstitute.org/eightvalues</v>
      </c>
      <c r="AV174" s="8">
        <v>2015.0</v>
      </c>
      <c r="AW174" s="8">
        <v>2015.0</v>
      </c>
      <c r="AX174" s="9"/>
      <c r="AY174" s="9" t="str">
        <f t="shared" si="26"/>
        <v/>
      </c>
      <c r="AZ174" s="9"/>
      <c r="BA174" s="9" t="str">
        <f t="shared" si="29"/>
        <v/>
      </c>
      <c r="BB174" s="8" t="s">
        <v>1915</v>
      </c>
      <c r="BC174" s="8" t="s">
        <v>1044</v>
      </c>
    </row>
    <row r="175">
      <c r="A175" s="7">
        <v>45377.42712931713</v>
      </c>
      <c r="B175" s="8" t="b">
        <v>1</v>
      </c>
      <c r="C175" s="8" t="s">
        <v>1918</v>
      </c>
      <c r="D175" s="8" t="s">
        <v>57</v>
      </c>
      <c r="E175" s="8" t="str">
        <f t="shared" si="1"/>
        <v> (she/her)</v>
      </c>
      <c r="F175" s="8" t="s">
        <v>58</v>
      </c>
      <c r="G175" s="8" t="s">
        <v>59</v>
      </c>
      <c r="H175" s="9"/>
      <c r="I175" s="8" t="s">
        <v>60</v>
      </c>
      <c r="J175" s="8" t="s">
        <v>61</v>
      </c>
      <c r="K175" s="8" t="s">
        <v>62</v>
      </c>
      <c r="L175" s="8" t="str">
        <f t="shared" si="30"/>
        <v>Speech-Language Pathologist</v>
      </c>
      <c r="M175" s="8" t="s">
        <v>63</v>
      </c>
      <c r="N175" s="8" t="s">
        <v>64</v>
      </c>
      <c r="O175" s="8" t="str">
        <f t="shared" si="3"/>
        <v>Individual Training - Virtual, Individual Training - In Person</v>
      </c>
      <c r="P175" s="8" t="str">
        <f t="shared" si="40"/>
        <v>Individual training is offered in person or virtually, and</v>
      </c>
      <c r="Q175" s="8" t="s">
        <v>64</v>
      </c>
      <c r="R175" s="9" t="str">
        <f t="shared" si="5"/>
        <v>Group Training - Virtual, Group Training - In Person</v>
      </c>
      <c r="S175" s="9" t="str">
        <f t="shared" si="41"/>
        <v>group training is offered in person or virtually.</v>
      </c>
      <c r="T175" s="8" t="s">
        <v>1919</v>
      </c>
      <c r="U175" s="8" t="str">
        <f t="shared" si="39"/>
        <v>PA, WV</v>
      </c>
      <c r="V175" s="8" t="s">
        <v>66</v>
      </c>
      <c r="W175" s="10" t="str">
        <f t="shared" si="47"/>
        <v>Feminine, Masculine, Androgynous</v>
      </c>
      <c r="X175" s="10" t="str">
        <f t="shared" si="48"/>
        <v>Services are available for those with feminine, masculine, and androgynous voice goals.</v>
      </c>
      <c r="Y175" s="8" t="s">
        <v>1920</v>
      </c>
      <c r="Z175" s="10" t="str">
        <f t="shared" si="42"/>
        <v>
Regarding formal training in voice for transgender and gender diverse people, this provider reported: I have completed several continuing education courses on GAVC training. I also teach GAVC training techniques to my graduate students in my Voice Disorders course at West Virginia University. </v>
      </c>
      <c r="AA175" s="9"/>
      <c r="AB175" s="29" t="str">
        <f t="shared" si="45"/>
        <v/>
      </c>
      <c r="AC175" s="8" t="s">
        <v>1921</v>
      </c>
      <c r="AD175" s="9"/>
      <c r="AE175" s="9"/>
      <c r="AF175" s="9"/>
      <c r="AG175" s="9"/>
      <c r="AH175" s="9"/>
      <c r="AI175" s="8" t="s">
        <v>67</v>
      </c>
      <c r="AJ175" s="8" t="s">
        <v>83</v>
      </c>
      <c r="AK175" s="8" t="s">
        <v>1922</v>
      </c>
      <c r="AL175" s="8" t="s">
        <v>1923</v>
      </c>
      <c r="AM175" s="8" t="s">
        <v>1924</v>
      </c>
      <c r="AN175" s="22" t="s">
        <v>1925</v>
      </c>
      <c r="AO175" s="8" t="s">
        <v>1926</v>
      </c>
      <c r="AP175" s="8" t="s">
        <v>1702</v>
      </c>
      <c r="AQ175" s="8">
        <v>3.042933127E9</v>
      </c>
      <c r="AR175" s="8" t="s">
        <v>1927</v>
      </c>
      <c r="AS175" s="9"/>
      <c r="AT175" s="8" t="s">
        <v>1928</v>
      </c>
      <c r="AU175" s="12" t="str">
        <f t="shared" si="13"/>
        <v>
Regarding formal training in cultural humility for transgender and gender diverse people, this provider reported: Annual Trans Health Safe Zone Training through WVU LGBTQ+ Center</v>
      </c>
      <c r="AV175" s="8">
        <v>2019.0</v>
      </c>
      <c r="AW175" s="8">
        <v>2018.0</v>
      </c>
      <c r="AX175" s="8" t="s">
        <v>1929</v>
      </c>
      <c r="AY175" s="9" t="str">
        <f t="shared" si="26"/>
        <v>This provider opted to share the following additional aspects of identity: Proud mother of nonbinary trans youth</v>
      </c>
      <c r="AZ175" s="9"/>
      <c r="BA175" s="9" t="str">
        <f t="shared" si="29"/>
        <v/>
      </c>
      <c r="BB175" s="8" t="s">
        <v>1927</v>
      </c>
      <c r="BC175" s="8" t="s">
        <v>1044</v>
      </c>
    </row>
    <row r="176">
      <c r="A176" s="7">
        <v>45377.55176190972</v>
      </c>
      <c r="B176" s="8" t="b">
        <v>1</v>
      </c>
      <c r="C176" s="8" t="s">
        <v>1930</v>
      </c>
      <c r="D176" s="8" t="s">
        <v>164</v>
      </c>
      <c r="E176" s="8" t="str">
        <f t="shared" si="1"/>
        <v> (he/him)</v>
      </c>
      <c r="F176" s="8" t="s">
        <v>81</v>
      </c>
      <c r="G176" s="9"/>
      <c r="H176" s="9"/>
      <c r="I176" s="9"/>
      <c r="J176" s="8" t="s">
        <v>61</v>
      </c>
      <c r="K176" s="8" t="s">
        <v>62</v>
      </c>
      <c r="L176" s="8" t="str">
        <f t="shared" si="30"/>
        <v>Speech-Language Pathologist</v>
      </c>
      <c r="M176" s="8" t="s">
        <v>165</v>
      </c>
      <c r="N176" s="8" t="s">
        <v>64</v>
      </c>
      <c r="O176" s="8" t="str">
        <f t="shared" si="3"/>
        <v>Individual Training - Virtual, Individual Training - In Person</v>
      </c>
      <c r="P176" s="8" t="str">
        <f t="shared" si="40"/>
        <v>Individual training is offered in person or virtually, and</v>
      </c>
      <c r="Q176" s="8" t="s">
        <v>59</v>
      </c>
      <c r="R176" s="9" t="str">
        <f t="shared" si="5"/>
        <v/>
      </c>
      <c r="S176" s="9" t="str">
        <f t="shared" si="41"/>
        <v>group training is not offered.</v>
      </c>
      <c r="T176" s="8" t="s">
        <v>351</v>
      </c>
      <c r="U176" s="8" t="str">
        <f t="shared" si="39"/>
        <v>GA</v>
      </c>
      <c r="V176" s="8" t="s">
        <v>1931</v>
      </c>
      <c r="W176" s="10" t="s">
        <v>1932</v>
      </c>
      <c r="X176" s="8" t="s">
        <v>1933</v>
      </c>
      <c r="Y176" s="8" t="s">
        <v>1934</v>
      </c>
      <c r="Z176" s="10" t="str">
        <f t="shared" si="42"/>
        <v>
Regarding formal training in voice for transgender and gender diverse people, this provider reported: Nathaniel has a masters in Speech-Language pathology and specializes in voice and communication needs. He has worked to help transmasculine and transfeminine clients and patients meet their vocal and communication goals. These include both medical services (as part of the Emory Voice Center) and artistic goals (as part of a local artistic voice studio). Speaking, singing, and character voice work are all within the realm of reach for Nathaniel's clients. </v>
      </c>
      <c r="AA176" s="8" t="s">
        <v>1935</v>
      </c>
      <c r="AB176" s="29" t="str">
        <f t="shared" si="45"/>
        <v>
Regarding areas of specialty/specific trainings, this provider reported: transmasculine speaking, character voice work, and singing; androgynous speaking/singing/character voice work; transfeminine singingneous </v>
      </c>
      <c r="AC176" s="9"/>
      <c r="AD176" s="9"/>
      <c r="AE176" s="9"/>
      <c r="AF176" s="9"/>
      <c r="AG176" s="9"/>
      <c r="AH176" s="9"/>
      <c r="AI176" s="8" t="s">
        <v>169</v>
      </c>
      <c r="AJ176" s="8" t="s">
        <v>68</v>
      </c>
      <c r="AK176" s="8" t="s">
        <v>351</v>
      </c>
      <c r="AL176" s="8" t="s">
        <v>1841</v>
      </c>
      <c r="AM176" s="9"/>
      <c r="AN176" s="22" t="str">
        <f t="shared" ref="AN176:AN180" si="49">IF(ISBLANK(AM176),AL176&amp;", "&amp;AK176, AM176&amp;", "&amp;AL176&amp;", "&amp;AK176)</f>
        <v>Atlanta, GA</v>
      </c>
      <c r="AO176" s="8" t="s">
        <v>1936</v>
      </c>
      <c r="AP176" s="9"/>
      <c r="AQ176" s="9"/>
      <c r="AR176" s="8" t="s">
        <v>1937</v>
      </c>
      <c r="AS176" s="11" t="s">
        <v>1938</v>
      </c>
      <c r="AT176" s="9"/>
      <c r="AU176" s="12" t="str">
        <f t="shared" si="13"/>
        <v/>
      </c>
      <c r="AV176" s="9"/>
      <c r="AW176" s="9"/>
      <c r="AX176" s="9"/>
      <c r="AY176" s="9" t="str">
        <f t="shared" si="26"/>
        <v/>
      </c>
      <c r="AZ176" s="9"/>
      <c r="BA176" s="9" t="str">
        <f t="shared" si="29"/>
        <v/>
      </c>
      <c r="BB176" s="8" t="s">
        <v>1939</v>
      </c>
      <c r="BC176" s="8" t="s">
        <v>1044</v>
      </c>
    </row>
    <row r="177">
      <c r="A177" s="7">
        <v>45377.61925769676</v>
      </c>
      <c r="B177" s="8" t="b">
        <v>1</v>
      </c>
      <c r="C177" s="8" t="s">
        <v>1940</v>
      </c>
      <c r="D177" s="8" t="s">
        <v>164</v>
      </c>
      <c r="E177" s="8" t="str">
        <f t="shared" si="1"/>
        <v> (he/him)</v>
      </c>
      <c r="F177" s="8" t="s">
        <v>81</v>
      </c>
      <c r="G177" s="9"/>
      <c r="H177" s="9"/>
      <c r="I177" s="9"/>
      <c r="J177" s="8" t="s">
        <v>61</v>
      </c>
      <c r="K177" s="8" t="s">
        <v>62</v>
      </c>
      <c r="L177" s="8" t="str">
        <f t="shared" si="30"/>
        <v>Speech-Language Pathologist</v>
      </c>
      <c r="M177" s="8" t="s">
        <v>63</v>
      </c>
      <c r="N177" s="8" t="s">
        <v>64</v>
      </c>
      <c r="O177" s="8" t="str">
        <f t="shared" si="3"/>
        <v>Individual Training - Virtual, Individual Training - In Person</v>
      </c>
      <c r="P177" s="8" t="str">
        <f t="shared" si="40"/>
        <v>Individual training is offered in person or virtually, and</v>
      </c>
      <c r="Q177" s="8" t="s">
        <v>59</v>
      </c>
      <c r="R177" s="9" t="str">
        <f t="shared" si="5"/>
        <v/>
      </c>
      <c r="S177" s="9" t="str">
        <f t="shared" si="41"/>
        <v>group training is not offered.</v>
      </c>
      <c r="T177" s="8" t="s">
        <v>65</v>
      </c>
      <c r="U177" s="8" t="str">
        <f t="shared" si="39"/>
        <v>PA</v>
      </c>
      <c r="V177" s="8" t="s">
        <v>88</v>
      </c>
      <c r="W177" s="10" t="str">
        <f t="shared" ref="W177:W184" si="50">SUBSTITUTE(SUBSTITUTE(SUBSTITUTE(SUBSTITUTE(V177,"Feminine-leaning voice goals (raising pitch, brighter resonance, etc), Masculine-leaning voice goals (lowering pitch, darker resonance, etc), Androgynous voice goals, Gender-related singing voice goals","Feminine, Masculine, Androgynous, Singing"),"Feminine-leaning voice goals (raising pitch, brighter resonance, etc), Masculine-leaning voice goals (lowering pitch, darker resonance, etc), Androgynous voice goals","Feminine, Masculine, Androgynous"),"Feminine-leaning voice goals (raising pitch, brighter resonance, etc), Masculine-leaning voice goals (lowering pitch, darker resonance, etc)","Feminine, Masculine"),"Feminine-leaning voice goals (raising pitch, brighter resonance, etc), Androgynous voice goals","Feminine, Androgynous")</f>
        <v>Feminine, Masculine, Androgynous, Singing</v>
      </c>
      <c r="X177" s="10" t="str">
        <f t="shared" ref="X177:X184" si="51">SUBSTITUTE(SUBSTITUTE(SUBSTITUTE(SUBSTITUTE(V177,"Feminine-leaning voice goals (raising pitch, brighter resonance, etc), Masculine-leaning voice goals (lowering pitch, darker resonance, etc), Androgynous voice goals, Gender-related singing voice goals","Services are available for those with feminine, masculine, androgynous, and singing-related voice goals."),"Feminine-leaning voice goals (raising pitch, brighter resonance, etc), Masculine-leaning voice goals (lowering pitch, darker resonance, etc), Androgynous voice goals","Services are available for those with feminine, masculine, and androgynous voice goals."),"Feminine-leaning voice goals (raising pitch, brighter resonance, etc), Masculine-leaning voice goals (lowering pitch, darker resonance, etc)","Services are available for those with feminine or masculine voice goals."),"Feminine-leaning voice goals (raising pitch, brighter resonance, etc), Androgynous voice goals","Services are available for those with feminine or androgynous voice goals.")</f>
        <v>Services are available for those with feminine, masculine, androgynous, and singing-related voice goals.</v>
      </c>
      <c r="Y177" s="8" t="s">
        <v>1941</v>
      </c>
      <c r="Z177" s="10" t="str">
        <f t="shared" si="42"/>
        <v>
Regarding formal training in voice for transgender and gender diverse people, this provider reported: I have taken many educational courses on gender-affirming voice care and have worked in this area throughout my entire career. I also regularly present on gender-affirming voice care to other healthcare professionals and at transgender and gender diverse conferences.</v>
      </c>
      <c r="AA177" s="8" t="s">
        <v>1942</v>
      </c>
      <c r="AB177" s="29" t="str">
        <f t="shared" si="45"/>
        <v>
Regarding areas of specialty/specific trainings, this provider reported: Somatic Voicework: The LoVetri Method</v>
      </c>
      <c r="AC177" s="9"/>
      <c r="AD177" s="9"/>
      <c r="AE177" s="9"/>
      <c r="AF177" s="9"/>
      <c r="AG177" s="9"/>
      <c r="AH177" s="9"/>
      <c r="AI177" s="8" t="s">
        <v>340</v>
      </c>
      <c r="AJ177" s="8" t="s">
        <v>68</v>
      </c>
      <c r="AK177" s="8" t="s">
        <v>1318</v>
      </c>
      <c r="AL177" s="8" t="s">
        <v>1943</v>
      </c>
      <c r="AM177" s="9"/>
      <c r="AN177" s="22" t="str">
        <f t="shared" si="49"/>
        <v>Hershey, Pennsylvania</v>
      </c>
      <c r="AO177" s="8" t="s">
        <v>1944</v>
      </c>
      <c r="AP177" s="8" t="s">
        <v>272</v>
      </c>
      <c r="AQ177" s="8">
        <v>7.175316822E9</v>
      </c>
      <c r="AR177" s="9"/>
      <c r="AS177" s="11" t="s">
        <v>1945</v>
      </c>
      <c r="AT177" s="8" t="s">
        <v>1946</v>
      </c>
      <c r="AU177" s="12" t="str">
        <f t="shared" si="13"/>
        <v>
Regarding formal training in cultural humility for transgender and gender diverse people, this provider reported: I have taken several courses on cultural humility within the trans and gender diverse community, and I serve as our Division's Cultural Humility Lead and work with our Office of Diversity, Equity, and Inclusion to identify and address any areas of clinical improvement related to diversity.</v>
      </c>
      <c r="AV177" s="8">
        <v>2017.0</v>
      </c>
      <c r="AW177" s="8">
        <v>2017.0</v>
      </c>
      <c r="AX177" s="8" t="s">
        <v>1439</v>
      </c>
      <c r="AY177" s="9" t="str">
        <f t="shared" si="26"/>
        <v>This provider opted to share the following additional aspects of identity: LGBTQ+ community membership</v>
      </c>
      <c r="AZ177" s="9"/>
      <c r="BA177" s="9" t="str">
        <f t="shared" si="29"/>
        <v/>
      </c>
      <c r="BB177" s="8" t="s">
        <v>1947</v>
      </c>
      <c r="BC177" s="8" t="s">
        <v>1044</v>
      </c>
    </row>
    <row r="178">
      <c r="A178" s="7">
        <v>45378.87270943287</v>
      </c>
      <c r="B178" s="8" t="b">
        <v>1</v>
      </c>
      <c r="C178" s="8" t="s">
        <v>1948</v>
      </c>
      <c r="D178" s="8" t="s">
        <v>629</v>
      </c>
      <c r="E178" s="8" t="str">
        <f t="shared" si="1"/>
        <v> (they/them)</v>
      </c>
      <c r="F178" s="8" t="s">
        <v>81</v>
      </c>
      <c r="G178" s="9"/>
      <c r="H178" s="9"/>
      <c r="I178" s="9"/>
      <c r="J178" s="8" t="s">
        <v>61</v>
      </c>
      <c r="K178" s="8" t="s">
        <v>86</v>
      </c>
      <c r="L178" s="8" t="str">
        <f t="shared" si="30"/>
        <v>Vocal Pedagogue/Singing Instructor</v>
      </c>
      <c r="M178" s="8" t="s">
        <v>63</v>
      </c>
      <c r="N178" s="8" t="s">
        <v>64</v>
      </c>
      <c r="O178" s="8" t="str">
        <f t="shared" si="3"/>
        <v>Individual Training - Virtual, Individual Training - In Person</v>
      </c>
      <c r="P178" s="8" t="str">
        <f t="shared" si="40"/>
        <v>Individual training is offered in person or virtually, and</v>
      </c>
      <c r="Q178" s="8" t="s">
        <v>128</v>
      </c>
      <c r="R178" s="9" t="str">
        <f t="shared" si="5"/>
        <v>Group Training - In Person</v>
      </c>
      <c r="S178" s="9" t="str">
        <f t="shared" si="41"/>
        <v>group training is offered in person.</v>
      </c>
      <c r="T178" s="8" t="s">
        <v>1245</v>
      </c>
      <c r="U178" s="8" t="s">
        <v>1339</v>
      </c>
      <c r="V178" s="8" t="s">
        <v>88</v>
      </c>
      <c r="W178" s="10" t="str">
        <f t="shared" si="50"/>
        <v>Feminine, Masculine, Androgynous, Singing</v>
      </c>
      <c r="X178" s="10" t="str">
        <f t="shared" si="51"/>
        <v>Services are available for those with feminine, masculine, androgynous, and singing-related voice goals.</v>
      </c>
      <c r="Y178" s="8" t="s">
        <v>1949</v>
      </c>
      <c r="Z178" s="10" t="str">
        <f t="shared" si="42"/>
        <v>
Regarding formal training in voice for transgender and gender diverse people, this provider reported: I have a masters degree in Voice Pedagogy and have been teaching singing for the past ten years. I have completed the "One Weird Trick" training through The Voice Lab in Chicago and have taken courses by Sandy Hirsch and Renée Yoxon.</v>
      </c>
      <c r="AA178" s="8" t="s">
        <v>1950</v>
      </c>
      <c r="AB178" s="29" t="str">
        <f t="shared" si="45"/>
        <v>
Regarding areas of specialty/specific trainings, this provider reported: Gender affirming speaking and singing voice for adults, singing throughout the lifespan, voice masculinization, voice androgenization </v>
      </c>
      <c r="AC178" s="8" t="s">
        <v>1951</v>
      </c>
      <c r="AD178" s="9"/>
      <c r="AE178" s="9"/>
      <c r="AF178" s="9"/>
      <c r="AG178" s="9"/>
      <c r="AH178" s="9"/>
      <c r="AI178" s="8" t="s">
        <v>594</v>
      </c>
      <c r="AJ178" s="8" t="s">
        <v>68</v>
      </c>
      <c r="AK178" s="8" t="s">
        <v>607</v>
      </c>
      <c r="AL178" s="8" t="s">
        <v>608</v>
      </c>
      <c r="AM178" s="9"/>
      <c r="AN178" s="22" t="str">
        <f t="shared" si="49"/>
        <v>Asheville, North Carolina</v>
      </c>
      <c r="AO178" s="8" t="s">
        <v>1952</v>
      </c>
      <c r="AP178" s="8" t="s">
        <v>1953</v>
      </c>
      <c r="AQ178" s="9"/>
      <c r="AR178" s="8" t="s">
        <v>1954</v>
      </c>
      <c r="AS178" s="11" t="s">
        <v>1955</v>
      </c>
      <c r="AT178" s="9"/>
      <c r="AU178" s="12" t="str">
        <f t="shared" si="13"/>
        <v/>
      </c>
      <c r="AV178" s="8">
        <v>2021.0</v>
      </c>
      <c r="AW178" s="8">
        <v>2013.0</v>
      </c>
      <c r="AX178" s="8" t="s">
        <v>1956</v>
      </c>
      <c r="AY178" s="9" t="str">
        <f t="shared" si="26"/>
        <v>This provider opted to share the following additional aspects of identity: trans non-binary, autistic, ADHD, chronically ill</v>
      </c>
      <c r="AZ178" s="8" t="s">
        <v>1957</v>
      </c>
      <c r="BA178" s="9"/>
      <c r="BB178" s="8" t="s">
        <v>1954</v>
      </c>
      <c r="BC178" s="8" t="s">
        <v>1044</v>
      </c>
    </row>
    <row r="179">
      <c r="A179" s="7">
        <v>45379.74894289352</v>
      </c>
      <c r="B179" s="8" t="b">
        <v>1</v>
      </c>
      <c r="C179" s="8" t="s">
        <v>1958</v>
      </c>
      <c r="D179" s="8" t="s">
        <v>57</v>
      </c>
      <c r="E179" s="8" t="str">
        <f t="shared" si="1"/>
        <v> (she/her)</v>
      </c>
      <c r="F179" s="8" t="s">
        <v>81</v>
      </c>
      <c r="G179" s="9"/>
      <c r="H179" s="9"/>
      <c r="I179" s="9"/>
      <c r="J179" s="8" t="s">
        <v>61</v>
      </c>
      <c r="K179" s="8" t="s">
        <v>62</v>
      </c>
      <c r="L179" s="8" t="str">
        <f t="shared" si="30"/>
        <v>Speech-Language Pathologist</v>
      </c>
      <c r="M179" s="8" t="s">
        <v>63</v>
      </c>
      <c r="N179" s="8" t="s">
        <v>128</v>
      </c>
      <c r="O179" s="8" t="str">
        <f t="shared" si="3"/>
        <v>Individual Training - In Person</v>
      </c>
      <c r="P179" s="8" t="str">
        <f t="shared" si="40"/>
        <v>Individual training is offered in person, and</v>
      </c>
      <c r="Q179" s="8" t="s">
        <v>128</v>
      </c>
      <c r="R179" s="9" t="str">
        <f t="shared" si="5"/>
        <v>Group Training - In Person</v>
      </c>
      <c r="S179" s="9" t="str">
        <f t="shared" si="41"/>
        <v>group training is offered in person.</v>
      </c>
      <c r="T179" s="9"/>
      <c r="U179" s="8" t="str">
        <f t="shared" ref="U179:U192" si="52">T179</f>
        <v/>
      </c>
      <c r="V179" s="8" t="s">
        <v>66</v>
      </c>
      <c r="W179" s="10" t="str">
        <f t="shared" si="50"/>
        <v>Feminine, Masculine, Androgynous</v>
      </c>
      <c r="X179" s="10" t="str">
        <f t="shared" si="51"/>
        <v>Services are available for those with feminine, masculine, and androgynous voice goals.</v>
      </c>
      <c r="Y179" s="8" t="s">
        <v>1959</v>
      </c>
      <c r="Z179" s="10" t="str">
        <f t="shared" si="42"/>
        <v>
Regarding formal training in voice for transgender and gender diverse people, this provider reported: Experience providing gender affirming communication training and supervising graduate students in this area. We offer GAVC training at the Nevada State University Speech-Language Clinic. Services are provided by graduate students under the supervision of a certified, licensed SLP. </v>
      </c>
      <c r="AA179" s="9"/>
      <c r="AB179" s="29" t="str">
        <f t="shared" si="45"/>
        <v/>
      </c>
      <c r="AC179" s="8" t="s">
        <v>1960</v>
      </c>
      <c r="AD179" s="9"/>
      <c r="AE179" s="9"/>
      <c r="AF179" s="9"/>
      <c r="AG179" s="9"/>
      <c r="AH179" s="9"/>
      <c r="AI179" s="8" t="s">
        <v>67</v>
      </c>
      <c r="AJ179" s="8" t="s">
        <v>103</v>
      </c>
      <c r="AK179" s="8" t="s">
        <v>1860</v>
      </c>
      <c r="AL179" s="8" t="s">
        <v>1961</v>
      </c>
      <c r="AM179" s="8" t="s">
        <v>1962</v>
      </c>
      <c r="AN179" s="22" t="str">
        <f t="shared" si="49"/>
        <v>1300 Nevada State Dr, Henderson, Nevada</v>
      </c>
      <c r="AO179" s="8" t="s">
        <v>1963</v>
      </c>
      <c r="AP179" s="8" t="s">
        <v>72</v>
      </c>
      <c r="AQ179" s="9"/>
      <c r="AR179" s="8" t="s">
        <v>1964</v>
      </c>
      <c r="AS179" s="11" t="s">
        <v>1965</v>
      </c>
      <c r="AT179" s="9"/>
      <c r="AU179" s="12" t="str">
        <f t="shared" si="13"/>
        <v/>
      </c>
      <c r="AV179" s="9"/>
      <c r="AW179" s="9"/>
      <c r="AX179" s="8" t="s">
        <v>1417</v>
      </c>
      <c r="AY179" s="9" t="str">
        <f t="shared" si="26"/>
        <v>This provider opted to share the following additional aspects of identity: Member of the LGBTQIA+ community</v>
      </c>
      <c r="AZ179" s="8" t="s">
        <v>1966</v>
      </c>
      <c r="BA179" s="9" t="str">
        <f t="shared" ref="BA179:BA223" si="53">IF(ISBLANK(AZ179), ,CHAR(10)&amp;CHAR(10)&amp;"This provider wished to share the following additional information: "&amp;AZ179)</f>
        <v>
This provider wished to share the following additional information: Also provide neurodiversity-affirming treatment</v>
      </c>
      <c r="BB179" s="8" t="s">
        <v>1964</v>
      </c>
      <c r="BC179" s="8" t="s">
        <v>1044</v>
      </c>
    </row>
    <row r="180">
      <c r="A180" s="7">
        <v>45380.738440127316</v>
      </c>
      <c r="B180" s="8" t="b">
        <v>1</v>
      </c>
      <c r="C180" s="8" t="s">
        <v>1967</v>
      </c>
      <c r="D180" s="8" t="s">
        <v>57</v>
      </c>
      <c r="E180" s="8" t="str">
        <f t="shared" si="1"/>
        <v> (she/her)</v>
      </c>
      <c r="F180" s="8" t="s">
        <v>81</v>
      </c>
      <c r="G180" s="9"/>
      <c r="H180" s="9"/>
      <c r="I180" s="9"/>
      <c r="J180" s="8" t="s">
        <v>61</v>
      </c>
      <c r="K180" s="8" t="s">
        <v>62</v>
      </c>
      <c r="L180" s="8" t="str">
        <f t="shared" si="30"/>
        <v>Speech-Language Pathologist</v>
      </c>
      <c r="M180" s="8" t="s">
        <v>788</v>
      </c>
      <c r="N180" s="8" t="s">
        <v>64</v>
      </c>
      <c r="O180" s="8" t="str">
        <f t="shared" si="3"/>
        <v>Individual Training - Virtual, Individual Training - In Person</v>
      </c>
      <c r="P180" s="8" t="str">
        <f t="shared" si="40"/>
        <v>Individual training is offered in person or virtually, and</v>
      </c>
      <c r="Q180" s="8" t="s">
        <v>64</v>
      </c>
      <c r="R180" s="9" t="str">
        <f t="shared" si="5"/>
        <v>Group Training - Virtual, Group Training - In Person</v>
      </c>
      <c r="S180" s="9" t="str">
        <f t="shared" si="41"/>
        <v>group training is offered in person or virtually.</v>
      </c>
      <c r="T180" s="8" t="s">
        <v>703</v>
      </c>
      <c r="U180" s="8" t="str">
        <f t="shared" si="52"/>
        <v>NC</v>
      </c>
      <c r="V180" s="8" t="s">
        <v>66</v>
      </c>
      <c r="W180" s="10" t="str">
        <f t="shared" si="50"/>
        <v>Feminine, Masculine, Androgynous</v>
      </c>
      <c r="X180" s="10" t="str">
        <f t="shared" si="51"/>
        <v>Services are available for those with feminine, masculine, and androgynous voice goals.</v>
      </c>
      <c r="Y180" s="8" t="s">
        <v>1968</v>
      </c>
      <c r="Z180" s="10" t="str">
        <f t="shared" si="42"/>
        <v>
Regarding formal training in voice for transgender and gender diverse people, this provider reported: I have been providing GAVC since 2007 and have been trained through attending conferences, such as WPATH, and dedicated GAVC conferences. My training has also involved reading articles and textbooks and also contributing to them. I have collaborated and presented with some of the most knowledgeable providers in the area of GAVC. I also use my background in musical theatre in my work. I listen to and learn from people in the gender diverse community and discovered that I am nonbinary along the way.</v>
      </c>
      <c r="AA180" s="8" t="s">
        <v>1969</v>
      </c>
      <c r="AB180" s="29" t="str">
        <f t="shared" si="45"/>
        <v>
Regarding areas of specialty/specific trainings, this provider reported: Adult gender affirming voice; general voice care</v>
      </c>
      <c r="AC180" s="8" t="s">
        <v>1970</v>
      </c>
      <c r="AD180" s="9"/>
      <c r="AE180" s="9"/>
      <c r="AF180" s="9"/>
      <c r="AG180" s="9"/>
      <c r="AH180" s="9"/>
      <c r="AI180" s="8" t="s">
        <v>594</v>
      </c>
      <c r="AJ180" s="8" t="s">
        <v>68</v>
      </c>
      <c r="AK180" s="8" t="s">
        <v>1971</v>
      </c>
      <c r="AL180" s="8" t="s">
        <v>1207</v>
      </c>
      <c r="AM180" s="9"/>
      <c r="AN180" s="22" t="str">
        <f t="shared" si="49"/>
        <v>Greensboro, North Carolina </v>
      </c>
      <c r="AO180" s="8" t="s">
        <v>1972</v>
      </c>
      <c r="AP180" s="8" t="s">
        <v>72</v>
      </c>
      <c r="AQ180" s="8">
        <v>3.362562003E9</v>
      </c>
      <c r="AR180" s="8" t="s">
        <v>1973</v>
      </c>
      <c r="AS180" s="9"/>
      <c r="AT180" s="8" t="s">
        <v>1974</v>
      </c>
      <c r="AU180" s="12" t="str">
        <f t="shared" si="13"/>
        <v>
Regarding formal training in cultural humility for transgender and gender diverse people, this provider reported: I have attended online conferences related to the trans and gender diverse community, I teach a graduate level diversity, equity, and inclusion class, and I also guest lecture on the topic. </v>
      </c>
      <c r="AV180" s="8">
        <v>2007.0</v>
      </c>
      <c r="AW180" s="8">
        <v>2006.0</v>
      </c>
      <c r="AX180" s="9"/>
      <c r="AY180" s="9" t="str">
        <f t="shared" si="26"/>
        <v/>
      </c>
      <c r="AZ180" s="9"/>
      <c r="BA180" s="9" t="str">
        <f t="shared" si="53"/>
        <v/>
      </c>
      <c r="BB180" s="8" t="s">
        <v>1973</v>
      </c>
      <c r="BC180" s="8" t="s">
        <v>1044</v>
      </c>
    </row>
    <row r="181">
      <c r="A181" s="7">
        <v>45382.40536962963</v>
      </c>
      <c r="B181" s="8" t="b">
        <v>1</v>
      </c>
      <c r="C181" s="8" t="s">
        <v>1975</v>
      </c>
      <c r="D181" s="8" t="s">
        <v>57</v>
      </c>
      <c r="E181" s="8" t="str">
        <f t="shared" si="1"/>
        <v> (she/her)</v>
      </c>
      <c r="F181" s="8" t="s">
        <v>81</v>
      </c>
      <c r="G181" s="9"/>
      <c r="H181" s="9"/>
      <c r="I181" s="9"/>
      <c r="J181" s="8" t="s">
        <v>1611</v>
      </c>
      <c r="K181" s="9"/>
      <c r="L181" s="8" t="str">
        <f t="shared" si="30"/>
        <v/>
      </c>
      <c r="M181" s="9"/>
      <c r="N181" s="9"/>
      <c r="O181" s="8" t="str">
        <f t="shared" si="3"/>
        <v/>
      </c>
      <c r="P181" s="8" t="str">
        <f t="shared" si="40"/>
        <v/>
      </c>
      <c r="Q181" s="9"/>
      <c r="R181" s="9" t="str">
        <f t="shared" si="5"/>
        <v/>
      </c>
      <c r="S181" s="9" t="str">
        <f t="shared" si="41"/>
        <v/>
      </c>
      <c r="T181" s="9"/>
      <c r="U181" s="8" t="str">
        <f t="shared" si="52"/>
        <v/>
      </c>
      <c r="V181" s="9"/>
      <c r="W181" s="10" t="str">
        <f t="shared" si="50"/>
        <v/>
      </c>
      <c r="X181" s="10" t="str">
        <f t="shared" si="51"/>
        <v/>
      </c>
      <c r="Y181" s="9"/>
      <c r="Z181" s="10" t="str">
        <f t="shared" si="42"/>
        <v/>
      </c>
      <c r="AA181" s="9"/>
      <c r="AB181" s="8" t="str">
        <f t="shared" si="45"/>
        <v/>
      </c>
      <c r="AC181" s="9"/>
      <c r="AD181" s="8" t="s">
        <v>1976</v>
      </c>
      <c r="AE181" s="22" t="s">
        <v>1613</v>
      </c>
      <c r="AF181" s="8" t="s">
        <v>1631</v>
      </c>
      <c r="AG181" s="8" t="s">
        <v>1977</v>
      </c>
      <c r="AH181" s="8" t="s">
        <v>59</v>
      </c>
      <c r="AI181" s="8" t="s">
        <v>67</v>
      </c>
      <c r="AJ181" s="8" t="s">
        <v>1978</v>
      </c>
      <c r="AK181" s="8" t="s">
        <v>1979</v>
      </c>
      <c r="AL181" s="8" t="s">
        <v>1980</v>
      </c>
      <c r="AM181" s="8" t="s">
        <v>1981</v>
      </c>
      <c r="AN181" s="8" t="s">
        <v>1980</v>
      </c>
      <c r="AO181" s="8" t="s">
        <v>1982</v>
      </c>
      <c r="AP181" s="8" t="s">
        <v>1983</v>
      </c>
      <c r="AQ181" s="8">
        <v>5.516901526E9</v>
      </c>
      <c r="AR181" s="8" t="s">
        <v>1984</v>
      </c>
      <c r="AS181" s="11" t="s">
        <v>1985</v>
      </c>
      <c r="AT181" s="8" t="s">
        <v>1986</v>
      </c>
      <c r="AU181" s="12" t="str">
        <f t="shared" si="13"/>
        <v>
Regarding formal training in cultural humility for transgender and gender diverse people, this provider reported: Fellowship in laryngology and phonosurgery at Centro Médico Nacional 20 de noviembre </v>
      </c>
      <c r="AV181" s="8">
        <v>2021.0</v>
      </c>
      <c r="AW181" s="8">
        <v>2021.0</v>
      </c>
      <c r="AX181" s="9"/>
      <c r="AY181" s="9" t="str">
        <f t="shared" si="26"/>
        <v/>
      </c>
      <c r="AZ181" s="9"/>
      <c r="BA181" s="9" t="str">
        <f t="shared" si="53"/>
        <v/>
      </c>
      <c r="BB181" s="8" t="s">
        <v>1984</v>
      </c>
      <c r="BC181" s="8" t="s">
        <v>1044</v>
      </c>
    </row>
    <row r="182">
      <c r="A182" s="7">
        <v>45373.617050879635</v>
      </c>
      <c r="B182" s="8" t="b">
        <v>1</v>
      </c>
      <c r="C182" s="8" t="s">
        <v>1987</v>
      </c>
      <c r="D182" s="8" t="s">
        <v>57</v>
      </c>
      <c r="E182" s="8" t="str">
        <f t="shared" si="1"/>
        <v> (she/her)</v>
      </c>
      <c r="F182" s="8" t="s">
        <v>81</v>
      </c>
      <c r="G182" s="9"/>
      <c r="H182" s="9"/>
      <c r="I182" s="9"/>
      <c r="J182" s="8" t="s">
        <v>61</v>
      </c>
      <c r="K182" s="8" t="s">
        <v>62</v>
      </c>
      <c r="L182" s="8" t="str">
        <f t="shared" si="30"/>
        <v>Speech-Language Pathologist</v>
      </c>
      <c r="M182" s="8" t="s">
        <v>524</v>
      </c>
      <c r="N182" s="8" t="s">
        <v>153</v>
      </c>
      <c r="O182" s="8" t="str">
        <f t="shared" si="3"/>
        <v>Individual Training - Virtual</v>
      </c>
      <c r="P182" s="8" t="str">
        <f t="shared" si="40"/>
        <v>Individual training is offered virtually, and</v>
      </c>
      <c r="Q182" s="8" t="s">
        <v>153</v>
      </c>
      <c r="R182" s="9" t="str">
        <f t="shared" si="5"/>
        <v>Group Training - Virtual</v>
      </c>
      <c r="S182" s="9" t="str">
        <f t="shared" si="41"/>
        <v>group training is offered virtually.</v>
      </c>
      <c r="T182" s="8" t="s">
        <v>1988</v>
      </c>
      <c r="U182" s="8" t="str">
        <f t="shared" si="52"/>
        <v>DE, PA, NJ, NY</v>
      </c>
      <c r="V182" s="8" t="s">
        <v>66</v>
      </c>
      <c r="W182" s="10" t="str">
        <f t="shared" si="50"/>
        <v>Feminine, Masculine, Androgynous</v>
      </c>
      <c r="X182" s="10" t="str">
        <f t="shared" si="51"/>
        <v>Services are available for those with feminine, masculine, and androgynous voice goals.</v>
      </c>
      <c r="Y182" s="8" t="s">
        <v>1989</v>
      </c>
      <c r="Z182" s="10" t="str">
        <f t="shared" si="42"/>
        <v>
Regarding formal training in voice for transgender and gender diverse people, this provider reported: We have been providing gender-affirming voice training virtually since 2020. We are fully licensed and certified speech language pathologists who exclusively work with gender diverse clients on their voice. We both hold Masters degrees in speech language and hearing sciences. We participate in ongoing education and training with other specialized professionals.</v>
      </c>
      <c r="AA182" s="8" t="s">
        <v>1990</v>
      </c>
      <c r="AB182" s="8" t="str">
        <f t="shared" si="45"/>
        <v>
Regarding areas of specialty/specific trainings, this provider reported: Pediatric gender affirming voice (adolescents)</v>
      </c>
      <c r="AC182" s="8" t="s">
        <v>1991</v>
      </c>
      <c r="AD182" s="9"/>
      <c r="AE182" s="9"/>
      <c r="AF182" s="9"/>
      <c r="AG182" s="9"/>
      <c r="AH182" s="9"/>
      <c r="AI182" s="8" t="s">
        <v>67</v>
      </c>
      <c r="AJ182" s="8" t="s">
        <v>83</v>
      </c>
      <c r="AK182" s="8" t="s">
        <v>1992</v>
      </c>
      <c r="AL182" s="8" t="s">
        <v>1993</v>
      </c>
      <c r="AM182" s="9"/>
      <c r="AN182" s="8" t="str">
        <f t="shared" ref="AN182:AN183" si="54">IF(ISBLANK(AM182),AL182&amp;", "&amp;AK182, AM182&amp;", "&amp;AL182&amp;", "&amp;AK182)</f>
        <v>Wilmington, DE</v>
      </c>
      <c r="AO182" s="8" t="s">
        <v>1994</v>
      </c>
      <c r="AP182" s="8" t="s">
        <v>173</v>
      </c>
      <c r="AQ182" s="8">
        <v>2.677099006E9</v>
      </c>
      <c r="AR182" s="8" t="s">
        <v>1995</v>
      </c>
      <c r="AS182" s="11" t="s">
        <v>1996</v>
      </c>
      <c r="AT182" s="8" t="s">
        <v>1997</v>
      </c>
      <c r="AU182" s="12" t="str">
        <f t="shared" si="13"/>
        <v>
Regarding formal training in cultural humility for transgender and gender diverse people, this provider reported: Cultural and sensitivity training were a component of our graduate education, as well as our  additional continuing education courses. We seek out training provided by gender diverse individuals on this topic when available.</v>
      </c>
      <c r="AV182" s="8">
        <v>2018.0</v>
      </c>
      <c r="AW182" s="8">
        <v>2018.0</v>
      </c>
      <c r="AX182" s="8" t="s">
        <v>1998</v>
      </c>
      <c r="AY182" s="9" t="str">
        <f t="shared" si="26"/>
        <v>This provider opted to share the following additional aspects of identity: Queer owned, woman owned</v>
      </c>
      <c r="AZ182" s="9"/>
      <c r="BA182" s="9" t="str">
        <f t="shared" si="53"/>
        <v/>
      </c>
      <c r="BB182" s="8" t="s">
        <v>1995</v>
      </c>
      <c r="BC182" s="8" t="s">
        <v>1044</v>
      </c>
    </row>
    <row r="183">
      <c r="A183" s="7">
        <v>45382.828519664356</v>
      </c>
      <c r="B183" s="8" t="b">
        <v>1</v>
      </c>
      <c r="C183" s="8" t="s">
        <v>1999</v>
      </c>
      <c r="D183" s="8" t="s">
        <v>164</v>
      </c>
      <c r="E183" s="8" t="str">
        <f t="shared" si="1"/>
        <v> (he/him)</v>
      </c>
      <c r="F183" s="8" t="s">
        <v>81</v>
      </c>
      <c r="G183" s="9"/>
      <c r="H183" s="9"/>
      <c r="I183" s="9"/>
      <c r="J183" s="8" t="s">
        <v>61</v>
      </c>
      <c r="K183" s="8" t="s">
        <v>1116</v>
      </c>
      <c r="L183" s="8" t="str">
        <f t="shared" si="30"/>
        <v>Gender Affirming Voice Trainer</v>
      </c>
      <c r="M183" s="8" t="s">
        <v>63</v>
      </c>
      <c r="N183" s="8" t="s">
        <v>64</v>
      </c>
      <c r="O183" s="8" t="str">
        <f t="shared" si="3"/>
        <v>Individual Training - Virtual, Individual Training - In Person</v>
      </c>
      <c r="P183" s="8" t="str">
        <f t="shared" si="40"/>
        <v>Individual training is offered in person or virtually, and</v>
      </c>
      <c r="Q183" s="8" t="s">
        <v>64</v>
      </c>
      <c r="R183" s="9" t="str">
        <f t="shared" si="5"/>
        <v>Group Training - Virtual, Group Training - In Person</v>
      </c>
      <c r="S183" s="9" t="str">
        <f t="shared" si="41"/>
        <v>group training is offered in person or virtually.</v>
      </c>
      <c r="T183" s="8" t="s">
        <v>2000</v>
      </c>
      <c r="U183" s="8" t="str">
        <f t="shared" si="52"/>
        <v>MA, VT</v>
      </c>
      <c r="V183" s="8" t="s">
        <v>88</v>
      </c>
      <c r="W183" s="10" t="str">
        <f t="shared" si="50"/>
        <v>Feminine, Masculine, Androgynous, Singing</v>
      </c>
      <c r="X183" s="10" t="str">
        <f t="shared" si="51"/>
        <v>Services are available for those with feminine, masculine, androgynous, and singing-related voice goals.</v>
      </c>
      <c r="Y183" s="8" t="s">
        <v>2001</v>
      </c>
      <c r="Z183" s="10" t="str">
        <f t="shared" si="42"/>
        <v>
Regarding formal training in voice for transgender and gender diverse people, this provider reported: I’m a founding member of the Voice Initiative, a part of the WPATH GEI mentoring program and run a gender affirming voice clinic at Northeastern University, as well as privately through Prismatic Speech Services. I teach a course to other speech/language pathologists in trans voice, and have educated hundreds to date! </v>
      </c>
      <c r="AA183" s="8" t="s">
        <v>2002</v>
      </c>
      <c r="AB183" s="8" t="str">
        <f t="shared" si="45"/>
        <v>
Regarding areas of specialty/specific trainings, this provider reported: All gender affirming voice, neurodivergent accessible and affirming, teens are welcome </v>
      </c>
      <c r="AC183" s="8" t="s">
        <v>2003</v>
      </c>
      <c r="AD183" s="9"/>
      <c r="AE183" s="9"/>
      <c r="AF183" s="9"/>
      <c r="AG183" s="9"/>
      <c r="AH183" s="9"/>
      <c r="AI183" s="8" t="s">
        <v>340</v>
      </c>
      <c r="AJ183" s="8" t="s">
        <v>83</v>
      </c>
      <c r="AK183" s="8" t="s">
        <v>317</v>
      </c>
      <c r="AL183" s="8" t="s">
        <v>2004</v>
      </c>
      <c r="AM183" s="8"/>
      <c r="AN183" s="9" t="str">
        <f t="shared" si="54"/>
        <v>Cambridge, MA</v>
      </c>
      <c r="AO183" s="8" t="s">
        <v>2005</v>
      </c>
      <c r="AP183" s="8" t="s">
        <v>272</v>
      </c>
      <c r="AQ183" s="9"/>
      <c r="AR183" s="8" t="s">
        <v>2006</v>
      </c>
      <c r="AS183" s="9"/>
      <c r="AT183" s="8" t="s">
        <v>2007</v>
      </c>
      <c r="AU183" s="12" t="str">
        <f t="shared" si="13"/>
        <v>
Regarding formal training in cultural humility for transgender and gender diverse people, this provider reported: I’m always engaging and am a well known trainer in this area. </v>
      </c>
      <c r="AV183" s="8">
        <v>2016.0</v>
      </c>
      <c r="AW183" s="8">
        <v>2004.0</v>
      </c>
      <c r="AX183" s="8" t="s">
        <v>2008</v>
      </c>
      <c r="AY183" s="9" t="str">
        <f t="shared" si="26"/>
        <v>This provider opted to share the following additional aspects of identity: Intersex/Trans</v>
      </c>
      <c r="AZ183" s="9"/>
      <c r="BA183" s="9" t="str">
        <f t="shared" si="53"/>
        <v/>
      </c>
      <c r="BB183" s="8" t="s">
        <v>2006</v>
      </c>
      <c r="BC183" s="8" t="s">
        <v>1044</v>
      </c>
    </row>
    <row r="184">
      <c r="A184" s="7">
        <v>45382.84677873843</v>
      </c>
      <c r="B184" s="8" t="b">
        <v>1</v>
      </c>
      <c r="C184" s="8" t="s">
        <v>2009</v>
      </c>
      <c r="D184" s="8" t="s">
        <v>57</v>
      </c>
      <c r="E184" s="8" t="str">
        <f t="shared" si="1"/>
        <v> (she/her)</v>
      </c>
      <c r="F184" s="8" t="s">
        <v>81</v>
      </c>
      <c r="G184" s="9"/>
      <c r="H184" s="9"/>
      <c r="I184" s="9"/>
      <c r="J184" s="8" t="s">
        <v>61</v>
      </c>
      <c r="K184" s="8" t="s">
        <v>62</v>
      </c>
      <c r="L184" s="8" t="str">
        <f t="shared" si="30"/>
        <v>Speech-Language Pathologist</v>
      </c>
      <c r="M184" s="8" t="s">
        <v>63</v>
      </c>
      <c r="N184" s="8" t="s">
        <v>153</v>
      </c>
      <c r="O184" s="8" t="str">
        <f t="shared" si="3"/>
        <v>Individual Training - Virtual</v>
      </c>
      <c r="P184" s="8" t="str">
        <f t="shared" si="40"/>
        <v>Individual training is offered virtually, and</v>
      </c>
      <c r="Q184" s="8" t="s">
        <v>153</v>
      </c>
      <c r="R184" s="9" t="str">
        <f t="shared" si="5"/>
        <v>Group Training - Virtual</v>
      </c>
      <c r="S184" s="9" t="str">
        <f t="shared" si="41"/>
        <v>group training is offered virtually.</v>
      </c>
      <c r="T184" s="8" t="s">
        <v>104</v>
      </c>
      <c r="U184" s="8" t="str">
        <f t="shared" si="52"/>
        <v>CA</v>
      </c>
      <c r="V184" s="8" t="s">
        <v>88</v>
      </c>
      <c r="W184" s="10" t="str">
        <f t="shared" si="50"/>
        <v>Feminine, Masculine, Androgynous, Singing</v>
      </c>
      <c r="X184" s="10" t="str">
        <f t="shared" si="51"/>
        <v>Services are available for those with feminine, masculine, androgynous, and singing-related voice goals.</v>
      </c>
      <c r="Y184" s="8" t="s">
        <v>2010</v>
      </c>
      <c r="Z184" s="10" t="str">
        <f t="shared" si="42"/>
        <v>
Regarding formal training in voice for transgender and gender diverse people, this provider reported: Siobhan Blake (she/her) received her Master of Science in Speech-Language Pathology in 2007, where she received specialized education and training in gender-affirming voice care. Siobhan has been working with Trans voice clients since 2006, when she was a graduate student clinician, and in 2022 founded Reveal Speech and Voice, a practice focused exclusively on serving the needs of Trans and gender-expansive clients throughout California.</v>
      </c>
      <c r="AA184" s="8" t="s">
        <v>2011</v>
      </c>
      <c r="AB184" s="8" t="str">
        <f t="shared" si="45"/>
        <v>
Regarding areas of specialty/specific trainings, this provider reported:  </v>
      </c>
      <c r="AC184" s="8" t="s">
        <v>2012</v>
      </c>
      <c r="AD184" s="9"/>
      <c r="AE184" s="9"/>
      <c r="AF184" s="9"/>
      <c r="AG184" s="9"/>
      <c r="AH184" s="9"/>
      <c r="AI184" s="8" t="s">
        <v>67</v>
      </c>
      <c r="AJ184" s="8" t="s">
        <v>68</v>
      </c>
      <c r="AK184" s="8" t="s">
        <v>268</v>
      </c>
      <c r="AL184" s="8" t="s">
        <v>105</v>
      </c>
      <c r="AM184" s="8" t="s">
        <v>2013</v>
      </c>
      <c r="AN184" s="8" t="s">
        <v>2013</v>
      </c>
      <c r="AO184" s="8" t="s">
        <v>2014</v>
      </c>
      <c r="AP184" s="8" t="s">
        <v>610</v>
      </c>
      <c r="AQ184" s="8">
        <v>4.154390472E9</v>
      </c>
      <c r="AR184" s="8" t="s">
        <v>2015</v>
      </c>
      <c r="AS184" s="11" t="s">
        <v>2016</v>
      </c>
      <c r="AT184" s="8" t="s">
        <v>2017</v>
      </c>
      <c r="AU184" s="12" t="str">
        <f t="shared" si="13"/>
        <v>
Regarding formal training in cultural humility for transgender and gender diverse people, this provider reported: I attend in-person WPATH symposia and continually take continuing education courses on cultural humility.</v>
      </c>
      <c r="AV184" s="8">
        <v>2007.0</v>
      </c>
      <c r="AW184" s="8">
        <v>2007.0</v>
      </c>
      <c r="AX184" s="8" t="s">
        <v>2011</v>
      </c>
      <c r="AY184" s="9" t="str">
        <f t="shared" si="26"/>
        <v>This provider opted to share the following additional aspects of identity:  </v>
      </c>
      <c r="AZ184" s="8" t="s">
        <v>2011</v>
      </c>
      <c r="BA184" s="9" t="str">
        <f t="shared" si="53"/>
        <v>
This provider wished to share the following additional information:  </v>
      </c>
      <c r="BB184" s="8" t="s">
        <v>2015</v>
      </c>
      <c r="BC184" s="8" t="s">
        <v>1044</v>
      </c>
    </row>
    <row r="185">
      <c r="A185" s="7">
        <v>45383.40053518518</v>
      </c>
      <c r="B185" s="8" t="b">
        <v>1</v>
      </c>
      <c r="C185" s="8" t="s">
        <v>2018</v>
      </c>
      <c r="D185" s="8" t="s">
        <v>57</v>
      </c>
      <c r="E185" s="8" t="str">
        <f t="shared" si="1"/>
        <v> (she/her)</v>
      </c>
      <c r="F185" s="8" t="s">
        <v>81</v>
      </c>
      <c r="G185" s="9"/>
      <c r="H185" s="9"/>
      <c r="I185" s="9"/>
      <c r="J185" s="8" t="s">
        <v>61</v>
      </c>
      <c r="K185" s="8" t="s">
        <v>62</v>
      </c>
      <c r="L185" s="8" t="str">
        <f t="shared" si="30"/>
        <v>Speech-Language Pathologist</v>
      </c>
      <c r="M185" s="8" t="s">
        <v>63</v>
      </c>
      <c r="N185" s="8" t="s">
        <v>64</v>
      </c>
      <c r="O185" s="8" t="str">
        <f t="shared" si="3"/>
        <v>Individual Training - Virtual, Individual Training - In Person</v>
      </c>
      <c r="P185" s="8" t="str">
        <f t="shared" si="40"/>
        <v>Individual training is offered in person or virtually, and</v>
      </c>
      <c r="Q185" s="8" t="s">
        <v>128</v>
      </c>
      <c r="R185" s="9" t="str">
        <f t="shared" si="5"/>
        <v>Group Training - In Person</v>
      </c>
      <c r="S185" s="9" t="str">
        <f t="shared" si="41"/>
        <v>group training is offered in person.</v>
      </c>
      <c r="T185" s="8" t="s">
        <v>2019</v>
      </c>
      <c r="U185" s="8" t="str">
        <f t="shared" si="52"/>
        <v>RI, MA</v>
      </c>
      <c r="V185" s="8" t="s">
        <v>2020</v>
      </c>
      <c r="W185" s="10" t="s">
        <v>2021</v>
      </c>
      <c r="X185" s="10" t="s">
        <v>2022</v>
      </c>
      <c r="Y185" s="8" t="s">
        <v>2023</v>
      </c>
      <c r="Z185" s="10" t="str">
        <f t="shared" si="42"/>
        <v>
Regarding formal training in voice for transgender and gender diverse people, this provider reported: I have provided GAVC services to people since 2017. I completed a clinical fellowship in voice at Oregon Health &amp; Science University and worked as a voice-specializing speech-language pathologist at Massachusetts General Hospital Voice Center. I have completed GAVC workshops and professional development courses from leaders in the field. I am engaged in active research to improve GAVC approaches as a doctoral candidate at Boston University.</v>
      </c>
      <c r="AA185" s="9"/>
      <c r="AB185" s="8" t="str">
        <f t="shared" si="45"/>
        <v/>
      </c>
      <c r="AC185" s="8" t="s">
        <v>2024</v>
      </c>
      <c r="AD185" s="9"/>
      <c r="AE185" s="9"/>
      <c r="AF185" s="9"/>
      <c r="AG185" s="9"/>
      <c r="AH185" s="9"/>
      <c r="AI185" s="8" t="s">
        <v>67</v>
      </c>
      <c r="AJ185" s="8" t="s">
        <v>83</v>
      </c>
      <c r="AK185" s="8" t="s">
        <v>129</v>
      </c>
      <c r="AL185" s="8" t="s">
        <v>133</v>
      </c>
      <c r="AM185" s="9"/>
      <c r="AN185" s="9" t="str">
        <f t="shared" ref="AN185:AN188" si="55">IF(ISBLANK(AM185),AL185&amp;", "&amp;AK185, AM185&amp;", "&amp;AL185&amp;", "&amp;AK185)</f>
        <v>Providence, RI</v>
      </c>
      <c r="AO185" s="8" t="s">
        <v>2025</v>
      </c>
      <c r="AP185" s="8" t="s">
        <v>521</v>
      </c>
      <c r="AQ185" s="9"/>
      <c r="AR185" s="8" t="s">
        <v>2026</v>
      </c>
      <c r="AS185" s="11" t="s">
        <v>2027</v>
      </c>
      <c r="AT185" s="8" t="s">
        <v>2028</v>
      </c>
      <c r="AU185" s="12" t="str">
        <f t="shared" si="13"/>
        <v>
Regarding formal training in cultural humility for transgender and gender diverse people, this provider reported: I have completed workshops that target both clinical and cultural competence, participate regularly in community conferences (First Event Boston, Philly Trans Wellness), and collaborate closely with transgender and nonbinary consultants who provide guidance based on their professional experiences in transgender health and their lived experiences</v>
      </c>
      <c r="AV185" s="8">
        <v>2017.0</v>
      </c>
      <c r="AW185" s="8">
        <v>2019.0</v>
      </c>
      <c r="AX185" s="9"/>
      <c r="AY185" s="9" t="str">
        <f t="shared" si="26"/>
        <v/>
      </c>
      <c r="AZ185" s="9"/>
      <c r="BA185" s="9" t="str">
        <f t="shared" si="53"/>
        <v/>
      </c>
      <c r="BB185" s="8" t="s">
        <v>2026</v>
      </c>
      <c r="BC185" s="8" t="s">
        <v>1044</v>
      </c>
    </row>
    <row r="186">
      <c r="A186" s="7">
        <v>45383.40649642361</v>
      </c>
      <c r="B186" s="8" t="b">
        <v>1</v>
      </c>
      <c r="C186" s="8" t="s">
        <v>2029</v>
      </c>
      <c r="D186" s="8" t="s">
        <v>57</v>
      </c>
      <c r="E186" s="8" t="str">
        <f t="shared" si="1"/>
        <v> (she/her)</v>
      </c>
      <c r="F186" s="8" t="s">
        <v>81</v>
      </c>
      <c r="G186" s="9"/>
      <c r="H186" s="9"/>
      <c r="I186" s="9"/>
      <c r="J186" s="8" t="s">
        <v>61</v>
      </c>
      <c r="K186" s="8" t="s">
        <v>62</v>
      </c>
      <c r="L186" s="8" t="str">
        <f t="shared" si="30"/>
        <v>Speech-Language Pathologist</v>
      </c>
      <c r="M186" s="8" t="s">
        <v>63</v>
      </c>
      <c r="N186" s="8" t="s">
        <v>64</v>
      </c>
      <c r="O186" s="8" t="str">
        <f t="shared" si="3"/>
        <v>Individual Training - Virtual, Individual Training - In Person</v>
      </c>
      <c r="P186" s="8" t="str">
        <f t="shared" si="40"/>
        <v>Individual training is offered in person or virtually, and</v>
      </c>
      <c r="Q186" s="8" t="s">
        <v>64</v>
      </c>
      <c r="R186" s="9" t="str">
        <f t="shared" si="5"/>
        <v>Group Training - Virtual, Group Training - In Person</v>
      </c>
      <c r="S186" s="9" t="str">
        <f t="shared" si="41"/>
        <v>group training is offered in person or virtually.</v>
      </c>
      <c r="T186" s="8" t="s">
        <v>317</v>
      </c>
      <c r="U186" s="8" t="str">
        <f t="shared" si="52"/>
        <v>MA</v>
      </c>
      <c r="V186" s="8" t="s">
        <v>66</v>
      </c>
      <c r="W186" s="10" t="str">
        <f t="shared" ref="W186:W296" si="56">SUBSTITUTE(SUBSTITUTE(SUBSTITUTE(SUBSTITUTE(V186,"Feminine-leaning voice goals (raising pitch, brighter resonance, etc), Masculine-leaning voice goals (lowering pitch, darker resonance, etc), Androgynous voice goals, Gender-related singing voice goals","Feminine, Masculine, Androgynous, Singing"),"Feminine-leaning voice goals (raising pitch, brighter resonance, etc), Masculine-leaning voice goals (lowering pitch, darker resonance, etc), Androgynous voice goals","Feminine, Masculine, Androgynous"),"Feminine-leaning voice goals (raising pitch, brighter resonance, etc), Masculine-leaning voice goals (lowering pitch, darker resonance, etc)","Feminine, Masculine"),"Feminine-leaning voice goals (raising pitch, brighter resonance, etc), Androgynous voice goals","Feminine, Androgynous")</f>
        <v>Feminine, Masculine, Androgynous</v>
      </c>
      <c r="X186" s="10" t="str">
        <f t="shared" ref="X186:X223" si="57">SUBSTITUTE(SUBSTITUTE(SUBSTITUTE(SUBSTITUTE(V186,"Feminine-leaning voice goals (raising pitch, brighter resonance, etc), Masculine-leaning voice goals (lowering pitch, darker resonance, etc), Androgynous voice goals, Gender-related singing voice goals","Services are available for those with feminine, masculine, androgynous, and singing-related voice goals."),"Feminine-leaning voice goals (raising pitch, brighter resonance, etc), Masculine-leaning voice goals (lowering pitch, darker resonance, etc), Androgynous voice goals","Services are available for those with feminine, masculine, and androgynous voice goals."),"Feminine-leaning voice goals (raising pitch, brighter resonance, etc), Masculine-leaning voice goals (lowering pitch, darker resonance, etc)","Services are available for those with feminine or masculine voice goals."),"Feminine-leaning voice goals (raising pitch, brighter resonance, etc), Androgynous voice goals","Services are available for those with feminine or androgynous voice goals.")</f>
        <v>Services are available for those with feminine, masculine, and androgynous voice goals.</v>
      </c>
      <c r="Y186" s="8" t="s">
        <v>2030</v>
      </c>
      <c r="Z186" s="10" t="str">
        <f t="shared" si="42"/>
        <v>
Regarding formal training in voice for transgender and gender diverse people, this provider reported: I am a licensed speech-pathologist who has been strictly working with Voice patients for 5 out of my 7 years in the field. I started providing GAVC training in 2020 and a good portion of my caseload are GAVC clients. I have attended many conferences about GAVC specifically in addition to smaller educational seminars about the trans and gender non-conforming community hosted by those within the community. I also recently presented with a colleague at a national convention about how we built and maintain and GAVC program within our clinic. </v>
      </c>
      <c r="AA186" s="8" t="s">
        <v>2031</v>
      </c>
      <c r="AB186" s="8" t="str">
        <f t="shared" si="45"/>
        <v>
Regarding areas of specialty/specific trainings, this provider reported: I am the primary pediatric clinician in my clinic and have many years of experience working with pediatric gender affirming voice. </v>
      </c>
      <c r="AC186" s="8" t="s">
        <v>2032</v>
      </c>
      <c r="AD186" s="9"/>
      <c r="AE186" s="9"/>
      <c r="AF186" s="9"/>
      <c r="AG186" s="9"/>
      <c r="AH186" s="9"/>
      <c r="AI186" s="8" t="s">
        <v>67</v>
      </c>
      <c r="AJ186" s="8" t="s">
        <v>83</v>
      </c>
      <c r="AK186" s="8" t="s">
        <v>1812</v>
      </c>
      <c r="AL186" s="8" t="s">
        <v>318</v>
      </c>
      <c r="AM186" s="8" t="s">
        <v>2033</v>
      </c>
      <c r="AN186" s="9" t="str">
        <f t="shared" si="55"/>
        <v>243 Charles St, Boston, Massachusetts</v>
      </c>
      <c r="AO186" s="8" t="s">
        <v>2034</v>
      </c>
      <c r="AP186" s="35" t="s">
        <v>72</v>
      </c>
      <c r="AQ186" s="8">
        <v>6.17573405E9</v>
      </c>
      <c r="AR186" s="9"/>
      <c r="AS186" s="11" t="s">
        <v>2035</v>
      </c>
      <c r="AT186" s="8" t="s">
        <v>2036</v>
      </c>
      <c r="AU186" s="12" t="str">
        <f t="shared" si="13"/>
        <v>
Regarding formal training in cultural humility for transgender and gender diverse people, this provider reported: I have taken many short seminars hosted by folks within the trans and gender diverse community. </v>
      </c>
      <c r="AV186" s="8">
        <v>2020.0</v>
      </c>
      <c r="AW186" s="8">
        <v>2016.0</v>
      </c>
      <c r="AX186" s="9"/>
      <c r="AY186" s="9" t="str">
        <f t="shared" si="26"/>
        <v/>
      </c>
      <c r="AZ186" s="9"/>
      <c r="BA186" s="9" t="str">
        <f t="shared" si="53"/>
        <v/>
      </c>
      <c r="BB186" s="8" t="s">
        <v>2037</v>
      </c>
      <c r="BC186" s="8" t="s">
        <v>1044</v>
      </c>
    </row>
    <row r="187">
      <c r="A187" s="7">
        <v>45383.454127627316</v>
      </c>
      <c r="B187" s="8" t="b">
        <v>1</v>
      </c>
      <c r="C187" s="8" t="s">
        <v>2038</v>
      </c>
      <c r="D187" s="8" t="s">
        <v>164</v>
      </c>
      <c r="E187" s="8" t="str">
        <f t="shared" si="1"/>
        <v> (he/him)</v>
      </c>
      <c r="F187" s="8" t="s">
        <v>81</v>
      </c>
      <c r="G187" s="9"/>
      <c r="H187" s="9"/>
      <c r="I187" s="9"/>
      <c r="J187" s="8" t="s">
        <v>61</v>
      </c>
      <c r="K187" s="8" t="s">
        <v>62</v>
      </c>
      <c r="L187" s="8" t="str">
        <f t="shared" si="30"/>
        <v>Speech-Language Pathologist</v>
      </c>
      <c r="M187" s="8" t="s">
        <v>63</v>
      </c>
      <c r="N187" s="8" t="s">
        <v>64</v>
      </c>
      <c r="O187" s="8" t="str">
        <f t="shared" si="3"/>
        <v>Individual Training - Virtual, Individual Training - In Person</v>
      </c>
      <c r="P187" s="8" t="str">
        <f t="shared" si="40"/>
        <v>Individual training is offered in person or virtually, and</v>
      </c>
      <c r="Q187" s="8" t="s">
        <v>59</v>
      </c>
      <c r="R187" s="9" t="str">
        <f t="shared" si="5"/>
        <v/>
      </c>
      <c r="S187" s="9" t="str">
        <f t="shared" si="41"/>
        <v>group training is not offered.</v>
      </c>
      <c r="T187" s="8" t="s">
        <v>87</v>
      </c>
      <c r="U187" s="8" t="str">
        <f t="shared" si="52"/>
        <v>NY</v>
      </c>
      <c r="V187" s="8" t="s">
        <v>88</v>
      </c>
      <c r="W187" s="10" t="str">
        <f t="shared" si="56"/>
        <v>Feminine, Masculine, Androgynous, Singing</v>
      </c>
      <c r="X187" s="10" t="str">
        <f t="shared" si="57"/>
        <v>Services are available for those with feminine, masculine, androgynous, and singing-related voice goals.</v>
      </c>
      <c r="Y187" s="8" t="s">
        <v>2039</v>
      </c>
      <c r="Z187" s="10" t="str">
        <f t="shared" si="42"/>
        <v>
Regarding formal training in voice for transgender and gender diverse people, this provider reported: ASHA accredited Speech-Language Patholigist. 5 years experience providing GAVC training, PAVA-RV candidate, voice-specialized clinical fellowship at LIJ Medical Center, history of musical theater training (BFA), classically trained singer/actor, ally of all.</v>
      </c>
      <c r="AA187" s="8" t="s">
        <v>2040</v>
      </c>
      <c r="AB187" s="8" t="str">
        <f t="shared" si="45"/>
        <v>
Regarding areas of specialty/specific trainings, this provider reported: Comfortable serving all with a wide variety of tools to develop a specific and individualized “vocal recipe.”</v>
      </c>
      <c r="AC187" s="8" t="s">
        <v>1454</v>
      </c>
      <c r="AD187" s="9"/>
      <c r="AE187" s="9"/>
      <c r="AF187" s="9"/>
      <c r="AG187" s="9"/>
      <c r="AH187" s="9"/>
      <c r="AI187" s="8" t="s">
        <v>169</v>
      </c>
      <c r="AJ187" s="8" t="s">
        <v>68</v>
      </c>
      <c r="AK187" s="8" t="s">
        <v>87</v>
      </c>
      <c r="AL187" s="8" t="s">
        <v>405</v>
      </c>
      <c r="AM187" s="8" t="s">
        <v>2041</v>
      </c>
      <c r="AN187" s="9" t="str">
        <f t="shared" si="55"/>
        <v>10 E Union Square, New York City, NY</v>
      </c>
      <c r="AO187" s="8" t="s">
        <v>2042</v>
      </c>
      <c r="AP187" s="35" t="s">
        <v>72</v>
      </c>
      <c r="AQ187" s="8">
        <v>2.12844843E9</v>
      </c>
      <c r="AR187" s="8" t="s">
        <v>2043</v>
      </c>
      <c r="AS187" s="11" t="s">
        <v>2044</v>
      </c>
      <c r="AT187" s="9"/>
      <c r="AU187" s="12" t="str">
        <f t="shared" si="13"/>
        <v/>
      </c>
      <c r="AV187" s="9"/>
      <c r="AW187" s="9"/>
      <c r="AX187" s="9"/>
      <c r="AY187" s="9" t="str">
        <f t="shared" si="26"/>
        <v/>
      </c>
      <c r="AZ187" s="9"/>
      <c r="BA187" s="9" t="str">
        <f t="shared" si="53"/>
        <v/>
      </c>
      <c r="BB187" s="8" t="s">
        <v>2043</v>
      </c>
      <c r="BC187" s="8" t="s">
        <v>1044</v>
      </c>
    </row>
    <row r="188">
      <c r="A188" s="7">
        <v>45383.46626425926</v>
      </c>
      <c r="B188" s="8" t="b">
        <v>1</v>
      </c>
      <c r="C188" s="8" t="s">
        <v>2045</v>
      </c>
      <c r="D188" s="8" t="s">
        <v>57</v>
      </c>
      <c r="E188" s="8" t="str">
        <f t="shared" si="1"/>
        <v> (she/her)</v>
      </c>
      <c r="F188" s="8" t="s">
        <v>81</v>
      </c>
      <c r="G188" s="9"/>
      <c r="H188" s="9"/>
      <c r="I188" s="9"/>
      <c r="J188" s="8" t="s">
        <v>61</v>
      </c>
      <c r="K188" s="8" t="s">
        <v>62</v>
      </c>
      <c r="L188" s="29" t="str">
        <f t="shared" si="30"/>
        <v>Speech-Language Pathologist</v>
      </c>
      <c r="M188" s="8" t="s">
        <v>2046</v>
      </c>
      <c r="N188" s="8" t="s">
        <v>64</v>
      </c>
      <c r="O188" s="8" t="str">
        <f t="shared" si="3"/>
        <v>Individual Training - Virtual, Individual Training - In Person</v>
      </c>
      <c r="P188" s="8" t="str">
        <f t="shared" si="40"/>
        <v>Individual training is offered in person or virtually, and</v>
      </c>
      <c r="Q188" s="8" t="s">
        <v>64</v>
      </c>
      <c r="R188" s="9" t="str">
        <f t="shared" si="5"/>
        <v>Group Training - Virtual, Group Training - In Person</v>
      </c>
      <c r="S188" s="9" t="str">
        <f t="shared" si="41"/>
        <v>group training is offered in person or virtually.</v>
      </c>
      <c r="T188" s="8" t="s">
        <v>2047</v>
      </c>
      <c r="U188" s="8" t="str">
        <f t="shared" si="52"/>
        <v>VA, KY</v>
      </c>
      <c r="V188" s="8" t="s">
        <v>361</v>
      </c>
      <c r="W188" s="10" t="str">
        <f t="shared" si="56"/>
        <v>Feminine, Masculine</v>
      </c>
      <c r="X188" s="10" t="str">
        <f t="shared" si="57"/>
        <v>Services are available for those with feminine or masculine voice goals.</v>
      </c>
      <c r="Y188" s="8" t="s">
        <v>2048</v>
      </c>
      <c r="Z188" s="10" t="str">
        <f t="shared" si="42"/>
        <v>
Regarding formal training in voice for transgender and gender diverse people, this provider reported: With over two decades of dedicated experience, I have extensive experience in both clinical and research domains specializing in voice disorders. My clinical practice is underscored by extensive training and hands-on experience in diagnosing and managing a wide range of voice disorders. I have worked diligently to refine my skills in providing tailored interventions to address the unique needs of each patient, fostering optimal vocal health and function. In addition to my clinical and research pursuits, I have cultivated expertise in gender-affirming voice treatment, recognizing the importance of providing inclusive and affirming care to individuals seeking to align their voice with their gender identity. </v>
      </c>
      <c r="AA188" s="9"/>
      <c r="AB188" s="8" t="str">
        <f t="shared" si="45"/>
        <v/>
      </c>
      <c r="AC188" s="8" t="s">
        <v>2049</v>
      </c>
      <c r="AD188" s="9"/>
      <c r="AE188" s="9"/>
      <c r="AF188" s="9"/>
      <c r="AG188" s="9"/>
      <c r="AH188" s="9"/>
      <c r="AI188" s="8" t="s">
        <v>67</v>
      </c>
      <c r="AJ188" s="8" t="s">
        <v>68</v>
      </c>
      <c r="AK188" s="8" t="s">
        <v>2050</v>
      </c>
      <c r="AL188" s="8" t="s">
        <v>2051</v>
      </c>
      <c r="AM188" s="8" t="s">
        <v>2052</v>
      </c>
      <c r="AN188" s="9" t="str">
        <f t="shared" si="55"/>
        <v>P.O. Box 6961
112 Waldron Hall, Radford, Virginia</v>
      </c>
      <c r="AO188" s="8" t="s">
        <v>2053</v>
      </c>
      <c r="AP188" s="36" t="s">
        <v>72</v>
      </c>
      <c r="AQ188" s="8">
        <v>5.408316828E9</v>
      </c>
      <c r="AR188" s="8" t="s">
        <v>2054</v>
      </c>
      <c r="AS188" s="11" t="s">
        <v>2055</v>
      </c>
      <c r="AT188" s="9"/>
      <c r="AU188" s="12" t="str">
        <f t="shared" si="13"/>
        <v/>
      </c>
      <c r="AV188" s="8">
        <v>2010.0</v>
      </c>
      <c r="AW188" s="8">
        <v>2010.0</v>
      </c>
      <c r="AX188" s="9"/>
      <c r="AY188" s="9" t="str">
        <f t="shared" si="26"/>
        <v/>
      </c>
      <c r="AZ188" s="9"/>
      <c r="BA188" s="9" t="str">
        <f t="shared" si="53"/>
        <v/>
      </c>
      <c r="BB188" s="8" t="s">
        <v>2054</v>
      </c>
      <c r="BC188" s="8" t="s">
        <v>1044</v>
      </c>
    </row>
    <row r="189">
      <c r="A189" s="7">
        <v>45383.511369444444</v>
      </c>
      <c r="B189" s="8" t="b">
        <v>1</v>
      </c>
      <c r="C189" s="8" t="s">
        <v>2056</v>
      </c>
      <c r="D189" s="8" t="s">
        <v>57</v>
      </c>
      <c r="E189" s="8" t="str">
        <f t="shared" si="1"/>
        <v> (she/her)</v>
      </c>
      <c r="F189" s="8" t="s">
        <v>81</v>
      </c>
      <c r="G189" s="9"/>
      <c r="H189" s="9"/>
      <c r="I189" s="9"/>
      <c r="J189" s="8" t="s">
        <v>61</v>
      </c>
      <c r="K189" s="8" t="s">
        <v>62</v>
      </c>
      <c r="L189" s="29" t="str">
        <f t="shared" si="30"/>
        <v>Speech-Language Pathologist</v>
      </c>
      <c r="M189" s="8" t="s">
        <v>63</v>
      </c>
      <c r="N189" s="8" t="s">
        <v>128</v>
      </c>
      <c r="O189" s="8" t="str">
        <f t="shared" si="3"/>
        <v>Individual Training - In Person</v>
      </c>
      <c r="P189" s="8" t="str">
        <f t="shared" si="40"/>
        <v>Individual training is offered in person, and</v>
      </c>
      <c r="Q189" s="8" t="s">
        <v>59</v>
      </c>
      <c r="R189" s="9" t="str">
        <f t="shared" si="5"/>
        <v/>
      </c>
      <c r="S189" s="9" t="str">
        <f t="shared" si="41"/>
        <v>group training is not offered.</v>
      </c>
      <c r="T189" s="9"/>
      <c r="U189" s="8" t="str">
        <f t="shared" si="52"/>
        <v/>
      </c>
      <c r="V189" s="8" t="s">
        <v>66</v>
      </c>
      <c r="W189" s="10" t="str">
        <f t="shared" si="56"/>
        <v>Feminine, Masculine, Androgynous</v>
      </c>
      <c r="X189" s="10" t="str">
        <f t="shared" si="57"/>
        <v>Services are available for those with feminine, masculine, and androgynous voice goals.</v>
      </c>
      <c r="Y189" s="8" t="s">
        <v>2057</v>
      </c>
      <c r="Z189" s="10" t="str">
        <f t="shared" si="42"/>
        <v>
Regarding formal training in voice for transgender and gender diverse people, this provider reported: Multiple courses in Gender Affirming Voice Therapy taken; lecture yearly to graduate students on GAVC</v>
      </c>
      <c r="AA189" s="8" t="s">
        <v>2058</v>
      </c>
      <c r="AB189" s="8" t="str">
        <f t="shared" si="45"/>
        <v>
Regarding areas of specialty/specific trainings, this provider reported: Over 30 years clinical experience vocal treatment, 25 years adult and adolescent gender affirming voice therapy </v>
      </c>
      <c r="AC189" s="8" t="s">
        <v>2059</v>
      </c>
      <c r="AD189" s="9"/>
      <c r="AE189" s="9"/>
      <c r="AF189" s="9"/>
      <c r="AG189" s="9"/>
      <c r="AH189" s="9"/>
      <c r="AI189" s="8" t="s">
        <v>67</v>
      </c>
      <c r="AJ189" s="8" t="s">
        <v>68</v>
      </c>
      <c r="AK189" s="8" t="s">
        <v>87</v>
      </c>
      <c r="AL189" s="8" t="s">
        <v>2060</v>
      </c>
      <c r="AM189" s="8" t="s">
        <v>2061</v>
      </c>
      <c r="AN189" s="8" t="s">
        <v>2061</v>
      </c>
      <c r="AO189" s="8" t="s">
        <v>2062</v>
      </c>
      <c r="AP189" s="36" t="s">
        <v>72</v>
      </c>
      <c r="AQ189" s="8">
        <v>7.16580736E9</v>
      </c>
      <c r="AR189" s="8" t="s">
        <v>2063</v>
      </c>
      <c r="AS189" s="11" t="s">
        <v>2064</v>
      </c>
      <c r="AT189" s="8" t="s">
        <v>2065</v>
      </c>
      <c r="AU189" s="12" t="str">
        <f t="shared" si="13"/>
        <v>
Regarding formal training in cultural humility for transgender and gender diverse people, this provider reported: Completed multiple courses on gender, diversity and sensitivity</v>
      </c>
      <c r="AV189" s="8">
        <v>2000.0</v>
      </c>
      <c r="AW189" s="8">
        <v>1992.0</v>
      </c>
      <c r="AX189" s="9"/>
      <c r="AY189" s="9" t="str">
        <f t="shared" si="26"/>
        <v/>
      </c>
      <c r="AZ189" s="9"/>
      <c r="BA189" s="9" t="str">
        <f t="shared" si="53"/>
        <v/>
      </c>
      <c r="BB189" s="8" t="s">
        <v>2063</v>
      </c>
      <c r="BC189" s="8" t="s">
        <v>1044</v>
      </c>
    </row>
    <row r="190">
      <c r="A190" s="7">
        <v>45383.52730505787</v>
      </c>
      <c r="B190" s="8" t="b">
        <v>1</v>
      </c>
      <c r="C190" s="8" t="s">
        <v>2066</v>
      </c>
      <c r="D190" s="8" t="s">
        <v>57</v>
      </c>
      <c r="E190" s="8" t="str">
        <f t="shared" si="1"/>
        <v> (she/her)</v>
      </c>
      <c r="F190" s="8" t="s">
        <v>58</v>
      </c>
      <c r="G190" s="8" t="s">
        <v>59</v>
      </c>
      <c r="H190" s="9"/>
      <c r="I190" s="8" t="s">
        <v>60</v>
      </c>
      <c r="J190" s="8" t="s">
        <v>61</v>
      </c>
      <c r="K190" s="8" t="s">
        <v>62</v>
      </c>
      <c r="L190" s="29" t="str">
        <f t="shared" si="30"/>
        <v>Speech-Language Pathologist</v>
      </c>
      <c r="M190" s="8" t="s">
        <v>2067</v>
      </c>
      <c r="N190" s="8" t="s">
        <v>64</v>
      </c>
      <c r="O190" s="8" t="str">
        <f t="shared" si="3"/>
        <v>Individual Training - Virtual, Individual Training - In Person</v>
      </c>
      <c r="P190" s="8" t="str">
        <f t="shared" si="40"/>
        <v>Individual training is offered in person or virtually, and</v>
      </c>
      <c r="Q190" s="8" t="s">
        <v>59</v>
      </c>
      <c r="R190" s="9" t="str">
        <f t="shared" si="5"/>
        <v/>
      </c>
      <c r="S190" s="9" t="str">
        <f t="shared" si="41"/>
        <v>group training is not offered.</v>
      </c>
      <c r="T190" s="8" t="s">
        <v>2068</v>
      </c>
      <c r="U190" s="8" t="str">
        <f t="shared" si="52"/>
        <v>AK, IA</v>
      </c>
      <c r="V190" s="8" t="s">
        <v>88</v>
      </c>
      <c r="W190" s="10" t="str">
        <f t="shared" si="56"/>
        <v>Feminine, Masculine, Androgynous, Singing</v>
      </c>
      <c r="X190" s="10" t="str">
        <f t="shared" si="57"/>
        <v>Services are available for those with feminine, masculine, androgynous, and singing-related voice goals.</v>
      </c>
      <c r="Y190" s="8" t="s">
        <v>2069</v>
      </c>
      <c r="Z190" s="10" t="str">
        <f t="shared" si="42"/>
        <v>
Regarding formal training in voice for transgender and gender diverse people, this provider reported: Multiple education/training workshops nationally and 10+ years experience</v>
      </c>
      <c r="AA190" s="9"/>
      <c r="AB190" s="8" t="str">
        <f t="shared" si="45"/>
        <v/>
      </c>
      <c r="AC190" s="8" t="s">
        <v>2070</v>
      </c>
      <c r="AD190" s="9"/>
      <c r="AE190" s="9"/>
      <c r="AF190" s="9"/>
      <c r="AG190" s="9"/>
      <c r="AH190" s="9"/>
      <c r="AI190" s="8" t="s">
        <v>67</v>
      </c>
      <c r="AJ190" s="8" t="s">
        <v>68</v>
      </c>
      <c r="AK190" s="8" t="s">
        <v>2071</v>
      </c>
      <c r="AL190" s="8" t="s">
        <v>2072</v>
      </c>
      <c r="AM190" s="9"/>
      <c r="AN190" s="9" t="str">
        <f t="shared" ref="AN190:AN196" si="58">IF(ISBLANK(AM190),AL190&amp;", "&amp;AK190, AM190&amp;", "&amp;AL190&amp;", "&amp;AK190)</f>
        <v>Anchorage, Alaska</v>
      </c>
      <c r="AO190" s="8" t="s">
        <v>576</v>
      </c>
      <c r="AP190" s="8" t="s">
        <v>2073</v>
      </c>
      <c r="AQ190" s="9"/>
      <c r="AR190" s="8" t="s">
        <v>2074</v>
      </c>
      <c r="AS190" s="11" t="s">
        <v>2075</v>
      </c>
      <c r="AT190" s="8" t="s">
        <v>2076</v>
      </c>
      <c r="AU190" s="12" t="str">
        <f t="shared" si="13"/>
        <v>
Regarding formal training in cultural humility for transgender and gender diverse people, this provider reported: Training and experience with Alaska Native cultures</v>
      </c>
      <c r="AV190" s="8">
        <v>2010.0</v>
      </c>
      <c r="AW190" s="8">
        <v>1985.0</v>
      </c>
      <c r="AX190" s="9"/>
      <c r="AY190" s="9" t="str">
        <f t="shared" si="26"/>
        <v/>
      </c>
      <c r="AZ190" s="8" t="s">
        <v>2077</v>
      </c>
      <c r="BA190" s="9" t="str">
        <f t="shared" si="53"/>
        <v>
This provider wished to share the following additional information: Support to friends and others in LGBTQ+ community</v>
      </c>
      <c r="BB190" s="8" t="s">
        <v>2074</v>
      </c>
      <c r="BC190" s="8" t="s">
        <v>1044</v>
      </c>
    </row>
    <row r="191">
      <c r="A191" s="7">
        <v>45383.59936655093</v>
      </c>
      <c r="B191" s="8" t="b">
        <v>1</v>
      </c>
      <c r="C191" s="8" t="s">
        <v>2078</v>
      </c>
      <c r="D191" s="8" t="s">
        <v>590</v>
      </c>
      <c r="E191" s="8" t="str">
        <f t="shared" si="1"/>
        <v> (they/she)</v>
      </c>
      <c r="F191" s="8" t="s">
        <v>81</v>
      </c>
      <c r="G191" s="9"/>
      <c r="H191" s="9"/>
      <c r="I191" s="9"/>
      <c r="J191" s="8" t="s">
        <v>61</v>
      </c>
      <c r="K191" s="8" t="s">
        <v>62</v>
      </c>
      <c r="L191" s="29" t="str">
        <f t="shared" si="30"/>
        <v>Speech-Language Pathologist</v>
      </c>
      <c r="M191" s="8" t="s">
        <v>2079</v>
      </c>
      <c r="N191" s="8" t="s">
        <v>64</v>
      </c>
      <c r="O191" s="8" t="str">
        <f t="shared" si="3"/>
        <v>Individual Training - Virtual, Individual Training - In Person</v>
      </c>
      <c r="P191" s="8" t="str">
        <f t="shared" si="40"/>
        <v>Individual training is offered in person or virtually, and</v>
      </c>
      <c r="Q191" s="8" t="s">
        <v>64</v>
      </c>
      <c r="R191" s="9" t="str">
        <f t="shared" si="5"/>
        <v>Group Training - Virtual, Group Training - In Person</v>
      </c>
      <c r="S191" s="9" t="str">
        <f t="shared" si="41"/>
        <v>group training is offered in person or virtually.</v>
      </c>
      <c r="T191" s="8" t="s">
        <v>2080</v>
      </c>
      <c r="U191" s="8" t="str">
        <f t="shared" si="52"/>
        <v>GA, FL</v>
      </c>
      <c r="V191" s="8" t="s">
        <v>66</v>
      </c>
      <c r="W191" s="10" t="str">
        <f t="shared" si="56"/>
        <v>Feminine, Masculine, Androgynous</v>
      </c>
      <c r="X191" s="10" t="str">
        <f t="shared" si="57"/>
        <v>Services are available for those with feminine, masculine, and androgynous voice goals.</v>
      </c>
      <c r="Y191" s="8" t="s">
        <v>2081</v>
      </c>
      <c r="Z191" s="10" t="str">
        <f t="shared" si="42"/>
        <v>
Regarding formal training in voice for transgender and gender diverse people, this provider reported: I have a graduate degree (master's degree) in Speech Pathology. I specialize in gender-affirming voice training and in people who voice disorders.</v>
      </c>
      <c r="AA191" s="8" t="s">
        <v>2082</v>
      </c>
      <c r="AB191" s="8" t="str">
        <f t="shared" si="45"/>
        <v>
Regarding areas of specialty/specific trainings, this provider reported: I provide gender-affirming voice training to pediatric and adult populations. I specialize in both transfeminine voice as well as transmasculine voice.</v>
      </c>
      <c r="AC191" s="8" t="s">
        <v>2083</v>
      </c>
      <c r="AD191" s="9"/>
      <c r="AE191" s="9"/>
      <c r="AF191" s="9"/>
      <c r="AG191" s="9"/>
      <c r="AH191" s="9"/>
      <c r="AI191" s="8" t="s">
        <v>2084</v>
      </c>
      <c r="AJ191" s="8" t="s">
        <v>103</v>
      </c>
      <c r="AK191" s="8" t="s">
        <v>1840</v>
      </c>
      <c r="AL191" s="8" t="s">
        <v>1841</v>
      </c>
      <c r="AM191" s="8" t="s">
        <v>2085</v>
      </c>
      <c r="AN191" s="9" t="str">
        <f t="shared" si="58"/>
        <v>3929 Peachtree Rd NE,, Atlanta, Georgia</v>
      </c>
      <c r="AO191" s="8" t="s">
        <v>2086</v>
      </c>
      <c r="AP191" s="36" t="s">
        <v>72</v>
      </c>
      <c r="AQ191" s="8">
        <v>3.046850538E9</v>
      </c>
      <c r="AR191" s="8" t="s">
        <v>2087</v>
      </c>
      <c r="AS191" s="9"/>
      <c r="AT191" s="8" t="s">
        <v>2088</v>
      </c>
      <c r="AU191" s="12" t="str">
        <f t="shared" si="13"/>
        <v>
Regarding formal training in cultural humility for transgender and gender diverse people, this provider reported: I have completed cultural humility courses on the Medbridge website. </v>
      </c>
      <c r="AV191" s="8">
        <v>2021.0</v>
      </c>
      <c r="AW191" s="8">
        <v>2020.0</v>
      </c>
      <c r="AX191" s="8" t="s">
        <v>2089</v>
      </c>
      <c r="AY191" s="9" t="str">
        <f t="shared" si="26"/>
        <v>This provider opted to share the following additional aspects of identity: I am a part of the LBGTQ+ community</v>
      </c>
      <c r="AZ191" s="8" t="s">
        <v>2090</v>
      </c>
      <c r="BA191" s="9" t="str">
        <f t="shared" si="53"/>
        <v>
This provider wished to share the following additional information: Gender- affirming voice training is my biggest passion.</v>
      </c>
      <c r="BB191" s="8" t="s">
        <v>2087</v>
      </c>
      <c r="BC191" s="8" t="s">
        <v>1044</v>
      </c>
    </row>
    <row r="192">
      <c r="A192" s="7">
        <v>45383.843907268514</v>
      </c>
      <c r="B192" s="8" t="b">
        <v>1</v>
      </c>
      <c r="C192" s="8" t="s">
        <v>2091</v>
      </c>
      <c r="D192" s="8" t="s">
        <v>57</v>
      </c>
      <c r="E192" s="8" t="str">
        <f t="shared" si="1"/>
        <v> (she/her)</v>
      </c>
      <c r="F192" s="8" t="s">
        <v>81</v>
      </c>
      <c r="G192" s="9"/>
      <c r="H192" s="9"/>
      <c r="I192" s="9"/>
      <c r="J192" s="8" t="s">
        <v>61</v>
      </c>
      <c r="K192" s="8" t="s">
        <v>62</v>
      </c>
      <c r="L192" s="29" t="str">
        <f t="shared" si="30"/>
        <v>Speech-Language Pathologist</v>
      </c>
      <c r="M192" s="8" t="s">
        <v>63</v>
      </c>
      <c r="N192" s="8" t="s">
        <v>64</v>
      </c>
      <c r="O192" s="8" t="str">
        <f t="shared" si="3"/>
        <v>Individual Training - Virtual, Individual Training - In Person</v>
      </c>
      <c r="P192" s="8" t="str">
        <f t="shared" si="40"/>
        <v>Individual training is offered in person or virtually, and</v>
      </c>
      <c r="Q192" s="8" t="s">
        <v>64</v>
      </c>
      <c r="R192" s="9" t="str">
        <f t="shared" si="5"/>
        <v>Group Training - Virtual, Group Training - In Person</v>
      </c>
      <c r="S192" s="9" t="str">
        <f t="shared" si="41"/>
        <v>group training is offered in person or virtually.</v>
      </c>
      <c r="T192" s="8" t="s">
        <v>1536</v>
      </c>
      <c r="U192" s="8" t="str">
        <f t="shared" si="52"/>
        <v>VA</v>
      </c>
      <c r="V192" s="8" t="s">
        <v>88</v>
      </c>
      <c r="W192" s="10" t="str">
        <f t="shared" si="56"/>
        <v>Feminine, Masculine, Androgynous, Singing</v>
      </c>
      <c r="X192" s="10" t="str">
        <f t="shared" si="57"/>
        <v>Services are available for those with feminine, masculine, androgynous, and singing-related voice goals.</v>
      </c>
      <c r="Y192" s="8" t="s">
        <v>2092</v>
      </c>
      <c r="Z192" s="10" t="str">
        <f t="shared" si="42"/>
        <v>
Regarding formal training in voice for transgender and gender diverse people, this provider reported: I am a speech pathologist with a history in voice and singing. I strive to pursue specific education opportunities in the latest best practices for person-voice alignment. I completed training at the Summer Vocology Institute, part of which included teaching techniques for gender-voice services. I've also done courses with providers such as Transplaining, where I learned more inclusive practices and specific methods for attaining and maintaining a speaking or singing voice that aligns with oneself, whether it be masculine, feminine, or non-binary. </v>
      </c>
      <c r="AA192" s="8" t="s">
        <v>2093</v>
      </c>
      <c r="AB192" s="8" t="str">
        <f t="shared" si="45"/>
        <v>
Regarding areas of specialty/specific trainings, this provider reported: Transfeminine, trans masculine, non-binary speaking and singing voice,Summer Vocology Institute, LSVT, Resonant Voice Therapy, Vocal Function Exercises, adult and pediatric gender affirming voice</v>
      </c>
      <c r="AC192" s="8" t="s">
        <v>692</v>
      </c>
      <c r="AD192" s="9"/>
      <c r="AE192" s="9"/>
      <c r="AF192" s="9"/>
      <c r="AG192" s="9"/>
      <c r="AH192" s="9"/>
      <c r="AI192" s="8" t="s">
        <v>67</v>
      </c>
      <c r="AJ192" s="8" t="s">
        <v>68</v>
      </c>
      <c r="AK192" s="8" t="s">
        <v>2094</v>
      </c>
      <c r="AL192" s="8" t="s">
        <v>2095</v>
      </c>
      <c r="AM192" s="8" t="s">
        <v>2096</v>
      </c>
      <c r="AN192" s="9" t="str">
        <f t="shared" si="58"/>
        <v>621 Walnut Ave SE, Roanoke, Virginia </v>
      </c>
      <c r="AO192" s="8" t="s">
        <v>2097</v>
      </c>
      <c r="AP192" s="36" t="s">
        <v>72</v>
      </c>
      <c r="AQ192" s="8">
        <v>7.04806443E8</v>
      </c>
      <c r="AR192" s="8" t="s">
        <v>2098</v>
      </c>
      <c r="AS192" s="11" t="s">
        <v>2099</v>
      </c>
      <c r="AT192" s="8" t="s">
        <v>2100</v>
      </c>
      <c r="AU192" s="12" t="str">
        <f t="shared" si="13"/>
        <v>
Regarding formal training in cultural humility for transgender and gender diverse people, this provider reported: Multiple continuing education courses specifically on the topics of understanding my own possible biases and how these affect my methods of practice and service delivery, and how to approach sensitive topics while honoring the perspective of someone with different experiences.</v>
      </c>
      <c r="AV192" s="8">
        <v>2019.0</v>
      </c>
      <c r="AW192" s="8">
        <v>2012.0</v>
      </c>
      <c r="AX192" s="8" t="s">
        <v>2101</v>
      </c>
      <c r="AY192" s="9" t="str">
        <f t="shared" si="26"/>
        <v>This provider opted to share the following additional aspects of identity: I feel strongly about human rights as a whole. I'm privileged to not have others question my identity or relationships, and it is important to me to help others feel accepted and safe, because these are privileges I experience daily. </v>
      </c>
      <c r="AZ192" s="9"/>
      <c r="BA192" s="9" t="str">
        <f t="shared" si="53"/>
        <v/>
      </c>
      <c r="BB192" s="8" t="s">
        <v>2098</v>
      </c>
      <c r="BC192" s="8" t="s">
        <v>1044</v>
      </c>
    </row>
    <row r="193">
      <c r="A193" s="7">
        <v>45383.969103055555</v>
      </c>
      <c r="B193" s="8" t="b">
        <v>1</v>
      </c>
      <c r="C193" s="8" t="s">
        <v>2102</v>
      </c>
      <c r="D193" s="8" t="s">
        <v>2103</v>
      </c>
      <c r="E193" s="8" t="str">
        <f t="shared" si="1"/>
        <v> (he/she)</v>
      </c>
      <c r="F193" s="8" t="s">
        <v>81</v>
      </c>
      <c r="G193" s="9"/>
      <c r="H193" s="9"/>
      <c r="I193" s="9"/>
      <c r="J193" s="8" t="s">
        <v>61</v>
      </c>
      <c r="K193" s="8" t="s">
        <v>62</v>
      </c>
      <c r="L193" s="29" t="str">
        <f t="shared" si="30"/>
        <v>Speech-Language Pathologist</v>
      </c>
      <c r="M193" s="8" t="s">
        <v>189</v>
      </c>
      <c r="N193" s="8" t="s">
        <v>64</v>
      </c>
      <c r="O193" s="8" t="str">
        <f t="shared" si="3"/>
        <v>Individual Training - Virtual, Individual Training - In Person</v>
      </c>
      <c r="P193" s="8" t="str">
        <f t="shared" si="40"/>
        <v>Individual training is offered in person or virtually, and</v>
      </c>
      <c r="Q193" s="8" t="s">
        <v>64</v>
      </c>
      <c r="R193" s="9" t="str">
        <f t="shared" si="5"/>
        <v>Group Training - Virtual, Group Training - In Person</v>
      </c>
      <c r="S193" s="9" t="str">
        <f t="shared" si="41"/>
        <v>group training is offered in person or virtually.</v>
      </c>
      <c r="T193" s="8" t="s">
        <v>1338</v>
      </c>
      <c r="U193" s="8" t="s">
        <v>2104</v>
      </c>
      <c r="V193" s="8" t="s">
        <v>66</v>
      </c>
      <c r="W193" s="10" t="str">
        <f t="shared" si="56"/>
        <v>Feminine, Masculine, Androgynous</v>
      </c>
      <c r="X193" s="10" t="str">
        <f t="shared" si="57"/>
        <v>Services are available for those with feminine, masculine, and androgynous voice goals.</v>
      </c>
      <c r="Y193" s="8" t="s">
        <v>2105</v>
      </c>
      <c r="Z193" s="10" t="str">
        <f t="shared" si="42"/>
        <v>
Regarding formal training in voice for transgender and gender diverse people, this provider reported: Gender-affirming voice and communication education and training for all ages and voices. Initial sessions cover education so that you understand how to look after and explore your voice. Follow-up sessions provide an opportunity to problem solve barriers, develop you technique, or to check in for general vocal health.</v>
      </c>
      <c r="AA193" s="9"/>
      <c r="AB193" s="8" t="str">
        <f t="shared" si="45"/>
        <v/>
      </c>
      <c r="AC193" s="8" t="s">
        <v>2106</v>
      </c>
      <c r="AD193" s="9"/>
      <c r="AE193" s="9"/>
      <c r="AF193" s="9"/>
      <c r="AG193" s="9"/>
      <c r="AH193" s="9"/>
      <c r="AI193" s="8" t="s">
        <v>594</v>
      </c>
      <c r="AJ193" s="8" t="s">
        <v>2107</v>
      </c>
      <c r="AK193" s="8" t="s">
        <v>2108</v>
      </c>
      <c r="AL193" s="8" t="s">
        <v>1238</v>
      </c>
      <c r="AM193" s="9"/>
      <c r="AN193" s="9" t="str">
        <f t="shared" si="58"/>
        <v>Perth, Western Australia </v>
      </c>
      <c r="AO193" s="8" t="s">
        <v>2109</v>
      </c>
      <c r="AP193" s="8" t="s">
        <v>2110</v>
      </c>
      <c r="AQ193" s="9"/>
      <c r="AR193" s="8" t="s">
        <v>2111</v>
      </c>
      <c r="AS193" s="11" t="s">
        <v>2112</v>
      </c>
      <c r="AT193" s="9"/>
      <c r="AU193" s="12" t="str">
        <f t="shared" si="13"/>
        <v/>
      </c>
      <c r="AV193" s="8">
        <v>2019.0</v>
      </c>
      <c r="AW193" s="8">
        <v>2019.0</v>
      </c>
      <c r="AX193" s="8" t="s">
        <v>2113</v>
      </c>
      <c r="AY193" s="9" t="str">
        <f t="shared" si="26"/>
        <v>This provider opted to share the following additional aspects of identity: I'm a neurodivergent non-binary person. </v>
      </c>
      <c r="AZ193" s="9"/>
      <c r="BA193" s="9" t="str">
        <f t="shared" si="53"/>
        <v/>
      </c>
      <c r="BB193" s="8" t="s">
        <v>2111</v>
      </c>
      <c r="BC193" s="8" t="s">
        <v>1044</v>
      </c>
    </row>
    <row r="194">
      <c r="A194" s="7">
        <v>45384.44250684028</v>
      </c>
      <c r="B194" s="8" t="b">
        <v>1</v>
      </c>
      <c r="C194" s="8" t="s">
        <v>2114</v>
      </c>
      <c r="D194" s="8" t="s">
        <v>57</v>
      </c>
      <c r="E194" s="8" t="str">
        <f t="shared" si="1"/>
        <v> (she/her)</v>
      </c>
      <c r="F194" s="8" t="s">
        <v>81</v>
      </c>
      <c r="G194" s="9"/>
      <c r="H194" s="9"/>
      <c r="I194" s="9"/>
      <c r="J194" s="8" t="s">
        <v>61</v>
      </c>
      <c r="K194" s="8" t="s">
        <v>62</v>
      </c>
      <c r="L194" s="29" t="str">
        <f t="shared" si="30"/>
        <v>Speech-Language Pathologist</v>
      </c>
      <c r="M194" s="8" t="s">
        <v>63</v>
      </c>
      <c r="N194" s="8" t="s">
        <v>64</v>
      </c>
      <c r="O194" s="8" t="str">
        <f t="shared" si="3"/>
        <v>Individual Training - Virtual, Individual Training - In Person</v>
      </c>
      <c r="P194" s="8" t="str">
        <f t="shared" si="40"/>
        <v>Individual training is offered in person or virtually, and</v>
      </c>
      <c r="Q194" s="8" t="s">
        <v>59</v>
      </c>
      <c r="R194" s="9" t="str">
        <f t="shared" si="5"/>
        <v/>
      </c>
      <c r="S194" s="9" t="str">
        <f t="shared" si="41"/>
        <v>group training is not offered.</v>
      </c>
      <c r="T194" s="8" t="s">
        <v>2115</v>
      </c>
      <c r="U194" s="8" t="str">
        <f t="shared" ref="U194:U207" si="59">T194</f>
        <v>MO, IL</v>
      </c>
      <c r="V194" s="8" t="s">
        <v>66</v>
      </c>
      <c r="W194" s="10" t="str">
        <f t="shared" si="56"/>
        <v>Feminine, Masculine, Androgynous</v>
      </c>
      <c r="X194" s="10" t="str">
        <f t="shared" si="57"/>
        <v>Services are available for those with feminine, masculine, and androgynous voice goals.</v>
      </c>
      <c r="Y194" s="8" t="s">
        <v>2116</v>
      </c>
      <c r="Z194" s="10" t="str">
        <f t="shared" si="42"/>
        <v>
Regarding formal training in voice for transgender and gender diverse people, this provider reported: Clinical externship in graduate school with a focus on GAVC, additional trainings post-grad, 3 years experience in GAVC post-grad with both adult and pediatric populations</v>
      </c>
      <c r="AA194" s="9"/>
      <c r="AB194" s="8" t="str">
        <f t="shared" si="45"/>
        <v/>
      </c>
      <c r="AC194" s="8" t="s">
        <v>2117</v>
      </c>
      <c r="AD194" s="9"/>
      <c r="AE194" s="9"/>
      <c r="AF194" s="9"/>
      <c r="AG194" s="9"/>
      <c r="AH194" s="9"/>
      <c r="AI194" s="8" t="s">
        <v>67</v>
      </c>
      <c r="AJ194" s="8" t="s">
        <v>83</v>
      </c>
      <c r="AK194" s="8" t="s">
        <v>2118</v>
      </c>
      <c r="AL194" s="8" t="s">
        <v>2119</v>
      </c>
      <c r="AM194" s="9"/>
      <c r="AN194" s="9" t="str">
        <f t="shared" si="58"/>
        <v>St. Louis, Missouri</v>
      </c>
      <c r="AO194" s="8" t="s">
        <v>2120</v>
      </c>
      <c r="AP194" s="36" t="s">
        <v>72</v>
      </c>
      <c r="AQ194" s="8">
        <v>3.143627509E9</v>
      </c>
      <c r="AR194" s="9"/>
      <c r="AS194" s="11" t="s">
        <v>2121</v>
      </c>
      <c r="AT194" s="9"/>
      <c r="AU194" s="12" t="str">
        <f t="shared" si="13"/>
        <v/>
      </c>
      <c r="AV194" s="8">
        <v>2020.0</v>
      </c>
      <c r="AW194" s="8">
        <v>2020.0</v>
      </c>
      <c r="AX194" s="8" t="s">
        <v>2122</v>
      </c>
      <c r="AY194" s="9" t="str">
        <f t="shared" si="26"/>
        <v>This provider opted to share the following additional aspects of identity: Asian-American</v>
      </c>
      <c r="AZ194" s="9"/>
      <c r="BA194" s="9" t="str">
        <f t="shared" si="53"/>
        <v/>
      </c>
      <c r="BB194" s="8" t="s">
        <v>2123</v>
      </c>
      <c r="BC194" s="8" t="s">
        <v>1044</v>
      </c>
    </row>
    <row r="195">
      <c r="A195" s="7">
        <v>45384.494188599536</v>
      </c>
      <c r="B195" s="8" t="b">
        <v>1</v>
      </c>
      <c r="C195" s="8" t="s">
        <v>2124</v>
      </c>
      <c r="D195" s="8" t="s">
        <v>57</v>
      </c>
      <c r="E195" s="8" t="str">
        <f t="shared" si="1"/>
        <v> (she/her)</v>
      </c>
      <c r="F195" s="8" t="s">
        <v>81</v>
      </c>
      <c r="G195" s="9"/>
      <c r="H195" s="9"/>
      <c r="I195" s="9"/>
      <c r="J195" s="8" t="s">
        <v>61</v>
      </c>
      <c r="K195" s="8" t="s">
        <v>62</v>
      </c>
      <c r="L195" s="29" t="str">
        <f t="shared" si="30"/>
        <v>Speech-Language Pathologist</v>
      </c>
      <c r="M195" s="8" t="s">
        <v>189</v>
      </c>
      <c r="N195" s="8" t="s">
        <v>64</v>
      </c>
      <c r="O195" s="8" t="str">
        <f t="shared" si="3"/>
        <v>Individual Training - Virtual, Individual Training - In Person</v>
      </c>
      <c r="P195" s="8" t="str">
        <f t="shared" si="40"/>
        <v>Individual training is offered in person or virtually, and</v>
      </c>
      <c r="Q195" s="8" t="s">
        <v>59</v>
      </c>
      <c r="R195" s="9" t="str">
        <f t="shared" si="5"/>
        <v/>
      </c>
      <c r="S195" s="9" t="str">
        <f t="shared" si="41"/>
        <v>group training is not offered.</v>
      </c>
      <c r="T195" s="8" t="s">
        <v>917</v>
      </c>
      <c r="U195" s="8" t="str">
        <f t="shared" si="59"/>
        <v>OH</v>
      </c>
      <c r="V195" s="8" t="s">
        <v>361</v>
      </c>
      <c r="W195" s="10" t="str">
        <f t="shared" si="56"/>
        <v>Feminine, Masculine</v>
      </c>
      <c r="X195" s="10" t="str">
        <f t="shared" si="57"/>
        <v>Services are available for those with feminine or masculine voice goals.</v>
      </c>
      <c r="Y195" s="8" t="s">
        <v>2125</v>
      </c>
      <c r="Z195" s="10" t="str">
        <f t="shared" si="42"/>
        <v>
Regarding formal training in voice for transgender and gender diverse people, this provider reported: Continuing education in gender affirming voice  care. </v>
      </c>
      <c r="AA195" s="8" t="s">
        <v>2126</v>
      </c>
      <c r="AB195" s="8" t="str">
        <f t="shared" si="45"/>
        <v>
Regarding areas of specialty/specific trainings, this provider reported: Masters of voice performance and vocal pedagogy. Master of Speech language pathology </v>
      </c>
      <c r="AC195" s="9"/>
      <c r="AD195" s="9"/>
      <c r="AE195" s="9"/>
      <c r="AF195" s="9"/>
      <c r="AG195" s="9"/>
      <c r="AH195" s="9"/>
      <c r="AI195" s="8" t="s">
        <v>67</v>
      </c>
      <c r="AJ195" s="8" t="s">
        <v>267</v>
      </c>
      <c r="AK195" s="8" t="s">
        <v>917</v>
      </c>
      <c r="AL195" s="8" t="s">
        <v>1464</v>
      </c>
      <c r="AM195" s="9"/>
      <c r="AN195" s="9" t="str">
        <f t="shared" si="58"/>
        <v>Dayton, OH</v>
      </c>
      <c r="AO195" s="8" t="s">
        <v>2127</v>
      </c>
      <c r="AP195" s="36" t="s">
        <v>72</v>
      </c>
      <c r="AQ195" s="9"/>
      <c r="AR195" s="8" t="s">
        <v>2128</v>
      </c>
      <c r="AS195" s="9"/>
      <c r="AT195" s="9"/>
      <c r="AU195" s="12" t="str">
        <f t="shared" si="13"/>
        <v/>
      </c>
      <c r="AV195" s="8">
        <v>2023.0</v>
      </c>
      <c r="AW195" s="8">
        <v>2015.0</v>
      </c>
      <c r="AX195" s="9"/>
      <c r="AY195" s="9" t="str">
        <f t="shared" si="26"/>
        <v/>
      </c>
      <c r="AZ195" s="9"/>
      <c r="BA195" s="9" t="str">
        <f t="shared" si="53"/>
        <v/>
      </c>
      <c r="BB195" s="8" t="s">
        <v>2128</v>
      </c>
      <c r="BC195" s="8" t="s">
        <v>1044</v>
      </c>
    </row>
    <row r="196">
      <c r="A196" s="7">
        <v>45384.58576070602</v>
      </c>
      <c r="B196" s="8" t="b">
        <v>1</v>
      </c>
      <c r="C196" s="8" t="s">
        <v>2129</v>
      </c>
      <c r="D196" s="8" t="s">
        <v>57</v>
      </c>
      <c r="E196" s="8" t="str">
        <f t="shared" si="1"/>
        <v> (she/her)</v>
      </c>
      <c r="F196" s="8" t="s">
        <v>81</v>
      </c>
      <c r="G196" s="9"/>
      <c r="H196" s="9"/>
      <c r="I196" s="9"/>
      <c r="J196" s="8" t="s">
        <v>61</v>
      </c>
      <c r="K196" s="8" t="s">
        <v>62</v>
      </c>
      <c r="L196" s="29" t="str">
        <f t="shared" si="30"/>
        <v>Speech-Language Pathologist</v>
      </c>
      <c r="M196" s="8" t="s">
        <v>63</v>
      </c>
      <c r="N196" s="8" t="s">
        <v>64</v>
      </c>
      <c r="O196" s="8" t="str">
        <f t="shared" si="3"/>
        <v>Individual Training - Virtual, Individual Training - In Person</v>
      </c>
      <c r="P196" s="8" t="str">
        <f t="shared" si="40"/>
        <v>Individual training is offered in person or virtually, and</v>
      </c>
      <c r="Q196" s="8" t="s">
        <v>128</v>
      </c>
      <c r="R196" s="9" t="str">
        <f t="shared" si="5"/>
        <v>Group Training - In Person</v>
      </c>
      <c r="S196" s="9" t="str">
        <f t="shared" si="41"/>
        <v>group training is offered in person.</v>
      </c>
      <c r="T196" s="8" t="s">
        <v>1481</v>
      </c>
      <c r="U196" s="8" t="str">
        <f t="shared" si="59"/>
        <v>CT</v>
      </c>
      <c r="V196" s="8" t="s">
        <v>88</v>
      </c>
      <c r="W196" s="10" t="str">
        <f t="shared" si="56"/>
        <v>Feminine, Masculine, Androgynous, Singing</v>
      </c>
      <c r="X196" s="10" t="str">
        <f t="shared" si="57"/>
        <v>Services are available for those with feminine, masculine, androgynous, and singing-related voice goals.</v>
      </c>
      <c r="Y196" s="8" t="s">
        <v>2130</v>
      </c>
      <c r="Z196" s="10" t="str">
        <f t="shared" si="42"/>
        <v>
Regarding formal training in voice for transgender and gender diverse people, this provider reported: Sarah Gromko is a neurodivergent member of the LGBTQI+ community with a professional singing/acting background. She has had classical singing training from age 12 on, graduated from Berklee College of Music as a vocalist, earned a master’s degree in speech-language pathology, and is a Pan American Vocology Association-Recognized Vocologist. She has taken extensive courses specific to gender-affirming voice training, providing over 1000 hours of voice therapy to the TGNC population. She has presented at national and regional conferences on the topic, and is an active member of the World Professional Association of Transgender Health (WPATH), GLMA: Health Professionals Advancing LGBTQ Equality, Pan American Vocology Association (PAVA), and Voice and Speech Trainers Association (VASTA).</v>
      </c>
      <c r="AA196" s="8" t="s">
        <v>2131</v>
      </c>
      <c r="AB196" s="8" t="str">
        <f t="shared" si="45"/>
        <v>
Regarding areas of specialty/specific trainings, this provider reported: Trans-masculine, Trans-feminine, and Gender-neutral affirming voice; Singing voice; Acting training; Cough therapy; Speech-Language Pathology, Voice actor training</v>
      </c>
      <c r="AC196" s="8" t="s">
        <v>2132</v>
      </c>
      <c r="AD196" s="9"/>
      <c r="AE196" s="9"/>
      <c r="AF196" s="9"/>
      <c r="AG196" s="9"/>
      <c r="AH196" s="9"/>
      <c r="AI196" s="8" t="s">
        <v>67</v>
      </c>
      <c r="AJ196" s="8" t="s">
        <v>83</v>
      </c>
      <c r="AK196" s="8" t="s">
        <v>1481</v>
      </c>
      <c r="AL196" s="8" t="s">
        <v>2133</v>
      </c>
      <c r="AM196" s="8" t="s">
        <v>2134</v>
      </c>
      <c r="AN196" s="9" t="str">
        <f t="shared" si="58"/>
        <v>3272 Main St, Stratford, CT</v>
      </c>
      <c r="AO196" s="8" t="s">
        <v>2135</v>
      </c>
      <c r="AP196" s="8" t="s">
        <v>2136</v>
      </c>
      <c r="AQ196" s="8">
        <v>4.75210755E9</v>
      </c>
      <c r="AR196" s="8" t="s">
        <v>2137</v>
      </c>
      <c r="AS196" s="11" t="s">
        <v>2138</v>
      </c>
      <c r="AT196" s="8" t="s">
        <v>2139</v>
      </c>
      <c r="AU196" s="12" t="str">
        <f t="shared" si="13"/>
        <v>
Regarding formal training in cultural humility for transgender and gender diverse people, this provider reported: CEUs: Cultural Humility with Transgender and Nonbinary People; Gender Affirmative Voice Training-Approach and Technique; Strategies to Counter Bias in Clinical Interactions; Hirsch’s Acoustic Assumptions-Nuancing Resonance for a Gender Affirming Voice;  Hirsch’s Acoustic Assumptions-A Gender Spectra Resonance Masterclass; Clinical Applications of Meta-Therapy in Speech-Language Pathology; Gender-Affirming Voice Training-A Self-Study Course for Voice Clinicians; Code of Conduct Training; CONFERENCES: USPATH Scientific Symposium 2023 (speaker); Gender Health Conference 2022 &amp; 2023 (speaker); Pan-American Vocology Association Symposium 2023; ASHA Conference 2022, 2018, 2017 (speaker), &amp; 2016; ASHA Professional Summit 2017 (presenter)</v>
      </c>
      <c r="AV196" s="8">
        <v>2022.0</v>
      </c>
      <c r="AW196" s="8">
        <v>2018.0</v>
      </c>
      <c r="AX196" s="8" t="s">
        <v>2140</v>
      </c>
      <c r="AY196" s="9" t="str">
        <f t="shared" si="26"/>
        <v>This provider opted to share the following additional aspects of identity: LGBTQ+ community member, Neurodivergent, Female</v>
      </c>
      <c r="AZ196" s="9"/>
      <c r="BA196" s="9" t="str">
        <f t="shared" si="53"/>
        <v/>
      </c>
      <c r="BB196" s="8" t="s">
        <v>2141</v>
      </c>
      <c r="BC196" s="8" t="s">
        <v>1044</v>
      </c>
    </row>
    <row r="197">
      <c r="A197" s="7">
        <v>45384.59979600694</v>
      </c>
      <c r="B197" s="8" t="b">
        <v>1</v>
      </c>
      <c r="C197" s="8" t="s">
        <v>2142</v>
      </c>
      <c r="D197" s="8" t="s">
        <v>164</v>
      </c>
      <c r="E197" s="8" t="str">
        <f t="shared" si="1"/>
        <v> (he/him)</v>
      </c>
      <c r="F197" s="8" t="s">
        <v>81</v>
      </c>
      <c r="G197" s="9"/>
      <c r="H197" s="9"/>
      <c r="I197" s="9"/>
      <c r="J197" s="8" t="s">
        <v>61</v>
      </c>
      <c r="K197" s="8" t="s">
        <v>2143</v>
      </c>
      <c r="L197" s="29" t="str">
        <f t="shared" si="30"/>
        <v>Vocal Pedagogy/Singing Instruction/Acting Coach (offering GAVC training in addition to singing and general services)</v>
      </c>
      <c r="M197" s="8" t="s">
        <v>63</v>
      </c>
      <c r="N197" s="8" t="s">
        <v>64</v>
      </c>
      <c r="O197" s="8" t="str">
        <f t="shared" si="3"/>
        <v>Individual Training - Virtual, Individual Training - In Person</v>
      </c>
      <c r="P197" s="8" t="str">
        <f t="shared" si="40"/>
        <v>Individual training is offered in person or virtually, and</v>
      </c>
      <c r="Q197" s="8" t="s">
        <v>59</v>
      </c>
      <c r="R197" s="9" t="str">
        <f t="shared" si="5"/>
        <v/>
      </c>
      <c r="S197" s="9" t="str">
        <f t="shared" si="41"/>
        <v>group training is not offered.</v>
      </c>
      <c r="T197" s="8" t="s">
        <v>336</v>
      </c>
      <c r="U197" s="8" t="str">
        <f t="shared" si="59"/>
        <v>Globally</v>
      </c>
      <c r="V197" s="8" t="s">
        <v>88</v>
      </c>
      <c r="W197" s="10" t="str">
        <f t="shared" si="56"/>
        <v>Feminine, Masculine, Androgynous, Singing</v>
      </c>
      <c r="X197" s="10" t="str">
        <f t="shared" si="57"/>
        <v>Services are available for those with feminine, masculine, androgynous, and singing-related voice goals.</v>
      </c>
      <c r="Y197" s="8" t="s">
        <v>2144</v>
      </c>
      <c r="Z197" s="10" t="str">
        <f t="shared" si="42"/>
        <v>
Regarding formal training in voice for transgender and gender diverse people, this provider reported: I work for Seattle Voice Lab</v>
      </c>
      <c r="AA197" s="8" t="s">
        <v>2145</v>
      </c>
      <c r="AB197" s="8" t="str">
        <f t="shared" si="45"/>
        <v>
Regarding areas of specialty/specific trainings, this provider reported: Mindfulness, YogaVoice, Embodiment, Alexander Technique.</v>
      </c>
      <c r="AC197" s="9"/>
      <c r="AD197" s="9"/>
      <c r="AE197" s="9"/>
      <c r="AF197" s="9"/>
      <c r="AG197" s="9"/>
      <c r="AH197" s="9"/>
      <c r="AI197" s="8" t="s">
        <v>169</v>
      </c>
      <c r="AJ197" s="8" t="s">
        <v>68</v>
      </c>
      <c r="AK197" s="8" t="s">
        <v>548</v>
      </c>
      <c r="AL197" s="8" t="s">
        <v>2146</v>
      </c>
      <c r="AM197" s="8" t="s">
        <v>2147</v>
      </c>
      <c r="AN197" s="8" t="s">
        <v>2148</v>
      </c>
      <c r="AO197" s="8" t="s">
        <v>2149</v>
      </c>
      <c r="AP197" s="9"/>
      <c r="AQ197" s="8">
        <v>3.214430934E9</v>
      </c>
      <c r="AR197" s="8" t="s">
        <v>2150</v>
      </c>
      <c r="AS197" s="11" t="s">
        <v>2151</v>
      </c>
      <c r="AT197" s="9"/>
      <c r="AU197" s="12" t="str">
        <f t="shared" si="13"/>
        <v/>
      </c>
      <c r="AV197" s="8">
        <v>2021.0</v>
      </c>
      <c r="AW197" s="8">
        <v>2016.0</v>
      </c>
      <c r="AX197" s="8" t="s">
        <v>2152</v>
      </c>
      <c r="AY197" s="9" t="str">
        <f t="shared" si="26"/>
        <v>This provider opted to share the following additional aspects of identity: Gay Male</v>
      </c>
      <c r="AZ197" s="9"/>
      <c r="BA197" s="9" t="str">
        <f t="shared" si="53"/>
        <v/>
      </c>
      <c r="BB197" s="8" t="s">
        <v>2150</v>
      </c>
      <c r="BC197" s="8" t="s">
        <v>59</v>
      </c>
    </row>
    <row r="198">
      <c r="A198" s="7">
        <v>45384.667730671295</v>
      </c>
      <c r="B198" s="8" t="b">
        <v>1</v>
      </c>
      <c r="C198" s="8" t="s">
        <v>2153</v>
      </c>
      <c r="D198" s="8" t="s">
        <v>2154</v>
      </c>
      <c r="E198" s="8" t="str">
        <f t="shared" si="1"/>
        <v> (he/they)</v>
      </c>
      <c r="F198" s="8" t="s">
        <v>81</v>
      </c>
      <c r="G198" s="9"/>
      <c r="H198" s="9"/>
      <c r="I198" s="9"/>
      <c r="J198" s="8" t="s">
        <v>61</v>
      </c>
      <c r="K198" s="8" t="s">
        <v>62</v>
      </c>
      <c r="L198" s="29" t="str">
        <f t="shared" si="30"/>
        <v>Speech-Language Pathologist</v>
      </c>
      <c r="M198" s="8" t="s">
        <v>63</v>
      </c>
      <c r="N198" s="8" t="s">
        <v>64</v>
      </c>
      <c r="O198" s="8" t="str">
        <f t="shared" si="3"/>
        <v>Individual Training - Virtual, Individual Training - In Person</v>
      </c>
      <c r="P198" s="8" t="str">
        <f t="shared" si="40"/>
        <v>Individual training is offered in person or virtually, and</v>
      </c>
      <c r="Q198" s="8" t="s">
        <v>64</v>
      </c>
      <c r="R198" s="9" t="str">
        <f t="shared" si="5"/>
        <v>Group Training - Virtual, Group Training - In Person</v>
      </c>
      <c r="S198" s="9" t="str">
        <f t="shared" si="41"/>
        <v>group training is offered in person or virtually.</v>
      </c>
      <c r="T198" s="8" t="s">
        <v>87</v>
      </c>
      <c r="U198" s="8" t="str">
        <f t="shared" si="59"/>
        <v>NY</v>
      </c>
      <c r="V198" s="8" t="s">
        <v>88</v>
      </c>
      <c r="W198" s="10" t="str">
        <f t="shared" si="56"/>
        <v>Feminine, Masculine, Androgynous, Singing</v>
      </c>
      <c r="X198" s="10" t="str">
        <f t="shared" si="57"/>
        <v>Services are available for those with feminine, masculine, androgynous, and singing-related voice goals.</v>
      </c>
      <c r="Y198" s="8" t="s">
        <v>2155</v>
      </c>
      <c r="Z198" s="10" t="str">
        <f t="shared" si="42"/>
        <v>
Regarding formal training in voice for transgender and gender diverse people, this provider reported: I am a licensed speech-language pathologist (providing services in this area since 2016) and have attended many additional trainings regarding GAVC assessment and provision. My research is also aligned with this population. </v>
      </c>
      <c r="AA198" s="9"/>
      <c r="AB198" s="8" t="str">
        <f t="shared" si="45"/>
        <v/>
      </c>
      <c r="AC198" s="8" t="s">
        <v>2156</v>
      </c>
      <c r="AD198" s="9"/>
      <c r="AE198" s="9"/>
      <c r="AF198" s="9"/>
      <c r="AG198" s="9"/>
      <c r="AH198" s="9"/>
      <c r="AI198" s="8" t="s">
        <v>429</v>
      </c>
      <c r="AJ198" s="8" t="s">
        <v>83</v>
      </c>
      <c r="AK198" s="8" t="s">
        <v>87</v>
      </c>
      <c r="AL198" s="8" t="s">
        <v>2157</v>
      </c>
      <c r="AM198" s="8" t="s">
        <v>2158</v>
      </c>
      <c r="AN198" s="9" t="str">
        <f t="shared" ref="AN198:AN209" si="60">IF(ISBLANK(AM198),AL198&amp;", "&amp;AK198, AM198&amp;", "&amp;AL198&amp;", "&amp;AK198)</f>
        <v>953 Danby Road, Ithaca, NY</v>
      </c>
      <c r="AO198" s="8" t="s">
        <v>2159</v>
      </c>
      <c r="AP198" s="8" t="s">
        <v>2160</v>
      </c>
      <c r="AQ198" s="8">
        <v>3.862358704E9</v>
      </c>
      <c r="AR198" s="8" t="s">
        <v>2161</v>
      </c>
      <c r="AS198" s="11" t="s">
        <v>2162</v>
      </c>
      <c r="AT198" s="8" t="s">
        <v>2163</v>
      </c>
      <c r="AU198" s="12" t="str">
        <f t="shared" si="13"/>
        <v>
Regarding formal training in cultural humility for transgender and gender diverse people, this provider reported: I have attended multiple seminars and given lectures at the state and national level on cultural humility in marginalized populations. </v>
      </c>
      <c r="AV198" s="8">
        <v>2016.0</v>
      </c>
      <c r="AW198" s="8">
        <v>2016.0</v>
      </c>
      <c r="AX198" s="9"/>
      <c r="AY198" s="9" t="str">
        <f t="shared" si="26"/>
        <v/>
      </c>
      <c r="AZ198" s="9"/>
      <c r="BA198" s="9" t="str">
        <f t="shared" si="53"/>
        <v/>
      </c>
      <c r="BB198" s="8" t="s">
        <v>2161</v>
      </c>
      <c r="BC198" s="8" t="s">
        <v>1044</v>
      </c>
    </row>
    <row r="199">
      <c r="A199" s="7">
        <v>45385.53644157408</v>
      </c>
      <c r="B199" s="8" t="b">
        <v>1</v>
      </c>
      <c r="C199" s="8" t="s">
        <v>2164</v>
      </c>
      <c r="D199" s="8" t="s">
        <v>57</v>
      </c>
      <c r="E199" s="8" t="str">
        <f t="shared" si="1"/>
        <v> (she/her)</v>
      </c>
      <c r="F199" s="8" t="s">
        <v>81</v>
      </c>
      <c r="G199" s="9"/>
      <c r="H199" s="9"/>
      <c r="I199" s="9"/>
      <c r="J199" s="8" t="s">
        <v>61</v>
      </c>
      <c r="K199" s="8" t="s">
        <v>62</v>
      </c>
      <c r="L199" s="29" t="str">
        <f t="shared" si="30"/>
        <v>Speech-Language Pathologist</v>
      </c>
      <c r="M199" s="8" t="s">
        <v>165</v>
      </c>
      <c r="N199" s="8" t="s">
        <v>64</v>
      </c>
      <c r="O199" s="8" t="str">
        <f t="shared" si="3"/>
        <v>Individual Training - Virtual, Individual Training - In Person</v>
      </c>
      <c r="P199" s="8" t="str">
        <f t="shared" si="40"/>
        <v>Individual training is offered in person or virtually, and</v>
      </c>
      <c r="Q199" s="8" t="s">
        <v>59</v>
      </c>
      <c r="R199" s="9" t="str">
        <f t="shared" si="5"/>
        <v/>
      </c>
      <c r="S199" s="9" t="str">
        <f t="shared" si="41"/>
        <v>group training is not offered.</v>
      </c>
      <c r="T199" s="8" t="s">
        <v>246</v>
      </c>
      <c r="U199" s="8" t="str">
        <f t="shared" si="59"/>
        <v>MN</v>
      </c>
      <c r="V199" s="8" t="s">
        <v>66</v>
      </c>
      <c r="W199" s="10" t="str">
        <f t="shared" si="56"/>
        <v>Feminine, Masculine, Androgynous</v>
      </c>
      <c r="X199" s="10" t="str">
        <f t="shared" si="57"/>
        <v>Services are available for those with feminine, masculine, and androgynous voice goals.</v>
      </c>
      <c r="Y199" s="8" t="s">
        <v>2165</v>
      </c>
      <c r="Z199" s="10" t="str">
        <f t="shared" si="42"/>
        <v>
Regarding formal training in voice for transgender and gender diverse people, this provider reported: Participated in a 3 day intensive course on gender-affirming voice care.  </v>
      </c>
      <c r="AA199" s="8" t="s">
        <v>2166</v>
      </c>
      <c r="AB199" s="8" t="str">
        <f t="shared" si="45"/>
        <v>
Regarding areas of specialty/specific trainings, this provider reported: Buteyko Breathing Level 1 certified, MNRI Core-Specialist, Myofascial Release, Cranio-Sacral Therapy, Healing Touch</v>
      </c>
      <c r="AC199" s="9"/>
      <c r="AD199" s="9"/>
      <c r="AE199" s="9"/>
      <c r="AF199" s="9"/>
      <c r="AG199" s="9"/>
      <c r="AH199" s="9"/>
      <c r="AI199" s="8" t="s">
        <v>67</v>
      </c>
      <c r="AJ199" s="8" t="s">
        <v>68</v>
      </c>
      <c r="AK199" s="8" t="s">
        <v>246</v>
      </c>
      <c r="AL199" s="8" t="s">
        <v>247</v>
      </c>
      <c r="AM199" s="8" t="s">
        <v>2167</v>
      </c>
      <c r="AN199" s="9" t="str">
        <f t="shared" si="60"/>
        <v>715 S 8th St, Minneapolis, MN</v>
      </c>
      <c r="AO199" s="8" t="s">
        <v>2168</v>
      </c>
      <c r="AP199" s="8" t="s">
        <v>2169</v>
      </c>
      <c r="AQ199" s="9"/>
      <c r="AR199" s="8" t="s">
        <v>2170</v>
      </c>
      <c r="AS199" s="11" t="s">
        <v>2171</v>
      </c>
      <c r="AT199" s="8" t="s">
        <v>2172</v>
      </c>
      <c r="AU199" s="12" t="str">
        <f t="shared" si="13"/>
        <v>
Regarding formal training in cultural humility for transgender and gender diverse people, this provider reported: I took a 3-day intensive course on GAVC and have participated in a year of cultural humility courses as a part of our organization's required training.  </v>
      </c>
      <c r="AV199" s="8">
        <v>2023.0</v>
      </c>
      <c r="AW199" s="8">
        <v>2006.0</v>
      </c>
      <c r="AX199" s="9"/>
      <c r="AY199" s="9" t="str">
        <f t="shared" si="26"/>
        <v/>
      </c>
      <c r="AZ199" s="9"/>
      <c r="BA199" s="9" t="str">
        <f t="shared" si="53"/>
        <v/>
      </c>
      <c r="BB199" s="8" t="s">
        <v>2170</v>
      </c>
      <c r="BC199" s="8" t="s">
        <v>1044</v>
      </c>
    </row>
    <row r="200">
      <c r="A200" s="7">
        <v>45385.70333050926</v>
      </c>
      <c r="B200" s="8" t="b">
        <v>1</v>
      </c>
      <c r="C200" s="8" t="s">
        <v>2173</v>
      </c>
      <c r="D200" s="8" t="s">
        <v>57</v>
      </c>
      <c r="E200" s="8" t="str">
        <f t="shared" si="1"/>
        <v> (she/her)</v>
      </c>
      <c r="F200" s="8" t="s">
        <v>81</v>
      </c>
      <c r="G200" s="9"/>
      <c r="H200" s="9"/>
      <c r="I200" s="9"/>
      <c r="J200" s="8" t="s">
        <v>61</v>
      </c>
      <c r="K200" s="8" t="s">
        <v>2174</v>
      </c>
      <c r="L200" s="29" t="str">
        <f t="shared" si="30"/>
        <v>Speech-Language Pathologist &amp; Teacher of Singing</v>
      </c>
      <c r="M200" s="8" t="s">
        <v>63</v>
      </c>
      <c r="N200" s="8" t="s">
        <v>64</v>
      </c>
      <c r="O200" s="8" t="str">
        <f t="shared" si="3"/>
        <v>Individual Training - Virtual, Individual Training - In Person</v>
      </c>
      <c r="P200" s="8" t="str">
        <f t="shared" si="40"/>
        <v>Individual training is offered in person or virtually, and</v>
      </c>
      <c r="Q200" s="8" t="s">
        <v>64</v>
      </c>
      <c r="R200" s="9" t="str">
        <f t="shared" si="5"/>
        <v>Group Training - Virtual, Group Training - In Person</v>
      </c>
      <c r="S200" s="9" t="str">
        <f t="shared" si="41"/>
        <v>group training is offered in person or virtually.</v>
      </c>
      <c r="T200" s="8" t="s">
        <v>2175</v>
      </c>
      <c r="U200" s="8" t="str">
        <f t="shared" si="59"/>
        <v>MN and NM: GAVT. Globally: Singing Voice Instruction.</v>
      </c>
      <c r="V200" s="8" t="s">
        <v>88</v>
      </c>
      <c r="W200" s="10" t="str">
        <f t="shared" si="56"/>
        <v>Feminine, Masculine, Androgynous, Singing</v>
      </c>
      <c r="X200" s="10" t="str">
        <f t="shared" si="57"/>
        <v>Services are available for those with feminine, masculine, androgynous, and singing-related voice goals.</v>
      </c>
      <c r="Y200" s="8" t="s">
        <v>2176</v>
      </c>
      <c r="Z200" s="10" t="str">
        <f t="shared" si="42"/>
        <v>
Regarding formal training in voice for transgender and gender diverse people, this provider reported: Helping people care for and change their speaking and singing voice or heal their injured speaking and singing voice has been the focus of my professional work, particularly since playing keyboards and alto sax, and singing in a new wave original rock band in the late '70's and early '80's. I am a Ph.D. speech and language pathologist (1995), and teach singing using Somatic Voicework™ - The LoVetri Method, which is completely compatible with the best principles of voice science and techniques for Gender Affirming Voice Training. My work with trans women began in the 1980's, and with trans men and gender nonbinary people in the 1990's. 
I am the author (1st Ed. 2006; 2nd Ed. 2012) and co-author with Sandi Hammond (3rd Ed.) of The Singing Voice Chapter in the book, Voice and Communication Therapy for the Transgender/ Gender Diverse Client: Editors Adler, Hirsch, Pickering (3rd Ed. 2019).
I received the Diversity Champions Award from the American Speech-Language-Hearing Association in 2009 for my work with trans-feminine clients. I received the Lavender Pride Award in 2009 for my work with trans speakers and singers, as well as for co-hosting Bi Cities, a show by, for, and about the bisexual community and our allies, which includes interviews with GLBTQIA+ people and our allies. Over 300 episodes have been recorded since 2002 and are now permanently available on the internet through the University of Minnesota Libraries. Bi Cities all-volunteer crew received the Changemaker Organization of the Year Award in April, 2024 in St. Paul, Minnesota.
I have spoken at the local, state, national and international levels about my work with transgender and Gender Non Binary singers and speakers. I donate my time to local organizations where I speak to groups of trans/GNB youth. I teach a three day/evening seminar annually to experienced teachers of Somatic Voicework™, helping them learn best methods and practices for teaching singing to people who are trans/GNB. 
I work in a solo private practice, the Kozan Clinic for Voice, Speech and Spirit, LLC, where I tailor each person's work and recommendations based on their individual strengths, goals, and needs. My work is collaborative and respectful, meeting the person where they are comfortable. We move forward at their pace.</v>
      </c>
      <c r="AA200" s="8" t="s">
        <v>2177</v>
      </c>
      <c r="AB200" s="8" t="str">
        <f t="shared" si="45"/>
        <v>
Regarding areas of specialty/specific trainings, this provider reported: Gender affirming speaking and singing voice for transfeminine, transmasculine, and gender nonbinary individuals. Work with beginning singers as well as established performers.   </v>
      </c>
      <c r="AC200" s="8" t="s">
        <v>2178</v>
      </c>
      <c r="AD200" s="9"/>
      <c r="AE200" s="9"/>
      <c r="AF200" s="9"/>
      <c r="AG200" s="9"/>
      <c r="AH200" s="9"/>
      <c r="AI200" s="8" t="s">
        <v>67</v>
      </c>
      <c r="AJ200" s="8" t="s">
        <v>83</v>
      </c>
      <c r="AK200" s="8" t="s">
        <v>246</v>
      </c>
      <c r="AL200" s="8" t="s">
        <v>247</v>
      </c>
      <c r="AM200" s="8" t="s">
        <v>2179</v>
      </c>
      <c r="AN200" s="9" t="str">
        <f t="shared" si="60"/>
        <v>2912  39th Avenue South, Minneapolis, MN</v>
      </c>
      <c r="AO200" s="8" t="s">
        <v>2180</v>
      </c>
      <c r="AP200" s="8" t="s">
        <v>2181</v>
      </c>
      <c r="AQ200" s="8">
        <v>6.126693206E9</v>
      </c>
      <c r="AR200" s="8" t="s">
        <v>2182</v>
      </c>
      <c r="AS200" s="11" t="s">
        <v>2183</v>
      </c>
      <c r="AT200" s="8" t="s">
        <v>2184</v>
      </c>
      <c r="AU200" s="12" t="str">
        <f t="shared" si="13"/>
        <v>
Regarding formal training in cultural humility for transgender and gender diverse people, this provider reported: I have received formal training through national, state, and local organizations: World Professional Association for Transgender Health, American Speech-Language-Hearing Association, Pan American Vocology Association, Minnesota Speech-Language-Hearing Association, Rainbow Health Collective </v>
      </c>
      <c r="AV200" s="8">
        <v>1983.0</v>
      </c>
      <c r="AW200" s="8">
        <v>1972.0</v>
      </c>
      <c r="AX200" s="8" t="s">
        <v>2185</v>
      </c>
      <c r="AY200" s="9" t="str">
        <f t="shared" si="26"/>
        <v>This provider opted to share the following additional aspects of identity: Bisexual cis woman activist working on behalf of bi community and trans/GNB community  </v>
      </c>
      <c r="AZ200" s="8" t="s">
        <v>2186</v>
      </c>
      <c r="BA200" s="9" t="str">
        <f t="shared" si="53"/>
        <v>
This provider wished to share the following additional information: Helping a person develop their voice for speaking and/or for singing that is congruent with their identity continues to be one of the most thrilling, humbling, and healing experiences in my life.</v>
      </c>
      <c r="BB200" s="8" t="s">
        <v>2182</v>
      </c>
      <c r="BC200" s="8" t="s">
        <v>1044</v>
      </c>
    </row>
    <row r="201">
      <c r="A201" s="7">
        <v>45386.48397489583</v>
      </c>
      <c r="B201" s="8" t="b">
        <v>1</v>
      </c>
      <c r="C201" s="8" t="s">
        <v>2187</v>
      </c>
      <c r="D201" s="8" t="s">
        <v>57</v>
      </c>
      <c r="E201" s="8" t="str">
        <f t="shared" si="1"/>
        <v> (she/her)</v>
      </c>
      <c r="F201" s="8" t="s">
        <v>58</v>
      </c>
      <c r="G201" s="8" t="s">
        <v>59</v>
      </c>
      <c r="H201" s="9"/>
      <c r="I201" s="8" t="s">
        <v>60</v>
      </c>
      <c r="J201" s="8" t="s">
        <v>61</v>
      </c>
      <c r="K201" s="8" t="s">
        <v>62</v>
      </c>
      <c r="L201" s="8" t="str">
        <f t="shared" si="30"/>
        <v>Speech-Language Pathologist</v>
      </c>
      <c r="M201" s="8" t="s">
        <v>63</v>
      </c>
      <c r="N201" s="8" t="s">
        <v>64</v>
      </c>
      <c r="O201" s="8" t="str">
        <f t="shared" si="3"/>
        <v>Individual Training - Virtual, Individual Training - In Person</v>
      </c>
      <c r="P201" s="8" t="str">
        <f t="shared" si="40"/>
        <v>Individual training is offered in person or virtually, and</v>
      </c>
      <c r="Q201" s="8" t="s">
        <v>59</v>
      </c>
      <c r="R201" s="9" t="str">
        <f t="shared" si="5"/>
        <v/>
      </c>
      <c r="S201" s="9" t="str">
        <f t="shared" si="41"/>
        <v>group training is not offered.</v>
      </c>
      <c r="T201" s="8" t="s">
        <v>65</v>
      </c>
      <c r="U201" s="8" t="str">
        <f t="shared" si="59"/>
        <v>PA</v>
      </c>
      <c r="V201" s="8" t="s">
        <v>66</v>
      </c>
      <c r="W201" s="10" t="str">
        <f t="shared" si="56"/>
        <v>Feminine, Masculine, Androgynous</v>
      </c>
      <c r="X201" s="10" t="str">
        <f t="shared" si="57"/>
        <v>Services are available for those with feminine, masculine, and androgynous voice goals.</v>
      </c>
      <c r="Y201" s="8" t="s">
        <v>2188</v>
      </c>
      <c r="Z201" s="10" t="str">
        <f t="shared" si="42"/>
        <v>
Regarding formal training in voice for transgender and gender diverse people, this provider reported: I have co-authored and presented numerous 2-3 day workshops on gender-affirming voice and communication work; have completed several trainings related to "cultural humility" in the context of trans existence; and have served on a number of trans-centered and trans-run boards (e.g., for conferences).</v>
      </c>
      <c r="AA201" s="9"/>
      <c r="AB201" s="8" t="str">
        <f t="shared" si="45"/>
        <v/>
      </c>
      <c r="AC201" s="8" t="s">
        <v>2189</v>
      </c>
      <c r="AD201" s="9"/>
      <c r="AE201" s="9"/>
      <c r="AF201" s="9"/>
      <c r="AG201" s="9"/>
      <c r="AH201" s="9"/>
      <c r="AI201" s="8" t="s">
        <v>67</v>
      </c>
      <c r="AJ201" s="8" t="s">
        <v>68</v>
      </c>
      <c r="AK201" s="8" t="s">
        <v>65</v>
      </c>
      <c r="AL201" s="8" t="s">
        <v>69</v>
      </c>
      <c r="AM201" s="8" t="s">
        <v>2190</v>
      </c>
      <c r="AN201" s="9" t="str">
        <f t="shared" si="60"/>
        <v>200 Lothrop Street, Pittsburgh, PA 15213, Pittsburgh, PA</v>
      </c>
      <c r="AO201" s="8" t="s">
        <v>2191</v>
      </c>
      <c r="AP201" s="8" t="s">
        <v>2192</v>
      </c>
      <c r="AQ201" s="8">
        <v>7.143003903E9</v>
      </c>
      <c r="AR201" s="8" t="s">
        <v>73</v>
      </c>
      <c r="AS201" s="9"/>
      <c r="AT201" s="8" t="s">
        <v>2193</v>
      </c>
      <c r="AU201" s="12" t="str">
        <f t="shared" si="13"/>
        <v>
Regarding formal training in cultural humility for transgender and gender diverse people, this provider reported: Numerous courses offered at several institutions, as well as decades of informal training through friendship with and service to members of the trans community</v>
      </c>
      <c r="AV201" s="8">
        <v>2002.0</v>
      </c>
      <c r="AW201" s="8">
        <v>2002.0</v>
      </c>
      <c r="AX201" s="8" t="s">
        <v>2194</v>
      </c>
      <c r="AY201" s="9" t="str">
        <f t="shared" si="26"/>
        <v>This provider opted to share the following additional aspects of identity: I have thoroughly inspected my own gender identity, and will continue to do so. I am committed to the liberation of all people from vectors of oppression. </v>
      </c>
      <c r="AZ201" s="9"/>
      <c r="BA201" s="9" t="str">
        <f t="shared" si="53"/>
        <v/>
      </c>
      <c r="BB201" s="8" t="s">
        <v>73</v>
      </c>
      <c r="BC201" s="8" t="s">
        <v>1044</v>
      </c>
    </row>
    <row r="202">
      <c r="A202" s="7">
        <v>45393.48330407408</v>
      </c>
      <c r="B202" s="8" t="b">
        <v>1</v>
      </c>
      <c r="C202" s="8" t="s">
        <v>2195</v>
      </c>
      <c r="D202" s="8" t="s">
        <v>57</v>
      </c>
      <c r="E202" s="8" t="str">
        <f t="shared" si="1"/>
        <v> (she/her)</v>
      </c>
      <c r="F202" s="8" t="s">
        <v>81</v>
      </c>
      <c r="G202" s="9"/>
      <c r="H202" s="9"/>
      <c r="I202" s="9"/>
      <c r="J202" s="8" t="s">
        <v>1611</v>
      </c>
      <c r="K202" s="9"/>
      <c r="L202" s="8" t="str">
        <f t="shared" si="30"/>
        <v/>
      </c>
      <c r="M202" s="9"/>
      <c r="N202" s="9"/>
      <c r="O202" s="8" t="str">
        <f t="shared" si="3"/>
        <v/>
      </c>
      <c r="P202" s="8" t="str">
        <f t="shared" si="40"/>
        <v/>
      </c>
      <c r="Q202" s="9"/>
      <c r="R202" s="9" t="str">
        <f t="shared" si="5"/>
        <v/>
      </c>
      <c r="S202" s="9" t="str">
        <f t="shared" si="41"/>
        <v/>
      </c>
      <c r="T202" s="9"/>
      <c r="U202" s="8" t="str">
        <f t="shared" si="59"/>
        <v/>
      </c>
      <c r="V202" s="9"/>
      <c r="W202" s="10" t="str">
        <f t="shared" si="56"/>
        <v/>
      </c>
      <c r="X202" s="10" t="str">
        <f t="shared" si="57"/>
        <v/>
      </c>
      <c r="Y202" s="9"/>
      <c r="Z202" s="10" t="str">
        <f t="shared" si="42"/>
        <v/>
      </c>
      <c r="AA202" s="9"/>
      <c r="AB202" s="8" t="str">
        <f t="shared" si="45"/>
        <v/>
      </c>
      <c r="AC202" s="9"/>
      <c r="AD202" s="8" t="s">
        <v>2196</v>
      </c>
      <c r="AE202" s="22" t="s">
        <v>1613</v>
      </c>
      <c r="AF202" s="8" t="s">
        <v>2197</v>
      </c>
      <c r="AG202" s="8" t="s">
        <v>2198</v>
      </c>
      <c r="AH202" s="8" t="s">
        <v>1044</v>
      </c>
      <c r="AI202" s="8" t="s">
        <v>67</v>
      </c>
      <c r="AJ202" s="8" t="s">
        <v>68</v>
      </c>
      <c r="AK202" s="8" t="s">
        <v>104</v>
      </c>
      <c r="AL202" s="8" t="s">
        <v>105</v>
      </c>
      <c r="AM202" s="8" t="s">
        <v>2199</v>
      </c>
      <c r="AN202" s="9" t="str">
        <f t="shared" si="60"/>
        <v>450 Sutter Street, Suite 1139, San Francisco, CA 94108, San Francisco, CA</v>
      </c>
      <c r="AO202" s="8" t="s">
        <v>2200</v>
      </c>
      <c r="AP202" s="8" t="s">
        <v>2201</v>
      </c>
      <c r="AQ202" s="8">
        <v>4.158398639E9</v>
      </c>
      <c r="AR202" s="8" t="s">
        <v>2202</v>
      </c>
      <c r="AS202" s="11" t="s">
        <v>2203</v>
      </c>
      <c r="AT202" s="8" t="s">
        <v>2204</v>
      </c>
      <c r="AU202" s="12" t="str">
        <f t="shared" si="13"/>
        <v>
Regarding formal training in cultural humility for transgender and gender diverse people, this provider reported: I have attended course/lectures on cultural humility given by members of the trans and gender diverse community. </v>
      </c>
      <c r="AV202" s="8">
        <v>2015.0</v>
      </c>
      <c r="AW202" s="8">
        <v>2008.0</v>
      </c>
      <c r="AX202" s="9"/>
      <c r="AY202" s="9" t="str">
        <f t="shared" si="26"/>
        <v/>
      </c>
      <c r="AZ202" s="9"/>
      <c r="BA202" s="9" t="str">
        <f t="shared" si="53"/>
        <v/>
      </c>
      <c r="BB202" s="8" t="s">
        <v>2202</v>
      </c>
      <c r="BC202" s="8" t="s">
        <v>1044</v>
      </c>
    </row>
    <row r="203">
      <c r="A203" s="7">
        <v>45390.93312920139</v>
      </c>
      <c r="B203" s="8" t="b">
        <v>1</v>
      </c>
      <c r="C203" s="8" t="s">
        <v>2205</v>
      </c>
      <c r="D203" s="8" t="s">
        <v>57</v>
      </c>
      <c r="E203" s="8" t="str">
        <f t="shared" si="1"/>
        <v> (she/her)</v>
      </c>
      <c r="F203" s="8" t="s">
        <v>81</v>
      </c>
      <c r="G203" s="9"/>
      <c r="H203" s="9"/>
      <c r="I203" s="9"/>
      <c r="J203" s="8" t="s">
        <v>61</v>
      </c>
      <c r="K203" s="8" t="s">
        <v>62</v>
      </c>
      <c r="L203" s="8" t="str">
        <f t="shared" si="30"/>
        <v>Speech-Language Pathologist</v>
      </c>
      <c r="M203" s="8" t="s">
        <v>165</v>
      </c>
      <c r="N203" s="8" t="s">
        <v>64</v>
      </c>
      <c r="O203" s="8" t="str">
        <f t="shared" si="3"/>
        <v>Individual Training - Virtual, Individual Training - In Person</v>
      </c>
      <c r="P203" s="8" t="str">
        <f t="shared" si="40"/>
        <v>Individual training is offered in person or virtually, and</v>
      </c>
      <c r="Q203" s="8" t="s">
        <v>59</v>
      </c>
      <c r="R203" s="9" t="str">
        <f t="shared" si="5"/>
        <v/>
      </c>
      <c r="S203" s="9" t="str">
        <f t="shared" si="41"/>
        <v>group training is not offered.</v>
      </c>
      <c r="T203" s="8" t="s">
        <v>351</v>
      </c>
      <c r="U203" s="8" t="str">
        <f t="shared" si="59"/>
        <v>GA</v>
      </c>
      <c r="V203" s="8" t="s">
        <v>66</v>
      </c>
      <c r="W203" s="10" t="str">
        <f t="shared" si="56"/>
        <v>Feminine, Masculine, Androgynous</v>
      </c>
      <c r="X203" s="10" t="str">
        <f t="shared" si="57"/>
        <v>Services are available for those with feminine, masculine, and androgynous voice goals.</v>
      </c>
      <c r="Y203" s="8" t="s">
        <v>2206</v>
      </c>
      <c r="Z203" s="10" t="str">
        <f t="shared" si="42"/>
        <v>
Regarding formal training in voice for transgender and gender diverse people, this provider reported: I am a speech-language pathologist specialized in voice, upper airway, and swallowing disorders. I provide gender-affirming voice care and have worked with clients on feminine-leaning, masculine-leaning, and androgynous voice goals. This work includes exploration of resonance, pitch, intonation, nonspoken communication (body language), reflexive vocalizations (cough/laugh), and various vocal qualities and/or character voices.</v>
      </c>
      <c r="AA203" s="8" t="s">
        <v>2207</v>
      </c>
      <c r="AB203" s="8" t="str">
        <f t="shared" si="45"/>
        <v>
Regarding areas of specialty/specific trainings, this provider reported: CREDIT Institute Trans Voice Elective (semester long course) in addition to continuing education seminars/conferences on cultural humility and gender-affirming care</v>
      </c>
      <c r="AC203" s="8" t="s">
        <v>2208</v>
      </c>
      <c r="AD203" s="9"/>
      <c r="AE203" s="9"/>
      <c r="AF203" s="9"/>
      <c r="AG203" s="9"/>
      <c r="AH203" s="9"/>
      <c r="AI203" s="8" t="s">
        <v>67</v>
      </c>
      <c r="AJ203" s="8" t="s">
        <v>68</v>
      </c>
      <c r="AK203" s="8" t="s">
        <v>1840</v>
      </c>
      <c r="AL203" s="8" t="s">
        <v>1841</v>
      </c>
      <c r="AM203" s="8" t="s">
        <v>1842</v>
      </c>
      <c r="AN203" s="9" t="str">
        <f t="shared" si="60"/>
        <v>550 Peachtree St NE, Atlanta, Georgia</v>
      </c>
      <c r="AO203" s="8" t="s">
        <v>2209</v>
      </c>
      <c r="AP203" s="8" t="s">
        <v>72</v>
      </c>
      <c r="AQ203" s="9"/>
      <c r="AR203" s="8" t="s">
        <v>2210</v>
      </c>
      <c r="AS203" s="11" t="s">
        <v>2211</v>
      </c>
      <c r="AT203" s="9"/>
      <c r="AU203" s="12" t="str">
        <f t="shared" si="13"/>
        <v/>
      </c>
      <c r="AV203" s="8">
        <v>2023.0</v>
      </c>
      <c r="AW203" s="8">
        <v>2023.0</v>
      </c>
      <c r="AX203" s="9"/>
      <c r="AY203" s="9" t="str">
        <f t="shared" si="26"/>
        <v/>
      </c>
      <c r="AZ203" s="9"/>
      <c r="BA203" s="9" t="str">
        <f t="shared" si="53"/>
        <v/>
      </c>
      <c r="BB203" s="8" t="s">
        <v>2210</v>
      </c>
      <c r="BC203" s="8" t="s">
        <v>1044</v>
      </c>
    </row>
    <row r="204">
      <c r="A204" s="7">
        <v>45392.63006484954</v>
      </c>
      <c r="B204" s="8" t="b">
        <v>1</v>
      </c>
      <c r="C204" s="8" t="s">
        <v>2212</v>
      </c>
      <c r="D204" s="8" t="s">
        <v>57</v>
      </c>
      <c r="E204" s="8" t="str">
        <f t="shared" si="1"/>
        <v> (she/her)</v>
      </c>
      <c r="F204" s="8" t="s">
        <v>81</v>
      </c>
      <c r="G204" s="9"/>
      <c r="H204" s="9"/>
      <c r="I204" s="9"/>
      <c r="J204" s="8" t="s">
        <v>61</v>
      </c>
      <c r="K204" s="8" t="s">
        <v>62</v>
      </c>
      <c r="L204" s="8" t="str">
        <f t="shared" si="30"/>
        <v>Speech-Language Pathologist</v>
      </c>
      <c r="M204" s="8" t="s">
        <v>63</v>
      </c>
      <c r="N204" s="8" t="s">
        <v>64</v>
      </c>
      <c r="O204" s="8" t="str">
        <f t="shared" si="3"/>
        <v>Individual Training - Virtual, Individual Training - In Person</v>
      </c>
      <c r="P204" s="8" t="str">
        <f t="shared" si="40"/>
        <v>Individual training is offered in person or virtually, and</v>
      </c>
      <c r="Q204" s="8" t="s">
        <v>59</v>
      </c>
      <c r="R204" s="9" t="str">
        <f t="shared" si="5"/>
        <v/>
      </c>
      <c r="S204" s="9" t="str">
        <f t="shared" si="41"/>
        <v>group training is not offered.</v>
      </c>
      <c r="T204" s="8" t="s">
        <v>104</v>
      </c>
      <c r="U204" s="8" t="str">
        <f t="shared" si="59"/>
        <v>CA</v>
      </c>
      <c r="V204" s="8" t="s">
        <v>88</v>
      </c>
      <c r="W204" s="10" t="str">
        <f t="shared" si="56"/>
        <v>Feminine, Masculine, Androgynous, Singing</v>
      </c>
      <c r="X204" s="10" t="str">
        <f t="shared" si="57"/>
        <v>Services are available for those with feminine, masculine, androgynous, and singing-related voice goals.</v>
      </c>
      <c r="Y204" s="8" t="s">
        <v>2213</v>
      </c>
      <c r="Z204" s="10" t="str">
        <f t="shared" si="42"/>
        <v>
Regarding formal training in voice for transgender and gender diverse people, this provider reported: Several gender affirming voice conferences spanning from 2017-present</v>
      </c>
      <c r="AA204" s="8" t="s">
        <v>2214</v>
      </c>
      <c r="AB204" s="8" t="str">
        <f t="shared" si="45"/>
        <v>
Regarding areas of specialty/specific trainings, this provider reported: transfeminine and transmasculine speaking and singing voice training</v>
      </c>
      <c r="AC204" s="8" t="s">
        <v>2215</v>
      </c>
      <c r="AD204" s="9"/>
      <c r="AE204" s="9"/>
      <c r="AF204" s="9"/>
      <c r="AG204" s="9"/>
      <c r="AH204" s="9"/>
      <c r="AI204" s="8" t="s">
        <v>67</v>
      </c>
      <c r="AJ204" s="8" t="s">
        <v>83</v>
      </c>
      <c r="AK204" s="8" t="s">
        <v>104</v>
      </c>
      <c r="AL204" s="8" t="s">
        <v>105</v>
      </c>
      <c r="AM204" s="8" t="s">
        <v>2216</v>
      </c>
      <c r="AN204" s="9" t="str">
        <f t="shared" si="60"/>
        <v>450 Sutter St, Suite 1139, San Francisco, CA</v>
      </c>
      <c r="AO204" s="8" t="s">
        <v>2217</v>
      </c>
      <c r="AP204" s="27" t="s">
        <v>72</v>
      </c>
      <c r="AQ204" s="8">
        <v>4.158398639E9</v>
      </c>
      <c r="AR204" s="8" t="s">
        <v>2218</v>
      </c>
      <c r="AS204" s="11" t="s">
        <v>2203</v>
      </c>
      <c r="AT204" s="9"/>
      <c r="AU204" s="12" t="str">
        <f t="shared" si="13"/>
        <v/>
      </c>
      <c r="AV204" s="8">
        <v>2018.0</v>
      </c>
      <c r="AW204" s="8">
        <v>2018.0</v>
      </c>
      <c r="AX204" s="8" t="s">
        <v>2219</v>
      </c>
      <c r="AY204" s="9" t="str">
        <f t="shared" si="26"/>
        <v>This provider opted to share the following additional aspects of identity: LGBTQ</v>
      </c>
      <c r="AZ204" s="9"/>
      <c r="BA204" s="9" t="str">
        <f t="shared" si="53"/>
        <v/>
      </c>
      <c r="BB204" s="8" t="s">
        <v>2218</v>
      </c>
      <c r="BC204" s="8" t="s">
        <v>59</v>
      </c>
    </row>
    <row r="205">
      <c r="A205" s="7">
        <v>45395.84421465278</v>
      </c>
      <c r="B205" s="8" t="b">
        <v>1</v>
      </c>
      <c r="C205" s="8" t="s">
        <v>2220</v>
      </c>
      <c r="D205" s="8" t="s">
        <v>111</v>
      </c>
      <c r="E205" s="8" t="str">
        <f t="shared" si="1"/>
        <v> (she/they)</v>
      </c>
      <c r="F205" s="8" t="s">
        <v>81</v>
      </c>
      <c r="G205" s="9"/>
      <c r="H205" s="9"/>
      <c r="I205" s="9"/>
      <c r="J205" s="8" t="s">
        <v>61</v>
      </c>
      <c r="K205" s="8" t="s">
        <v>62</v>
      </c>
      <c r="L205" s="8" t="str">
        <f t="shared" si="30"/>
        <v>Speech-Language Pathologist</v>
      </c>
      <c r="M205" s="8" t="s">
        <v>63</v>
      </c>
      <c r="N205" s="8" t="s">
        <v>153</v>
      </c>
      <c r="O205" s="8" t="str">
        <f t="shared" si="3"/>
        <v>Individual Training - Virtual</v>
      </c>
      <c r="P205" s="8" t="str">
        <f t="shared" si="40"/>
        <v>Individual training is offered virtually, and</v>
      </c>
      <c r="Q205" s="8" t="s">
        <v>153</v>
      </c>
      <c r="R205" s="9" t="str">
        <f t="shared" si="5"/>
        <v>Group Training - Virtual</v>
      </c>
      <c r="S205" s="9" t="str">
        <f t="shared" si="41"/>
        <v>group training is offered virtually.</v>
      </c>
      <c r="T205" s="8" t="s">
        <v>246</v>
      </c>
      <c r="U205" s="8" t="str">
        <f t="shared" si="59"/>
        <v>MN</v>
      </c>
      <c r="V205" s="8" t="s">
        <v>66</v>
      </c>
      <c r="W205" s="10" t="str">
        <f t="shared" si="56"/>
        <v>Feminine, Masculine, Androgynous</v>
      </c>
      <c r="X205" s="10" t="str">
        <f t="shared" si="57"/>
        <v>Services are available for those with feminine, masculine, and androgynous voice goals.</v>
      </c>
      <c r="Y205" s="8" t="s">
        <v>2221</v>
      </c>
      <c r="Z205" s="10" t="str">
        <f t="shared" si="42"/>
        <v>
Regarding formal training in voice for transgender and gender diverse people, this provider reported: Completed Trans Voice Elective offered by the Credit Institute with AC Goldberg, Ph.D, CCC-SLP</v>
      </c>
      <c r="AA205" s="8" t="s">
        <v>2222</v>
      </c>
      <c r="AB205" s="8" t="str">
        <f t="shared" si="45"/>
        <v>
Regarding areas of specialty/specific trainings, this provider reported: Years of experience as a professional voice user</v>
      </c>
      <c r="AC205" s="8" t="s">
        <v>2223</v>
      </c>
      <c r="AD205" s="9"/>
      <c r="AE205" s="9"/>
      <c r="AF205" s="9"/>
      <c r="AG205" s="9"/>
      <c r="AH205" s="9"/>
      <c r="AI205" s="8" t="s">
        <v>67</v>
      </c>
      <c r="AJ205" s="8" t="s">
        <v>83</v>
      </c>
      <c r="AK205" s="8" t="s">
        <v>246</v>
      </c>
      <c r="AL205" s="8" t="s">
        <v>247</v>
      </c>
      <c r="AM205" s="8" t="s">
        <v>2224</v>
      </c>
      <c r="AN205" s="9" t="str">
        <f t="shared" si="60"/>
        <v>3714 Longfellow Avenue, Minneapolis, MN</v>
      </c>
      <c r="AO205" s="8" t="s">
        <v>2225</v>
      </c>
      <c r="AP205" s="27" t="s">
        <v>72</v>
      </c>
      <c r="AQ205" s="8">
        <v>6.124709026E9</v>
      </c>
      <c r="AR205" s="8" t="s">
        <v>2226</v>
      </c>
      <c r="AS205" s="11" t="s">
        <v>2227</v>
      </c>
      <c r="AT205" s="8" t="s">
        <v>2228</v>
      </c>
      <c r="AU205" s="12" t="str">
        <f t="shared" si="13"/>
        <v>
Regarding formal training in cultural humility for transgender and gender diverse people, this provider reported: Health Care for Transgender and Gender Diverse Adults course</v>
      </c>
      <c r="AV205" s="8">
        <v>2021.0</v>
      </c>
      <c r="AW205" s="8">
        <v>2021.0</v>
      </c>
      <c r="AX205" s="8" t="s">
        <v>2229</v>
      </c>
      <c r="AY205" s="9" t="str">
        <f t="shared" si="26"/>
        <v>This provider opted to share the following additional aspects of identity: Queer-identified clinician</v>
      </c>
      <c r="AZ205" s="9"/>
      <c r="BA205" s="9" t="str">
        <f t="shared" si="53"/>
        <v/>
      </c>
      <c r="BB205" s="8" t="s">
        <v>2226</v>
      </c>
      <c r="BC205" s="8" t="s">
        <v>1044</v>
      </c>
    </row>
    <row r="206">
      <c r="A206" s="7">
        <v>45396.57897923611</v>
      </c>
      <c r="B206" s="8" t="b">
        <v>1</v>
      </c>
      <c r="C206" s="8" t="s">
        <v>2230</v>
      </c>
      <c r="D206" s="8" t="s">
        <v>164</v>
      </c>
      <c r="E206" s="8" t="str">
        <f t="shared" si="1"/>
        <v> (he/him)</v>
      </c>
      <c r="F206" s="8" t="s">
        <v>81</v>
      </c>
      <c r="G206" s="9"/>
      <c r="H206" s="9"/>
      <c r="I206" s="9"/>
      <c r="J206" s="8" t="s">
        <v>61</v>
      </c>
      <c r="K206" s="8" t="s">
        <v>62</v>
      </c>
      <c r="L206" s="8" t="str">
        <f t="shared" si="30"/>
        <v>Speech-Language Pathologist</v>
      </c>
      <c r="M206" s="8" t="s">
        <v>63</v>
      </c>
      <c r="N206" s="8" t="s">
        <v>64</v>
      </c>
      <c r="O206" s="8" t="str">
        <f t="shared" si="3"/>
        <v>Individual Training - Virtual, Individual Training - In Person</v>
      </c>
      <c r="P206" s="8" t="str">
        <f t="shared" si="40"/>
        <v>Individual training is offered in person or virtually, and</v>
      </c>
      <c r="Q206" s="8" t="s">
        <v>59</v>
      </c>
      <c r="R206" s="9" t="str">
        <f t="shared" si="5"/>
        <v/>
      </c>
      <c r="S206" s="9" t="str">
        <f t="shared" si="41"/>
        <v>group training is not offered.</v>
      </c>
      <c r="T206" s="9"/>
      <c r="U206" s="8" t="str">
        <f t="shared" si="59"/>
        <v/>
      </c>
      <c r="V206" s="8" t="s">
        <v>88</v>
      </c>
      <c r="W206" s="10" t="str">
        <f t="shared" si="56"/>
        <v>Feminine, Masculine, Androgynous, Singing</v>
      </c>
      <c r="X206" s="10" t="str">
        <f t="shared" si="57"/>
        <v>Services are available for those with feminine, masculine, androgynous, and singing-related voice goals.</v>
      </c>
      <c r="Y206" s="8" t="s">
        <v>2231</v>
      </c>
      <c r="Z206" s="10" t="str">
        <f t="shared" si="42"/>
        <v>
Regarding formal training in voice for transgender and gender diverse people, this provider reported: I have been working in gender affirming care since 2016.  I added continuing education regularly as well as have had several mentors that I have learned from.  I also collaborate with interdisciplinary colleagues who also focus in gender affirming services.  </v>
      </c>
      <c r="AA206" s="8" t="s">
        <v>2232</v>
      </c>
      <c r="AB206" s="8" t="str">
        <f t="shared" si="45"/>
        <v>
Regarding areas of specialty/specific trainings, this provider reported: Transmasculine and transfeminine speaking voice and singing voice, pediatric gender affirming voice, non-binary gender affirming voice</v>
      </c>
      <c r="AC206" s="8" t="s">
        <v>2233</v>
      </c>
      <c r="AD206" s="9"/>
      <c r="AE206" s="9"/>
      <c r="AF206" s="9"/>
      <c r="AG206" s="9"/>
      <c r="AH206" s="9"/>
      <c r="AI206" s="8" t="s">
        <v>169</v>
      </c>
      <c r="AJ206" s="8" t="s">
        <v>103</v>
      </c>
      <c r="AK206" s="8" t="s">
        <v>2234</v>
      </c>
      <c r="AL206" s="8" t="s">
        <v>2235</v>
      </c>
      <c r="AM206" s="8" t="s">
        <v>2236</v>
      </c>
      <c r="AN206" s="9" t="str">
        <f t="shared" si="60"/>
        <v>1121 NW 14th Street
3rd floor, Room 327, Miami, Florida</v>
      </c>
      <c r="AO206" s="8" t="s">
        <v>2237</v>
      </c>
      <c r="AP206" s="8" t="s">
        <v>2238</v>
      </c>
      <c r="AQ206" s="8">
        <v>3.052434315E9</v>
      </c>
      <c r="AR206" s="8" t="s">
        <v>2239</v>
      </c>
      <c r="AS206" s="11" t="s">
        <v>2240</v>
      </c>
      <c r="AT206" s="8" t="s">
        <v>2241</v>
      </c>
      <c r="AU206" s="12" t="str">
        <f t="shared" si="13"/>
        <v>
Regarding formal training in cultural humility for transgender and gender diverse people, this provider reported: Ongoing continuing education and self-study.  I also give presentations on culturally responsive practice. </v>
      </c>
      <c r="AV206" s="8">
        <v>2016.0</v>
      </c>
      <c r="AW206" s="8">
        <v>2012.0</v>
      </c>
      <c r="AX206" s="9"/>
      <c r="AY206" s="9" t="str">
        <f t="shared" si="26"/>
        <v/>
      </c>
      <c r="AZ206" s="9"/>
      <c r="BA206" s="9" t="str">
        <f t="shared" si="53"/>
        <v/>
      </c>
      <c r="BB206" s="8" t="s">
        <v>2239</v>
      </c>
      <c r="BC206" s="8" t="s">
        <v>1044</v>
      </c>
    </row>
    <row r="207">
      <c r="A207" s="7">
        <v>45398.617789571756</v>
      </c>
      <c r="B207" s="8" t="b">
        <v>1</v>
      </c>
      <c r="C207" s="8" t="s">
        <v>2242</v>
      </c>
      <c r="D207" s="8" t="s">
        <v>57</v>
      </c>
      <c r="E207" s="8" t="str">
        <f t="shared" si="1"/>
        <v> (she/her)</v>
      </c>
      <c r="F207" s="8" t="s">
        <v>58</v>
      </c>
      <c r="G207" s="8" t="s">
        <v>59</v>
      </c>
      <c r="H207" s="9"/>
      <c r="I207" s="8" t="s">
        <v>1693</v>
      </c>
      <c r="J207" s="9"/>
      <c r="K207" s="9"/>
      <c r="L207" s="8" t="str">
        <f t="shared" si="30"/>
        <v/>
      </c>
      <c r="M207" s="9"/>
      <c r="N207" s="9"/>
      <c r="O207" s="8" t="str">
        <f t="shared" si="3"/>
        <v/>
      </c>
      <c r="P207" s="8" t="str">
        <f t="shared" si="40"/>
        <v/>
      </c>
      <c r="Q207" s="9"/>
      <c r="R207" s="9" t="str">
        <f t="shared" si="5"/>
        <v/>
      </c>
      <c r="S207" s="9" t="str">
        <f t="shared" si="41"/>
        <v/>
      </c>
      <c r="T207" s="9"/>
      <c r="U207" s="8" t="str">
        <f t="shared" si="59"/>
        <v/>
      </c>
      <c r="V207" s="9"/>
      <c r="W207" s="10" t="str">
        <f t="shared" si="56"/>
        <v/>
      </c>
      <c r="X207" s="10" t="str">
        <f t="shared" si="57"/>
        <v/>
      </c>
      <c r="Y207" s="9"/>
      <c r="Z207" s="10" t="str">
        <f t="shared" si="42"/>
        <v/>
      </c>
      <c r="AA207" s="9"/>
      <c r="AB207" s="8" t="str">
        <f t="shared" si="45"/>
        <v/>
      </c>
      <c r="AC207" s="9"/>
      <c r="AD207" s="9"/>
      <c r="AE207" s="9"/>
      <c r="AF207" s="9"/>
      <c r="AG207" s="9"/>
      <c r="AH207" s="9"/>
      <c r="AI207" s="9"/>
      <c r="AJ207" s="9"/>
      <c r="AK207" s="9"/>
      <c r="AL207" s="9"/>
      <c r="AM207" s="9"/>
      <c r="AN207" s="9" t="str">
        <f t="shared" si="60"/>
        <v>, </v>
      </c>
      <c r="AO207" s="9"/>
      <c r="AP207" s="9"/>
      <c r="AQ207" s="9"/>
      <c r="AR207" s="9"/>
      <c r="AS207" s="9"/>
      <c r="AT207" s="9"/>
      <c r="AU207" s="12" t="str">
        <f t="shared" si="13"/>
        <v/>
      </c>
      <c r="AV207" s="9"/>
      <c r="AW207" s="9"/>
      <c r="AX207" s="9"/>
      <c r="AY207" s="9" t="str">
        <f t="shared" si="26"/>
        <v/>
      </c>
      <c r="AZ207" s="9"/>
      <c r="BA207" s="9" t="str">
        <f t="shared" si="53"/>
        <v/>
      </c>
      <c r="BB207" s="9"/>
      <c r="BC207" s="9"/>
    </row>
    <row r="208">
      <c r="A208" s="7">
        <v>45397.646109560184</v>
      </c>
      <c r="B208" s="8" t="b">
        <v>1</v>
      </c>
      <c r="C208" s="8" t="s">
        <v>2243</v>
      </c>
      <c r="D208" s="8" t="s">
        <v>629</v>
      </c>
      <c r="E208" s="8" t="str">
        <f t="shared" si="1"/>
        <v> (they/them)</v>
      </c>
      <c r="F208" s="8" t="s">
        <v>81</v>
      </c>
      <c r="G208" s="9"/>
      <c r="H208" s="9"/>
      <c r="I208" s="9"/>
      <c r="J208" s="8" t="s">
        <v>61</v>
      </c>
      <c r="K208" s="8" t="s">
        <v>2244</v>
      </c>
      <c r="L208" s="29" t="str">
        <f t="shared" si="30"/>
        <v>Vocal Pedagogue/Singing Instructor/Gender Affirming Voicework</v>
      </c>
      <c r="M208" s="8" t="s">
        <v>63</v>
      </c>
      <c r="N208" s="8" t="s">
        <v>153</v>
      </c>
      <c r="O208" s="8" t="str">
        <f t="shared" si="3"/>
        <v>Individual Training - Virtual</v>
      </c>
      <c r="P208" s="8" t="str">
        <f t="shared" si="40"/>
        <v>Individual training is offered virtually, and</v>
      </c>
      <c r="Q208" s="8" t="s">
        <v>59</v>
      </c>
      <c r="R208" s="9" t="str">
        <f t="shared" si="5"/>
        <v/>
      </c>
      <c r="S208" s="9" t="str">
        <f t="shared" si="41"/>
        <v>group training is not offered.</v>
      </c>
      <c r="T208" s="8" t="s">
        <v>1245</v>
      </c>
      <c r="U208" s="8" t="s">
        <v>1339</v>
      </c>
      <c r="V208" s="8" t="s">
        <v>88</v>
      </c>
      <c r="W208" s="10" t="str">
        <f t="shared" si="56"/>
        <v>Feminine, Masculine, Androgynous, Singing</v>
      </c>
      <c r="X208" s="10" t="str">
        <f t="shared" si="57"/>
        <v>Services are available for those with feminine, masculine, androgynous, and singing-related voice goals.</v>
      </c>
      <c r="Y208" s="8" t="s">
        <v>2245</v>
      </c>
      <c r="Z208" s="10" t="str">
        <f t="shared" si="42"/>
        <v>
Regarding formal training in voice for transgender and gender diverse people, this provider reported: I am a music therapist who's primary instrument is their voice. As a nonbinary trans person who has worked with my own voice on gender-related goals, I have engaged in many different trainings to explore how music and singing can be used as resources for accessing and embodying various speech and singing patterns. My approach is very holistic and collaborative. Instead of prescribing a "feminine," "masculine," or "androgynous" voice, I support individuals with exploring different qualities of sound that most resonate with them and help them bring those qualities into their own voice. I am also a licensed counselor and hold as much space as is needed for the emotional process within any vocal training. I believe that when we are working with the voice, we are also working with any emotional content / trauma that lies in the body. My approach is informed by my experience and training as a music therapist, licensed counselor, singer/songwriter, and voice teacher. Additionally, I train other music therapists in how to facilitate gender affirming voicework.</v>
      </c>
      <c r="AA208" s="8" t="s">
        <v>2246</v>
      </c>
      <c r="AB208" s="8" t="str">
        <f t="shared" si="45"/>
        <v>
Regarding areas of specialty/specific trainings, this provider reported: I have been trained in Estill Voice Training as well as Somatic Voicework. I specialize in using the singing voice as a resource for accessing different speech and singing patterns. I have worked with individuals with many backgrounds and intentions (e.g., speech or song, various gender-related goals, navigating the impacts of testosterone on the voice, etc.). I am currently pursuing a doctorate of musical arts in vocal pedagogy to continue my studies at the intersection of voice, gender, identity, mental health, trauma, and embodiment.</v>
      </c>
      <c r="AC208" s="8" t="s">
        <v>2247</v>
      </c>
      <c r="AD208" s="9"/>
      <c r="AE208" s="9"/>
      <c r="AF208" s="9"/>
      <c r="AG208" s="9"/>
      <c r="AH208" s="9"/>
      <c r="AI208" s="8" t="s">
        <v>594</v>
      </c>
      <c r="AJ208" s="8" t="s">
        <v>68</v>
      </c>
      <c r="AK208" s="8" t="s">
        <v>1318</v>
      </c>
      <c r="AL208" s="8" t="s">
        <v>69</v>
      </c>
      <c r="AM208" s="8" t="s">
        <v>2248</v>
      </c>
      <c r="AN208" s="9" t="str">
        <f t="shared" si="60"/>
        <v>5840 Ellsworth Ave #100, Pittsburgh, Pennsylvania</v>
      </c>
      <c r="AO208" s="8" t="s">
        <v>2249</v>
      </c>
      <c r="AP208" s="8" t="s">
        <v>2250</v>
      </c>
      <c r="AQ208" s="8">
        <v>4.122237067E9</v>
      </c>
      <c r="AR208" s="8" t="s">
        <v>2251</v>
      </c>
      <c r="AS208" s="11" t="s">
        <v>2252</v>
      </c>
      <c r="AT208" s="8" t="s">
        <v>2253</v>
      </c>
      <c r="AU208" s="12" t="str">
        <f t="shared" si="13"/>
        <v>
Regarding formal training in cultural humility for transgender and gender diverse people, this provider reported: I am a nonbinary trans individual myself, and the academic programs where I received my education emphasize cultural humility, culturally sustaining practices, and social justice throughout all of the coursework.</v>
      </c>
      <c r="AV208" s="8">
        <v>2019.0</v>
      </c>
      <c r="AW208" s="8">
        <v>2019.0</v>
      </c>
      <c r="AX208" s="8" t="s">
        <v>2254</v>
      </c>
      <c r="AY208" s="9" t="str">
        <f t="shared" si="26"/>
        <v>This provider opted to share the following additional aspects of identity: My social locators are white, nonbinary genderqueer, queer, mid fat, polyamorous, kink-friendly, non-disabled, and with acquired neurodivergence.</v>
      </c>
      <c r="AZ208" s="9"/>
      <c r="BA208" s="9" t="str">
        <f t="shared" si="53"/>
        <v/>
      </c>
      <c r="BB208" s="8" t="s">
        <v>2251</v>
      </c>
      <c r="BC208" s="8" t="s">
        <v>1044</v>
      </c>
    </row>
    <row r="209">
      <c r="A209" s="7">
        <v>45398.393190393515</v>
      </c>
      <c r="B209" s="8" t="b">
        <v>1</v>
      </c>
      <c r="C209" s="8" t="s">
        <v>2255</v>
      </c>
      <c r="D209" s="8" t="s">
        <v>111</v>
      </c>
      <c r="E209" s="8" t="str">
        <f t="shared" si="1"/>
        <v> (she/they)</v>
      </c>
      <c r="F209" s="8" t="s">
        <v>81</v>
      </c>
      <c r="G209" s="9"/>
      <c r="H209" s="9"/>
      <c r="I209" s="9"/>
      <c r="J209" s="8" t="s">
        <v>61</v>
      </c>
      <c r="K209" s="8" t="s">
        <v>62</v>
      </c>
      <c r="L209" s="8" t="str">
        <f t="shared" si="30"/>
        <v>Speech-Language Pathologist</v>
      </c>
      <c r="M209" s="8" t="s">
        <v>199</v>
      </c>
      <c r="N209" s="8" t="s">
        <v>64</v>
      </c>
      <c r="O209" s="8" t="str">
        <f t="shared" si="3"/>
        <v>Individual Training - Virtual, Individual Training - In Person</v>
      </c>
      <c r="P209" s="8" t="str">
        <f t="shared" si="40"/>
        <v>Individual training is offered in person or virtually, and</v>
      </c>
      <c r="Q209" s="8" t="s">
        <v>128</v>
      </c>
      <c r="R209" s="9" t="str">
        <f t="shared" si="5"/>
        <v>Group Training - In Person</v>
      </c>
      <c r="S209" s="9" t="str">
        <f t="shared" si="41"/>
        <v>group training is offered in person.</v>
      </c>
      <c r="T209" s="8" t="s">
        <v>2256</v>
      </c>
      <c r="U209" s="8" t="str">
        <f t="shared" ref="U209:U214" si="61">T209</f>
        <v>LA, TX, AK, MS, AL, FL</v>
      </c>
      <c r="V209" s="8" t="s">
        <v>88</v>
      </c>
      <c r="W209" s="10" t="str">
        <f t="shared" si="56"/>
        <v>Feminine, Masculine, Androgynous, Singing</v>
      </c>
      <c r="X209" s="10" t="str">
        <f t="shared" si="57"/>
        <v>Services are available for those with feminine, masculine, androgynous, and singing-related voice goals.</v>
      </c>
      <c r="Y209" s="8" t="s">
        <v>2257</v>
      </c>
      <c r="Z209" s="10" t="str">
        <f t="shared" si="42"/>
        <v>
Regarding formal training in voice for transgender and gender diverse people, this provider reported: Sarah Quintana is a singer and speech-language pathologist, working to build queer community and TGNC vocal health-care pathways in New Orleans, LA. They have extensive experience in vocal performance, teaching and are a member of the LGBTQIA community.</v>
      </c>
      <c r="AA209" s="8" t="s">
        <v>2258</v>
      </c>
      <c r="AB209" s="8" t="str">
        <f t="shared" si="45"/>
        <v>
Regarding areas of specialty/specific trainings, this provider reported: Pantheatre Voix, Roy Hart Vocal Method, Gender-Affirming Voice, Care of the Professional Voice</v>
      </c>
      <c r="AC209" s="8" t="s">
        <v>2259</v>
      </c>
      <c r="AD209" s="9"/>
      <c r="AE209" s="9"/>
      <c r="AF209" s="9"/>
      <c r="AG209" s="9"/>
      <c r="AH209" s="9"/>
      <c r="AI209" s="8" t="s">
        <v>594</v>
      </c>
      <c r="AJ209" s="8" t="s">
        <v>68</v>
      </c>
      <c r="AK209" s="8" t="s">
        <v>2260</v>
      </c>
      <c r="AL209" s="8" t="s">
        <v>886</v>
      </c>
      <c r="AM209" s="9"/>
      <c r="AN209" s="9" t="str">
        <f t="shared" si="60"/>
        <v>New Orleans, Louisiana</v>
      </c>
      <c r="AO209" s="8" t="s">
        <v>2261</v>
      </c>
      <c r="AP209" s="8" t="s">
        <v>72</v>
      </c>
      <c r="AQ209" s="9"/>
      <c r="AR209" s="8" t="s">
        <v>2262</v>
      </c>
      <c r="AS209" s="11" t="s">
        <v>2263</v>
      </c>
      <c r="AT209" s="8" t="s">
        <v>2264</v>
      </c>
      <c r="AU209" s="12" t="str">
        <f t="shared" si="13"/>
        <v>
Regarding formal training in cultural humility for transgender and gender diverse people, this provider reported: Private coaching and online training</v>
      </c>
      <c r="AV209" s="8">
        <v>2020.0</v>
      </c>
      <c r="AW209" s="8">
        <v>2014.0</v>
      </c>
      <c r="AX209" s="9"/>
      <c r="AY209" s="9" t="str">
        <f t="shared" si="26"/>
        <v/>
      </c>
      <c r="AZ209" s="9"/>
      <c r="BA209" s="9" t="str">
        <f t="shared" si="53"/>
        <v/>
      </c>
      <c r="BB209" s="8" t="s">
        <v>2262</v>
      </c>
      <c r="BC209" s="8" t="s">
        <v>1044</v>
      </c>
    </row>
    <row r="210">
      <c r="A210" s="7">
        <v>45398.56083657408</v>
      </c>
      <c r="B210" s="8" t="b">
        <v>1</v>
      </c>
      <c r="C210" s="8" t="s">
        <v>2265</v>
      </c>
      <c r="D210" s="8" t="s">
        <v>57</v>
      </c>
      <c r="E210" s="8" t="str">
        <f t="shared" si="1"/>
        <v> (she/her)</v>
      </c>
      <c r="F210" s="8" t="s">
        <v>81</v>
      </c>
      <c r="G210" s="9"/>
      <c r="H210" s="9"/>
      <c r="I210" s="9"/>
      <c r="J210" s="8" t="s">
        <v>61</v>
      </c>
      <c r="K210" s="8" t="s">
        <v>62</v>
      </c>
      <c r="L210" s="8" t="str">
        <f t="shared" si="30"/>
        <v>Speech-Language Pathologist</v>
      </c>
      <c r="M210" s="8" t="s">
        <v>63</v>
      </c>
      <c r="N210" s="8" t="s">
        <v>64</v>
      </c>
      <c r="O210" s="8" t="str">
        <f t="shared" si="3"/>
        <v>Individual Training - Virtual, Individual Training - In Person</v>
      </c>
      <c r="P210" s="8" t="str">
        <f t="shared" si="40"/>
        <v>Individual training is offered in person or virtually, and</v>
      </c>
      <c r="Q210" s="8" t="s">
        <v>59</v>
      </c>
      <c r="R210" s="9" t="str">
        <f t="shared" si="5"/>
        <v/>
      </c>
      <c r="S210" s="9" t="str">
        <f t="shared" si="41"/>
        <v>group training is not offered.</v>
      </c>
      <c r="T210" s="8" t="s">
        <v>129</v>
      </c>
      <c r="U210" s="8" t="str">
        <f t="shared" si="61"/>
        <v>RI</v>
      </c>
      <c r="V210" s="8" t="s">
        <v>66</v>
      </c>
      <c r="W210" s="10" t="str">
        <f t="shared" si="56"/>
        <v>Feminine, Masculine, Androgynous</v>
      </c>
      <c r="X210" s="10" t="str">
        <f t="shared" si="57"/>
        <v>Services are available for those with feminine, masculine, and androgynous voice goals.</v>
      </c>
      <c r="Y210" s="8" t="s">
        <v>2266</v>
      </c>
      <c r="Z210" s="10" t="str">
        <f t="shared" si="42"/>
        <v>
Regarding formal training in voice for transgender and gender diverse people, this provider reported: PhD in Speech and Hearing Sciences, 40 years of experience evaluating, diagnosing and treating voice disorders with specialized training in GAVC.  </v>
      </c>
      <c r="AA210" s="9"/>
      <c r="AB210" s="8" t="str">
        <f t="shared" si="45"/>
        <v/>
      </c>
      <c r="AC210" s="8" t="s">
        <v>2267</v>
      </c>
      <c r="AD210" s="9"/>
      <c r="AE210" s="9"/>
      <c r="AF210" s="9"/>
      <c r="AG210" s="9"/>
      <c r="AH210" s="9"/>
      <c r="AI210" s="8" t="s">
        <v>67</v>
      </c>
      <c r="AJ210" s="8" t="s">
        <v>83</v>
      </c>
      <c r="AK210" s="8" t="s">
        <v>2268</v>
      </c>
      <c r="AL210" s="8" t="s">
        <v>2269</v>
      </c>
      <c r="AM210" s="8" t="s">
        <v>2270</v>
      </c>
      <c r="AN210" s="8" t="s">
        <v>2270</v>
      </c>
      <c r="AO210" s="8" t="s">
        <v>1605</v>
      </c>
      <c r="AP210" s="8" t="s">
        <v>72</v>
      </c>
      <c r="AQ210" s="9"/>
      <c r="AR210" s="8" t="s">
        <v>2271</v>
      </c>
      <c r="AS210" s="9"/>
      <c r="AT210" s="9"/>
      <c r="AU210" s="12" t="str">
        <f t="shared" si="13"/>
        <v/>
      </c>
      <c r="AV210" s="8">
        <v>2010.0</v>
      </c>
      <c r="AW210" s="8">
        <v>1980.0</v>
      </c>
      <c r="AX210" s="8" t="s">
        <v>2272</v>
      </c>
      <c r="AY210" s="9" t="str">
        <f t="shared" si="26"/>
        <v>This provider opted to share the following additional aspects of identity: LGBTQ+ Ally</v>
      </c>
      <c r="AZ210" s="9"/>
      <c r="BA210" s="9" t="str">
        <f t="shared" si="53"/>
        <v/>
      </c>
      <c r="BB210" s="8" t="s">
        <v>2271</v>
      </c>
      <c r="BC210" s="8" t="s">
        <v>1044</v>
      </c>
    </row>
    <row r="211">
      <c r="A211" s="7">
        <v>45398.61736523148</v>
      </c>
      <c r="B211" s="8" t="b">
        <v>1</v>
      </c>
      <c r="C211" s="8" t="s">
        <v>2273</v>
      </c>
      <c r="D211" s="8" t="s">
        <v>57</v>
      </c>
      <c r="E211" s="8" t="str">
        <f t="shared" si="1"/>
        <v> (she/her)</v>
      </c>
      <c r="F211" s="8" t="s">
        <v>81</v>
      </c>
      <c r="G211" s="9"/>
      <c r="H211" s="9"/>
      <c r="I211" s="9"/>
      <c r="J211" s="8" t="s">
        <v>61</v>
      </c>
      <c r="K211" s="8" t="s">
        <v>62</v>
      </c>
      <c r="L211" s="8" t="str">
        <f t="shared" si="30"/>
        <v>Speech-Language Pathologist</v>
      </c>
      <c r="M211" s="8" t="s">
        <v>63</v>
      </c>
      <c r="N211" s="8" t="s">
        <v>64</v>
      </c>
      <c r="O211" s="8" t="str">
        <f t="shared" si="3"/>
        <v>Individual Training - Virtual, Individual Training - In Person</v>
      </c>
      <c r="P211" s="8" t="str">
        <f t="shared" si="40"/>
        <v>Individual training is offered in person or virtually, and</v>
      </c>
      <c r="Q211" s="8" t="s">
        <v>59</v>
      </c>
      <c r="R211" s="9" t="str">
        <f t="shared" si="5"/>
        <v/>
      </c>
      <c r="S211" s="9" t="str">
        <f t="shared" si="41"/>
        <v>group training is not offered.</v>
      </c>
      <c r="T211" s="8" t="s">
        <v>190</v>
      </c>
      <c r="U211" s="8" t="str">
        <f t="shared" si="61"/>
        <v>WI</v>
      </c>
      <c r="V211" s="8" t="s">
        <v>361</v>
      </c>
      <c r="W211" s="10" t="str">
        <f t="shared" si="56"/>
        <v>Feminine, Masculine</v>
      </c>
      <c r="X211" s="10" t="str">
        <f t="shared" si="57"/>
        <v>Services are available for those with feminine or masculine voice goals.</v>
      </c>
      <c r="Y211" s="8" t="s">
        <v>2274</v>
      </c>
      <c r="Z211" s="10" t="str">
        <f t="shared" si="42"/>
        <v>
Regarding formal training in voice for transgender and gender diverse people, this provider reported: I educate, evaluate, and treat individuals about appropriate verbal, nonverbal, and voice characteristics (feminization or masculinization) that are congruent with their targeted gender identity.</v>
      </c>
      <c r="AA211" s="9"/>
      <c r="AB211" s="8" t="str">
        <f t="shared" si="45"/>
        <v/>
      </c>
      <c r="AC211" s="9"/>
      <c r="AD211" s="9"/>
      <c r="AE211" s="9"/>
      <c r="AF211" s="9"/>
      <c r="AG211" s="9"/>
      <c r="AH211" s="9"/>
      <c r="AI211" s="8" t="s">
        <v>67</v>
      </c>
      <c r="AJ211" s="8" t="s">
        <v>68</v>
      </c>
      <c r="AK211" s="8" t="s">
        <v>190</v>
      </c>
      <c r="AL211" s="8" t="s">
        <v>769</v>
      </c>
      <c r="AM211" s="8" t="s">
        <v>2275</v>
      </c>
      <c r="AN211" s="9" t="str">
        <f t="shared" ref="AN211:AN234" si="62">IF(ISBLANK(AM211),AL211&amp;", "&amp;AK211, AM211&amp;", "&amp;AL211&amp;", "&amp;AK211)</f>
        <v>1821 S Stoughton Road, Madison, WI</v>
      </c>
      <c r="AO211" s="8" t="s">
        <v>2276</v>
      </c>
      <c r="AP211" s="8" t="s">
        <v>72</v>
      </c>
      <c r="AQ211" s="9"/>
      <c r="AR211" s="8" t="s">
        <v>2277</v>
      </c>
      <c r="AS211" s="9"/>
      <c r="AT211" s="9"/>
      <c r="AU211" s="12" t="str">
        <f t="shared" si="13"/>
        <v/>
      </c>
      <c r="AV211" s="9"/>
      <c r="AW211" s="9"/>
      <c r="AX211" s="9"/>
      <c r="AY211" s="9" t="str">
        <f t="shared" si="26"/>
        <v/>
      </c>
      <c r="AZ211" s="9"/>
      <c r="BA211" s="9" t="str">
        <f t="shared" si="53"/>
        <v/>
      </c>
      <c r="BB211" s="8" t="s">
        <v>2277</v>
      </c>
      <c r="BC211" s="8" t="s">
        <v>1044</v>
      </c>
    </row>
    <row r="212">
      <c r="A212" s="7">
        <v>45398.619520057866</v>
      </c>
      <c r="B212" s="8" t="b">
        <v>1</v>
      </c>
      <c r="C212" s="8" t="s">
        <v>2278</v>
      </c>
      <c r="D212" s="8" t="s">
        <v>629</v>
      </c>
      <c r="E212" s="8" t="str">
        <f t="shared" si="1"/>
        <v> (they/them)</v>
      </c>
      <c r="F212" s="8" t="s">
        <v>81</v>
      </c>
      <c r="G212" s="9"/>
      <c r="H212" s="9"/>
      <c r="I212" s="9"/>
      <c r="J212" s="8" t="s">
        <v>61</v>
      </c>
      <c r="K212" s="8" t="s">
        <v>447</v>
      </c>
      <c r="L212" s="8" t="str">
        <f t="shared" si="30"/>
        <v>Theater/Acting Coach</v>
      </c>
      <c r="M212" s="8" t="s">
        <v>63</v>
      </c>
      <c r="N212" s="8" t="s">
        <v>153</v>
      </c>
      <c r="O212" s="8" t="str">
        <f t="shared" si="3"/>
        <v>Individual Training - Virtual</v>
      </c>
      <c r="P212" s="8" t="str">
        <f t="shared" si="40"/>
        <v>Individual training is offered virtually, and</v>
      </c>
      <c r="Q212" s="8" t="s">
        <v>59</v>
      </c>
      <c r="R212" s="9" t="str">
        <f t="shared" si="5"/>
        <v/>
      </c>
      <c r="S212" s="9" t="str">
        <f t="shared" si="41"/>
        <v>group training is not offered.</v>
      </c>
      <c r="T212" s="8" t="s">
        <v>336</v>
      </c>
      <c r="U212" s="8" t="str">
        <f t="shared" si="61"/>
        <v>Globally</v>
      </c>
      <c r="V212" s="8" t="s">
        <v>88</v>
      </c>
      <c r="W212" s="10" t="str">
        <f t="shared" si="56"/>
        <v>Feminine, Masculine, Androgynous, Singing</v>
      </c>
      <c r="X212" s="10" t="str">
        <f t="shared" si="57"/>
        <v>Services are available for those with feminine, masculine, androgynous, and singing-related voice goals.</v>
      </c>
      <c r="Y212" s="8" t="s">
        <v>2279</v>
      </c>
      <c r="Z212" s="10" t="str">
        <f t="shared" si="42"/>
        <v>
Regarding formal training in voice for transgender and gender diverse people, this provider reported: I am a theatrical voice and speech expert and coauthor of “Here’s How to Teach Voice and Communication Skills to Transgender Women”</v>
      </c>
      <c r="AA212" s="8" t="s">
        <v>2280</v>
      </c>
      <c r="AB212" s="8" t="str">
        <f t="shared" si="45"/>
        <v>
Regarding areas of specialty/specific trainings, this provider reported: Fitzmaurice Voicework, Knight-Thompson Speechwork, singing voice</v>
      </c>
      <c r="AC212" s="8" t="s">
        <v>2281</v>
      </c>
      <c r="AD212" s="9"/>
      <c r="AE212" s="9"/>
      <c r="AF212" s="9"/>
      <c r="AG212" s="9"/>
      <c r="AH212" s="9"/>
      <c r="AI212" s="8" t="s">
        <v>594</v>
      </c>
      <c r="AJ212" s="8" t="s">
        <v>144</v>
      </c>
      <c r="AK212" s="8" t="s">
        <v>1860</v>
      </c>
      <c r="AL212" s="8" t="s">
        <v>1861</v>
      </c>
      <c r="AM212" s="8" t="s">
        <v>2282</v>
      </c>
      <c r="AN212" s="9" t="str">
        <f t="shared" si="62"/>
        <v>315 Colorado River Blvd, Reno, Nevada</v>
      </c>
      <c r="AO212" s="8" t="s">
        <v>2283</v>
      </c>
      <c r="AP212" s="8" t="s">
        <v>2284</v>
      </c>
      <c r="AQ212" s="9"/>
      <c r="AR212" s="8" t="s">
        <v>2285</v>
      </c>
      <c r="AS212" s="11" t="s">
        <v>2286</v>
      </c>
      <c r="AT212" s="9"/>
      <c r="AU212" s="12" t="str">
        <f t="shared" si="13"/>
        <v/>
      </c>
      <c r="AV212" s="8">
        <v>2017.0</v>
      </c>
      <c r="AW212" s="8">
        <v>2011.0</v>
      </c>
      <c r="AX212" s="8" t="s">
        <v>2287</v>
      </c>
      <c r="AY212" s="9" t="str">
        <f t="shared" si="26"/>
        <v>This provider opted to share the following additional aspects of identity: Queer, nonbinary, mixed-race (Latine, Hawaiian, and White), neurodiverse person</v>
      </c>
      <c r="AZ212" s="9"/>
      <c r="BA212" s="9" t="str">
        <f t="shared" si="53"/>
        <v/>
      </c>
      <c r="BB212" s="8" t="s">
        <v>2285</v>
      </c>
      <c r="BC212" s="8" t="s">
        <v>1044</v>
      </c>
    </row>
    <row r="213">
      <c r="A213" s="7">
        <v>45398.62741143518</v>
      </c>
      <c r="B213" s="8" t="b">
        <v>1</v>
      </c>
      <c r="C213" s="8" t="s">
        <v>2288</v>
      </c>
      <c r="D213" s="8" t="s">
        <v>2289</v>
      </c>
      <c r="E213" s="8" t="str">
        <f t="shared" si="1"/>
        <v> (they/he)</v>
      </c>
      <c r="F213" s="8" t="s">
        <v>81</v>
      </c>
      <c r="G213" s="9"/>
      <c r="H213" s="9"/>
      <c r="I213" s="9"/>
      <c r="J213" s="8" t="s">
        <v>61</v>
      </c>
      <c r="K213" s="8" t="s">
        <v>62</v>
      </c>
      <c r="L213" s="8" t="str">
        <f t="shared" si="30"/>
        <v>Speech-Language Pathologist</v>
      </c>
      <c r="M213" s="8" t="s">
        <v>63</v>
      </c>
      <c r="N213" s="8" t="s">
        <v>64</v>
      </c>
      <c r="O213" s="8" t="str">
        <f t="shared" si="3"/>
        <v>Individual Training - Virtual, Individual Training - In Person</v>
      </c>
      <c r="P213" s="8" t="str">
        <f t="shared" si="40"/>
        <v>Individual training is offered in person or virtually, and</v>
      </c>
      <c r="Q213" s="8" t="s">
        <v>59</v>
      </c>
      <c r="R213" s="9" t="str">
        <f t="shared" si="5"/>
        <v/>
      </c>
      <c r="S213" s="9" t="str">
        <f t="shared" si="41"/>
        <v>group training is not offered.</v>
      </c>
      <c r="T213" s="8" t="s">
        <v>2290</v>
      </c>
      <c r="U213" s="8" t="str">
        <f t="shared" si="61"/>
        <v>NC, CT, NY</v>
      </c>
      <c r="V213" s="8" t="s">
        <v>66</v>
      </c>
      <c r="W213" s="10" t="str">
        <f t="shared" si="56"/>
        <v>Feminine, Masculine, Androgynous</v>
      </c>
      <c r="X213" s="10" t="str">
        <f t="shared" si="57"/>
        <v>Services are available for those with feminine, masculine, and androgynous voice goals.</v>
      </c>
      <c r="Y213" s="8" t="s">
        <v>2291</v>
      </c>
      <c r="Z213" s="10" t="str">
        <f t="shared" si="42"/>
        <v>
Regarding formal training in voice for transgender and gender diverse people, this provider reported: Eli received his M.A. in speech-language pathology at Kean University in NJ. In graduate school, they co-created the Gender Spectrum Voice Inventory, the first gender affirming voice assessment to be made for all gender expansive folks, created by the trans community. Eli’s pilot research published in 2021 on the assessment can be found in the ASHA Perspectives publication. This year, the assessment was renamed the Gender Voice Index (GVI), and will be undergoing initial validation research. 
He has experience with the Brigham and Women’s Hospital Voice Program for a graduate school internship. They now work at Prismatic Speech Services providing gender affirming voice care and rehabilitative voice therapy for teenagers and adults.</v>
      </c>
      <c r="AA213" s="9"/>
      <c r="AB213" s="8" t="str">
        <f t="shared" si="45"/>
        <v/>
      </c>
      <c r="AC213" s="8" t="s">
        <v>2292</v>
      </c>
      <c r="AD213" s="9"/>
      <c r="AE213" s="9"/>
      <c r="AF213" s="9"/>
      <c r="AG213" s="9"/>
      <c r="AH213" s="9"/>
      <c r="AI213" s="8" t="s">
        <v>2293</v>
      </c>
      <c r="AJ213" s="8" t="s">
        <v>83</v>
      </c>
      <c r="AK213" s="8" t="s">
        <v>607</v>
      </c>
      <c r="AL213" s="8" t="s">
        <v>608</v>
      </c>
      <c r="AM213" s="9"/>
      <c r="AN213" s="9" t="str">
        <f t="shared" si="62"/>
        <v>Asheville, North Carolina</v>
      </c>
      <c r="AO213" s="8" t="s">
        <v>1208</v>
      </c>
      <c r="AP213" s="8" t="s">
        <v>72</v>
      </c>
      <c r="AQ213" s="9"/>
      <c r="AR213" s="8" t="s">
        <v>2294</v>
      </c>
      <c r="AS213" s="11" t="s">
        <v>1211</v>
      </c>
      <c r="AT213" s="8" t="s">
        <v>2295</v>
      </c>
      <c r="AU213" s="12" t="str">
        <f t="shared" si="13"/>
        <v>
Regarding formal training in cultural humility for transgender and gender diverse people, this provider reported: Gender Affirming Voice Training: A Course for Voice Clinicians, by Sandy Hirsch, Leah Helou, Christie Block, and AC Goldberg</v>
      </c>
      <c r="AV213" s="8">
        <v>2022.0</v>
      </c>
      <c r="AW213" s="8">
        <v>2020.0</v>
      </c>
      <c r="AX213" s="8" t="s">
        <v>2296</v>
      </c>
      <c r="AY213" s="9" t="str">
        <f t="shared" si="26"/>
        <v>This provider opted to share the following additional aspects of identity: I am a queer, trans masc, and nonbinary individual. I am also neurodivergent, disabled, and Jewish.</v>
      </c>
      <c r="AZ213" s="9"/>
      <c r="BA213" s="9" t="str">
        <f t="shared" si="53"/>
        <v/>
      </c>
      <c r="BB213" s="8" t="s">
        <v>2294</v>
      </c>
      <c r="BC213" s="8" t="s">
        <v>1044</v>
      </c>
    </row>
    <row r="214">
      <c r="A214" s="7">
        <v>45398.63234693287</v>
      </c>
      <c r="B214" s="8" t="b">
        <v>1</v>
      </c>
      <c r="C214" s="8" t="s">
        <v>2297</v>
      </c>
      <c r="D214" s="8" t="s">
        <v>57</v>
      </c>
      <c r="E214" s="8" t="str">
        <f t="shared" si="1"/>
        <v> (she/her)</v>
      </c>
      <c r="F214" s="8" t="s">
        <v>81</v>
      </c>
      <c r="G214" s="9"/>
      <c r="H214" s="9"/>
      <c r="I214" s="9"/>
      <c r="J214" s="8" t="s">
        <v>61</v>
      </c>
      <c r="K214" s="8" t="s">
        <v>62</v>
      </c>
      <c r="L214" s="8" t="str">
        <f t="shared" si="30"/>
        <v>Speech-Language Pathologist</v>
      </c>
      <c r="M214" s="8" t="s">
        <v>63</v>
      </c>
      <c r="N214" s="8" t="s">
        <v>64</v>
      </c>
      <c r="O214" s="8" t="str">
        <f t="shared" si="3"/>
        <v>Individual Training - Virtual, Individual Training - In Person</v>
      </c>
      <c r="P214" s="8" t="str">
        <f t="shared" si="40"/>
        <v>Individual training is offered in person or virtually, and</v>
      </c>
      <c r="Q214" s="8" t="s">
        <v>64</v>
      </c>
      <c r="R214" s="9" t="str">
        <f t="shared" si="5"/>
        <v>Group Training - Virtual, Group Training - In Person</v>
      </c>
      <c r="S214" s="9" t="str">
        <f t="shared" si="41"/>
        <v>group training is offered in person or virtually.</v>
      </c>
      <c r="T214" s="8" t="s">
        <v>317</v>
      </c>
      <c r="U214" s="8" t="str">
        <f t="shared" si="61"/>
        <v>MA</v>
      </c>
      <c r="V214" s="8" t="s">
        <v>88</v>
      </c>
      <c r="W214" s="10" t="str">
        <f t="shared" si="56"/>
        <v>Feminine, Masculine, Androgynous, Singing</v>
      </c>
      <c r="X214" s="10" t="str">
        <f t="shared" si="57"/>
        <v>Services are available for those with feminine, masculine, androgynous, and singing-related voice goals.</v>
      </c>
      <c r="Y214" s="8" t="s">
        <v>2298</v>
      </c>
      <c r="Z214" s="10" t="str">
        <f t="shared" si="42"/>
        <v>
Regarding formal training in voice for transgender and gender diverse people, this provider reported: Provider, lecturer, Emerson College Clinical Faculty member who has been providing GAVC services and mentoring other clinicians and graduate students in this area for more than 15 years. Have providing training to over 300 trans/non-binary individuals.</v>
      </c>
      <c r="AA214" s="8" t="s">
        <v>2299</v>
      </c>
      <c r="AB214" s="8" t="str">
        <f t="shared" si="45"/>
        <v>
Regarding areas of specialty/specific trainings, this provider reported: Speciality: adult and pediatric speaking and singing voice training using a variety of methods including drama-based, Estill, Resonant Voice, and other standard voice methods.</v>
      </c>
      <c r="AC214" s="8" t="s">
        <v>2300</v>
      </c>
      <c r="AD214" s="9"/>
      <c r="AE214" s="9"/>
      <c r="AF214" s="9"/>
      <c r="AG214" s="9"/>
      <c r="AH214" s="9"/>
      <c r="AI214" s="8" t="s">
        <v>67</v>
      </c>
      <c r="AJ214" s="8" t="s">
        <v>68</v>
      </c>
      <c r="AK214" s="8" t="s">
        <v>317</v>
      </c>
      <c r="AL214" s="8" t="s">
        <v>318</v>
      </c>
      <c r="AM214" s="8" t="s">
        <v>2301</v>
      </c>
      <c r="AN214" s="9" t="str">
        <f t="shared" si="62"/>
        <v>216 Tremont Street, Boston, MA</v>
      </c>
      <c r="AO214" s="8" t="s">
        <v>2302</v>
      </c>
      <c r="AP214" s="8" t="s">
        <v>2303</v>
      </c>
      <c r="AQ214" s="8">
        <v>6.178248322E9</v>
      </c>
      <c r="AR214" s="8" t="s">
        <v>2304</v>
      </c>
      <c r="AS214" s="11" t="s">
        <v>2305</v>
      </c>
      <c r="AT214" s="8" t="s">
        <v>2306</v>
      </c>
      <c r="AU214" s="12" t="str">
        <f t="shared" si="13"/>
        <v>
Regarding formal training in cultural humility for transgender and gender diverse people, this provider reported: Formal Training: National Speech Language Pathology Conferences, Transplaining courses, Emerson College diversity training</v>
      </c>
      <c r="AV214" s="8">
        <v>2009.0</v>
      </c>
      <c r="AW214" s="8">
        <v>1993.0</v>
      </c>
      <c r="AX214" s="9"/>
      <c r="AY214" s="9" t="str">
        <f t="shared" si="26"/>
        <v/>
      </c>
      <c r="AZ214" s="9"/>
      <c r="BA214" s="9" t="str">
        <f t="shared" si="53"/>
        <v/>
      </c>
      <c r="BB214" s="8" t="s">
        <v>2307</v>
      </c>
      <c r="BC214" s="8" t="s">
        <v>1044</v>
      </c>
    </row>
    <row r="215">
      <c r="A215" s="7">
        <v>45398.63350548611</v>
      </c>
      <c r="B215" s="8" t="b">
        <v>1</v>
      </c>
      <c r="C215" s="8" t="s">
        <v>2308</v>
      </c>
      <c r="D215" s="8" t="s">
        <v>57</v>
      </c>
      <c r="E215" s="8" t="str">
        <f t="shared" si="1"/>
        <v> (she/her)</v>
      </c>
      <c r="F215" s="8" t="s">
        <v>81</v>
      </c>
      <c r="G215" s="9"/>
      <c r="H215" s="9"/>
      <c r="I215" s="9"/>
      <c r="J215" s="8" t="s">
        <v>61</v>
      </c>
      <c r="K215" s="8" t="s">
        <v>62</v>
      </c>
      <c r="L215" s="8" t="str">
        <f t="shared" si="30"/>
        <v>Speech-Language Pathologist</v>
      </c>
      <c r="M215" s="8" t="s">
        <v>2309</v>
      </c>
      <c r="N215" s="8" t="s">
        <v>64</v>
      </c>
      <c r="O215" s="8" t="str">
        <f t="shared" si="3"/>
        <v>Individual Training - Virtual, Individual Training - In Person</v>
      </c>
      <c r="P215" s="8" t="str">
        <f t="shared" si="40"/>
        <v>Individual training is offered in person or virtually, and</v>
      </c>
      <c r="Q215" s="8" t="s">
        <v>64</v>
      </c>
      <c r="R215" s="9" t="str">
        <f t="shared" si="5"/>
        <v>Group Training - Virtual, Group Training - In Person</v>
      </c>
      <c r="S215" s="9" t="str">
        <f t="shared" si="41"/>
        <v>group training is offered in person or virtually.</v>
      </c>
      <c r="T215" s="8" t="s">
        <v>2310</v>
      </c>
      <c r="U215" s="8" t="s">
        <v>2311</v>
      </c>
      <c r="V215" s="8" t="s">
        <v>66</v>
      </c>
      <c r="W215" s="10" t="str">
        <f t="shared" si="56"/>
        <v>Feminine, Masculine, Androgynous</v>
      </c>
      <c r="X215" s="10" t="str">
        <f t="shared" si="57"/>
        <v>Services are available for those with feminine, masculine, and androgynous voice goals.</v>
      </c>
      <c r="Y215" s="8" t="s">
        <v>2312</v>
      </c>
      <c r="Z215" s="10" t="str">
        <f t="shared" si="42"/>
        <v>
Regarding formal training in voice for transgender and gender diverse people, this provider reported: Over 5 years of clinical practice with a particular interest in voice and gender affirming voice, additional training in the area of GAVC </v>
      </c>
      <c r="AA215" s="9"/>
      <c r="AB215" s="8" t="str">
        <f t="shared" si="45"/>
        <v/>
      </c>
      <c r="AC215" s="9"/>
      <c r="AD215" s="9"/>
      <c r="AE215" s="9"/>
      <c r="AF215" s="9"/>
      <c r="AG215" s="9"/>
      <c r="AH215" s="9"/>
      <c r="AI215" s="8" t="s">
        <v>67</v>
      </c>
      <c r="AJ215" s="8" t="s">
        <v>117</v>
      </c>
      <c r="AK215" s="8" t="s">
        <v>226</v>
      </c>
      <c r="AL215" s="8" t="s">
        <v>2313</v>
      </c>
      <c r="AM215" s="9"/>
      <c r="AN215" s="9" t="str">
        <f t="shared" si="62"/>
        <v>Sudbury, Ontario</v>
      </c>
      <c r="AO215" s="8" t="s">
        <v>2314</v>
      </c>
      <c r="AP215" s="8" t="s">
        <v>2315</v>
      </c>
      <c r="AQ215" s="9"/>
      <c r="AR215" s="8" t="s">
        <v>2316</v>
      </c>
      <c r="AS215" s="11" t="s">
        <v>2317</v>
      </c>
      <c r="AT215" s="9"/>
      <c r="AU215" s="12" t="str">
        <f t="shared" si="13"/>
        <v/>
      </c>
      <c r="AV215" s="8">
        <v>2018.0</v>
      </c>
      <c r="AW215" s="8">
        <v>2015.0</v>
      </c>
      <c r="AX215" s="9"/>
      <c r="AY215" s="9" t="str">
        <f t="shared" si="26"/>
        <v/>
      </c>
      <c r="AZ215" s="9"/>
      <c r="BA215" s="9" t="str">
        <f t="shared" si="53"/>
        <v/>
      </c>
      <c r="BB215" s="8" t="s">
        <v>2316</v>
      </c>
      <c r="BC215" s="8" t="s">
        <v>59</v>
      </c>
    </row>
    <row r="216">
      <c r="A216" s="7">
        <v>45398.63498482639</v>
      </c>
      <c r="B216" s="8" t="b">
        <v>1</v>
      </c>
      <c r="C216" s="8" t="s">
        <v>2318</v>
      </c>
      <c r="D216" s="8" t="s">
        <v>57</v>
      </c>
      <c r="E216" s="8" t="str">
        <f t="shared" si="1"/>
        <v> (she/her)</v>
      </c>
      <c r="F216" s="8" t="s">
        <v>81</v>
      </c>
      <c r="G216" s="9"/>
      <c r="H216" s="9"/>
      <c r="I216" s="9"/>
      <c r="J216" s="8" t="s">
        <v>61</v>
      </c>
      <c r="K216" s="8" t="s">
        <v>62</v>
      </c>
      <c r="L216" s="8" t="str">
        <f t="shared" si="30"/>
        <v>Speech-Language Pathologist</v>
      </c>
      <c r="M216" s="8" t="s">
        <v>199</v>
      </c>
      <c r="N216" s="8" t="s">
        <v>153</v>
      </c>
      <c r="O216" s="8" t="str">
        <f t="shared" si="3"/>
        <v>Individual Training - Virtual</v>
      </c>
      <c r="P216" s="8" t="str">
        <f t="shared" si="40"/>
        <v>Individual training is offered virtually, and</v>
      </c>
      <c r="Q216" s="8" t="s">
        <v>59</v>
      </c>
      <c r="R216" s="9" t="str">
        <f t="shared" si="5"/>
        <v/>
      </c>
      <c r="S216" s="9" t="str">
        <f t="shared" si="41"/>
        <v>group training is not offered.</v>
      </c>
      <c r="T216" s="8" t="s">
        <v>2319</v>
      </c>
      <c r="U216" s="8" t="str">
        <f t="shared" ref="U216:U238" si="63">T216</f>
        <v>Quebec, Canada</v>
      </c>
      <c r="V216" s="8" t="s">
        <v>361</v>
      </c>
      <c r="W216" s="10" t="str">
        <f t="shared" si="56"/>
        <v>Feminine, Masculine</v>
      </c>
      <c r="X216" s="10" t="str">
        <f t="shared" si="57"/>
        <v>Services are available for those with feminine or masculine voice goals.</v>
      </c>
      <c r="Y216" s="8" t="s">
        <v>2320</v>
      </c>
      <c r="Z216" s="10" t="str">
        <f t="shared" si="42"/>
        <v>
Regarding formal training in voice for transgender and gender diverse people, this provider reported: Years of experience, multiple trainings in GAVC as a Clinical Voice Pathologist.</v>
      </c>
      <c r="AA216" s="8" t="s">
        <v>2321</v>
      </c>
      <c r="AB216" s="8" t="str">
        <f t="shared" si="45"/>
        <v>
Regarding areas of specialty/specific trainings, this provider reported: Voice feminization and masculinization, Estill Voice Training, Resonant Voice Training, Casper Stone Confidential Flow Therapy, Vocal Function Exercises (Dr. J. Stemple), Lee Silverman Voice  Treatment</v>
      </c>
      <c r="AC216" s="8" t="s">
        <v>2322</v>
      </c>
      <c r="AD216" s="9"/>
      <c r="AE216" s="9"/>
      <c r="AF216" s="9"/>
      <c r="AG216" s="9"/>
      <c r="AH216" s="9"/>
      <c r="AI216" s="8" t="s">
        <v>67</v>
      </c>
      <c r="AJ216" s="8" t="s">
        <v>117</v>
      </c>
      <c r="AK216" s="8" t="s">
        <v>202</v>
      </c>
      <c r="AL216" s="8" t="s">
        <v>203</v>
      </c>
      <c r="AM216" s="8" t="s">
        <v>2323</v>
      </c>
      <c r="AN216" s="9" t="str">
        <f t="shared" si="62"/>
        <v>4476 Sainte-Catherine W St, #503, 5, Montreal, Quebec</v>
      </c>
      <c r="AO216" s="8" t="s">
        <v>2324</v>
      </c>
      <c r="AP216" s="8" t="s">
        <v>2325</v>
      </c>
      <c r="AQ216" s="8">
        <v>5.145927975E9</v>
      </c>
      <c r="AR216" s="8" t="s">
        <v>2326</v>
      </c>
      <c r="AS216" s="9"/>
      <c r="AT216" s="9"/>
      <c r="AU216" s="12" t="str">
        <f t="shared" si="13"/>
        <v/>
      </c>
      <c r="AV216" s="8">
        <v>1980.0</v>
      </c>
      <c r="AW216" s="8">
        <v>1980.0</v>
      </c>
      <c r="AX216" s="8" t="s">
        <v>2327</v>
      </c>
      <c r="AY216" s="9" t="str">
        <f t="shared" si="26"/>
        <v>This provider opted to share the following additional aspects of identity: Attend workshops, conferences, webinars on voice related to LGBTQ.</v>
      </c>
      <c r="AZ216" s="8" t="s">
        <v>2328</v>
      </c>
      <c r="BA216" s="9" t="str">
        <f t="shared" si="53"/>
        <v>
This provider wished to share the following additional information: I am a Neuro-Linguistic Programming Master Practitioner.</v>
      </c>
      <c r="BB216" s="8" t="s">
        <v>2326</v>
      </c>
      <c r="BC216" s="8" t="s">
        <v>1044</v>
      </c>
    </row>
    <row r="217">
      <c r="A217" s="7">
        <v>45398.63659731481</v>
      </c>
      <c r="B217" s="8" t="b">
        <v>1</v>
      </c>
      <c r="C217" s="8" t="s">
        <v>2329</v>
      </c>
      <c r="D217" s="8" t="s">
        <v>57</v>
      </c>
      <c r="E217" s="8" t="str">
        <f t="shared" si="1"/>
        <v> (she/her)</v>
      </c>
      <c r="F217" s="8" t="s">
        <v>58</v>
      </c>
      <c r="G217" s="8" t="s">
        <v>59</v>
      </c>
      <c r="H217" s="9"/>
      <c r="I217" s="8" t="s">
        <v>60</v>
      </c>
      <c r="J217" s="8" t="s">
        <v>61</v>
      </c>
      <c r="K217" s="8" t="s">
        <v>1116</v>
      </c>
      <c r="L217" s="8" t="str">
        <f t="shared" si="30"/>
        <v>Gender Affirming Voice Trainer</v>
      </c>
      <c r="M217" s="8" t="s">
        <v>63</v>
      </c>
      <c r="N217" s="8" t="s">
        <v>64</v>
      </c>
      <c r="O217" s="8" t="str">
        <f t="shared" si="3"/>
        <v>Individual Training - Virtual, Individual Training - In Person</v>
      </c>
      <c r="P217" s="8" t="str">
        <f t="shared" si="40"/>
        <v>Individual training is offered in person or virtually, and</v>
      </c>
      <c r="Q217" s="8" t="s">
        <v>59</v>
      </c>
      <c r="R217" s="9" t="str">
        <f t="shared" si="5"/>
        <v/>
      </c>
      <c r="S217" s="9" t="str">
        <f t="shared" si="41"/>
        <v>group training is not offered.</v>
      </c>
      <c r="T217" s="8" t="s">
        <v>246</v>
      </c>
      <c r="U217" s="8" t="str">
        <f t="shared" si="63"/>
        <v>MN</v>
      </c>
      <c r="V217" s="8" t="s">
        <v>66</v>
      </c>
      <c r="W217" s="10" t="str">
        <f t="shared" si="56"/>
        <v>Feminine, Masculine, Androgynous</v>
      </c>
      <c r="X217" s="10" t="str">
        <f t="shared" si="57"/>
        <v>Services are available for those with feminine, masculine, and androgynous voice goals.</v>
      </c>
      <c r="Y217" s="8" t="s">
        <v>2330</v>
      </c>
      <c r="Z217" s="10" t="str">
        <f t="shared" si="42"/>
        <v>
Regarding formal training in voice for transgender and gender diverse people, this provider reported: 10+ years experience providing gender-affirming voice care in speech-pathology outpatient clinic setting</v>
      </c>
      <c r="AA217" s="8" t="s">
        <v>2331</v>
      </c>
      <c r="AB217" s="8" t="str">
        <f t="shared" si="45"/>
        <v>
Regarding areas of specialty/specific trainings, this provider reported: Gender-affirming voice </v>
      </c>
      <c r="AC217" s="9"/>
      <c r="AD217" s="9"/>
      <c r="AE217" s="9"/>
      <c r="AF217" s="9"/>
      <c r="AG217" s="9"/>
      <c r="AH217" s="9"/>
      <c r="AI217" s="8" t="s">
        <v>67</v>
      </c>
      <c r="AJ217" s="8" t="s">
        <v>83</v>
      </c>
      <c r="AK217" s="8" t="s">
        <v>246</v>
      </c>
      <c r="AL217" s="8" t="s">
        <v>1759</v>
      </c>
      <c r="AM217" s="8" t="s">
        <v>2332</v>
      </c>
      <c r="AN217" s="9" t="str">
        <f t="shared" si="62"/>
        <v>United Hospital, 333 N. Smith Ave., St. Paul, MN</v>
      </c>
      <c r="AO217" s="8" t="s">
        <v>2333</v>
      </c>
      <c r="AP217" s="8" t="s">
        <v>72</v>
      </c>
      <c r="AQ217" s="8">
        <v>6.51241829E9</v>
      </c>
      <c r="AR217" s="9"/>
      <c r="AS217" s="11" t="s">
        <v>2334</v>
      </c>
      <c r="AT217" s="9"/>
      <c r="AU217" s="12" t="str">
        <f t="shared" si="13"/>
        <v/>
      </c>
      <c r="AV217" s="8">
        <v>2013.0</v>
      </c>
      <c r="AW217" s="8">
        <v>2013.0</v>
      </c>
      <c r="AX217" s="9"/>
      <c r="AY217" s="9" t="str">
        <f t="shared" si="26"/>
        <v/>
      </c>
      <c r="AZ217" s="9"/>
      <c r="BA217" s="9" t="str">
        <f t="shared" si="53"/>
        <v/>
      </c>
      <c r="BB217" s="8" t="s">
        <v>2335</v>
      </c>
      <c r="BC217" s="8" t="s">
        <v>1044</v>
      </c>
    </row>
    <row r="218">
      <c r="A218" s="7">
        <v>45398.666089398146</v>
      </c>
      <c r="B218" s="8" t="b">
        <v>1</v>
      </c>
      <c r="C218" s="8" t="s">
        <v>2336</v>
      </c>
      <c r="D218" s="8" t="s">
        <v>57</v>
      </c>
      <c r="E218" s="8" t="str">
        <f t="shared" si="1"/>
        <v> (she/her)</v>
      </c>
      <c r="F218" s="8" t="s">
        <v>81</v>
      </c>
      <c r="G218" s="9"/>
      <c r="H218" s="9"/>
      <c r="I218" s="9"/>
      <c r="J218" s="8" t="s">
        <v>61</v>
      </c>
      <c r="K218" s="8" t="s">
        <v>86</v>
      </c>
      <c r="L218" s="8" t="str">
        <f t="shared" si="30"/>
        <v>Vocal Pedagogue/Singing Instructor</v>
      </c>
      <c r="M218" s="8" t="s">
        <v>63</v>
      </c>
      <c r="N218" s="8" t="s">
        <v>64</v>
      </c>
      <c r="O218" s="8" t="str">
        <f t="shared" si="3"/>
        <v>Individual Training - Virtual, Individual Training - In Person</v>
      </c>
      <c r="P218" s="8" t="str">
        <f t="shared" si="40"/>
        <v>Individual training is offered in person or virtually, and</v>
      </c>
      <c r="Q218" s="8" t="s">
        <v>59</v>
      </c>
      <c r="R218" s="9" t="str">
        <f t="shared" si="5"/>
        <v/>
      </c>
      <c r="S218" s="9" t="str">
        <f t="shared" si="41"/>
        <v>group training is not offered.</v>
      </c>
      <c r="T218" s="8" t="s">
        <v>2337</v>
      </c>
      <c r="U218" s="8" t="str">
        <f t="shared" si="63"/>
        <v>MN, WI</v>
      </c>
      <c r="V218" s="8" t="s">
        <v>88</v>
      </c>
      <c r="W218" s="10" t="str">
        <f t="shared" si="56"/>
        <v>Feminine, Masculine, Androgynous, Singing</v>
      </c>
      <c r="X218" s="10" t="str">
        <f t="shared" si="57"/>
        <v>Services are available for those with feminine, masculine, androgynous, and singing-related voice goals.</v>
      </c>
      <c r="Y218" s="8" t="s">
        <v>2338</v>
      </c>
      <c r="Z218" s="10" t="str">
        <f t="shared" si="42"/>
        <v>
Regarding formal training in voice for transgender and gender diverse people, this provider reported: I have masters degrees in Music - Voice Performance, as well as Communication Sciences and Disorders. As of May 2024, I will have a Clinical Doctorate in Speech-Language Pathology (SLPD) from MGH Institute of health professions.  I have pursued training from workshops with instructors dedicated to culturally relevant gender and identity affirming voice care services, and have also been a joint instructor and author.  
I have worked heavily as a provider of gender and identity voice care services since our the M Health Fairview Comprehensive Gender Care program was launched in 2018.  I enjoy working with all wishing to find and maintain their a speaking and/or singing voice that is congruent with their identity!
I am a biracial/ Black-Person of Color, and find that this is an asset in my understanding of the need for culturally relevant patient care services.</v>
      </c>
      <c r="AA218" s="8" t="s">
        <v>2339</v>
      </c>
      <c r="AB218" s="8" t="str">
        <f t="shared" si="45"/>
        <v>
Regarding areas of specialty/specific trainings, this provider reported: Gender and identity affirming speaking &amp; singing voice, pediatric gender and identity affirming speaking and singing voice. </v>
      </c>
      <c r="AC218" s="8" t="s">
        <v>2340</v>
      </c>
      <c r="AD218" s="9"/>
      <c r="AE218" s="9"/>
      <c r="AF218" s="9"/>
      <c r="AG218" s="9"/>
      <c r="AH218" s="9"/>
      <c r="AI218" s="8" t="s">
        <v>67</v>
      </c>
      <c r="AJ218" s="8" t="s">
        <v>68</v>
      </c>
      <c r="AK218" s="8" t="s">
        <v>2341</v>
      </c>
      <c r="AL218" s="8" t="s">
        <v>247</v>
      </c>
      <c r="AM218" s="8" t="s">
        <v>2342</v>
      </c>
      <c r="AN218" s="9" t="str">
        <f t="shared" si="62"/>
        <v>909 Fulton St SE, Minneapolis, Minnesota</v>
      </c>
      <c r="AO218" s="8" t="s">
        <v>2343</v>
      </c>
      <c r="AP218" s="8" t="s">
        <v>2344</v>
      </c>
      <c r="AQ218" s="9"/>
      <c r="AR218" s="8" t="s">
        <v>2345</v>
      </c>
      <c r="AS218" s="11" t="s">
        <v>2346</v>
      </c>
      <c r="AT218" s="8" t="s">
        <v>2347</v>
      </c>
      <c r="AU218" s="12" t="str">
        <f t="shared" si="13"/>
        <v>
Regarding formal training in cultural humility for transgender and gender diverse people, this provider reported: I have worked with colleagues who identify with the 2SLGBTQIA+ community since 2018.  Training has been provided by our Comprehensive Gender Care services.  As a biracial individual, cultural humility has been an important part of my life's work.  My doctoral capstone course is titled "Addressing systemic bias in clinical supervision: Mentoring the mentor for equitable leadership."</v>
      </c>
      <c r="AV218" s="8">
        <v>2018.0</v>
      </c>
      <c r="AW218" s="8">
        <v>2009.0</v>
      </c>
      <c r="AX218" s="8" t="s">
        <v>2348</v>
      </c>
      <c r="AY218" s="9" t="str">
        <f t="shared" si="26"/>
        <v>This provider opted to share the following additional aspects of identity: I am a biracial/ Black-Person of Color, and find that this is an asset in my understanding of the need for culturally relevant patient care services for all.</v>
      </c>
      <c r="AZ218" s="8" t="s">
        <v>2349</v>
      </c>
      <c r="BA218" s="9" t="str">
        <f t="shared" si="53"/>
        <v>
This provider wished to share the following additional information: Clinic lifts voices of those seeking gender-affirming voice care: https://www.youtube.com/watch?v=x1Oq-f_PMmw
For some transgender Minnesotans, voice training with a vocologist makes all the difference:https://www.mprnews.org/episode/2023/06/26/for-some-trans-minnesotans-voice-training-with-a-vocologist-makes-all-the-difference
Spotlight: Rehabilitation specialists improve healthcare for transgender and gender nonbinary people: https://www.mhealthfairview.org/blog/rehabilitation-specialists-improve-health-for-transgender-and-nonbinary-patients
Finding a Voice: https://youtu.be/y6ZFxBqf9bE?si=kjZgOLT8GIhqvbg3</v>
      </c>
      <c r="BB218" s="8" t="s">
        <v>2345</v>
      </c>
      <c r="BC218" s="8" t="s">
        <v>1044</v>
      </c>
    </row>
    <row r="219">
      <c r="A219" s="7">
        <v>45398.66803652778</v>
      </c>
      <c r="B219" s="8" t="b">
        <v>1</v>
      </c>
      <c r="C219" s="8" t="s">
        <v>2350</v>
      </c>
      <c r="D219" s="8" t="s">
        <v>57</v>
      </c>
      <c r="E219" s="8" t="str">
        <f t="shared" si="1"/>
        <v> (she/her)</v>
      </c>
      <c r="F219" s="8" t="s">
        <v>81</v>
      </c>
      <c r="G219" s="9"/>
      <c r="H219" s="9"/>
      <c r="I219" s="9"/>
      <c r="J219" s="8" t="s">
        <v>61</v>
      </c>
      <c r="K219" s="8" t="s">
        <v>86</v>
      </c>
      <c r="L219" s="8" t="str">
        <f t="shared" si="30"/>
        <v>Vocal Pedagogue/Singing Instructor</v>
      </c>
      <c r="M219" s="8" t="s">
        <v>63</v>
      </c>
      <c r="N219" s="8" t="s">
        <v>64</v>
      </c>
      <c r="O219" s="8" t="str">
        <f t="shared" si="3"/>
        <v>Individual Training - Virtual, Individual Training - In Person</v>
      </c>
      <c r="P219" s="8" t="str">
        <f t="shared" si="40"/>
        <v>Individual training is offered in person or virtually, and</v>
      </c>
      <c r="Q219" s="8" t="s">
        <v>59</v>
      </c>
      <c r="R219" s="9" t="str">
        <f t="shared" si="5"/>
        <v/>
      </c>
      <c r="S219" s="9" t="str">
        <f t="shared" si="41"/>
        <v>group training is not offered.</v>
      </c>
      <c r="T219" s="8" t="s">
        <v>336</v>
      </c>
      <c r="U219" s="8" t="str">
        <f t="shared" si="63"/>
        <v>Globally</v>
      </c>
      <c r="V219" s="8" t="s">
        <v>88</v>
      </c>
      <c r="W219" s="10" t="str">
        <f t="shared" si="56"/>
        <v>Feminine, Masculine, Androgynous, Singing</v>
      </c>
      <c r="X219" s="10" t="str">
        <f t="shared" si="57"/>
        <v>Services are available for those with feminine, masculine, androgynous, and singing-related voice goals.</v>
      </c>
      <c r="Y219" s="8" t="s">
        <v>2351</v>
      </c>
      <c r="Z219" s="10" t="str">
        <f t="shared" si="42"/>
        <v>
Regarding formal training in voice for transgender and gender diverse people, this provider reported: I have 20+ years of voice teaching experience, and 10+ years of working with gender diverse singers. My trans students have been my teachers. I have mentored many singers through the process of testosterone-fueled voice change and love this process, but I enjoy and have expertise in working with singers of all genders. </v>
      </c>
      <c r="AA219" s="9"/>
      <c r="AB219" s="8" t="str">
        <f t="shared" si="45"/>
        <v/>
      </c>
      <c r="AC219" s="9"/>
      <c r="AD219" s="9"/>
      <c r="AE219" s="9"/>
      <c r="AF219" s="9"/>
      <c r="AG219" s="9"/>
      <c r="AH219" s="9"/>
      <c r="AI219" s="8" t="s">
        <v>67</v>
      </c>
      <c r="AJ219" s="8" t="s">
        <v>68</v>
      </c>
      <c r="AK219" s="8" t="s">
        <v>246</v>
      </c>
      <c r="AL219" s="8" t="s">
        <v>247</v>
      </c>
      <c r="AM219" s="9"/>
      <c r="AN219" s="9" t="str">
        <f t="shared" si="62"/>
        <v>Minneapolis, MN</v>
      </c>
      <c r="AO219" s="8" t="s">
        <v>2352</v>
      </c>
      <c r="AP219" s="9"/>
      <c r="AQ219" s="9"/>
      <c r="AR219" s="8" t="s">
        <v>2353</v>
      </c>
      <c r="AS219" s="11" t="s">
        <v>2354</v>
      </c>
      <c r="AT219" s="9"/>
      <c r="AU219" s="12" t="str">
        <f t="shared" si="13"/>
        <v/>
      </c>
      <c r="AV219" s="8">
        <v>2014.0</v>
      </c>
      <c r="AW219" s="8">
        <v>2007.0</v>
      </c>
      <c r="AX219" s="9"/>
      <c r="AY219" s="9" t="str">
        <f t="shared" si="26"/>
        <v/>
      </c>
      <c r="AZ219" s="8" t="s">
        <v>2355</v>
      </c>
      <c r="BA219" s="9" t="str">
        <f t="shared" si="53"/>
        <v>
This provider wished to share the following additional information: I will not have openings for new students until June 2024.</v>
      </c>
      <c r="BB219" s="8" t="s">
        <v>2353</v>
      </c>
      <c r="BC219" s="8" t="s">
        <v>1044</v>
      </c>
    </row>
    <row r="220">
      <c r="A220" s="7">
        <v>45398.66732734954</v>
      </c>
      <c r="B220" s="27" t="s">
        <v>858</v>
      </c>
      <c r="C220" s="8" t="s">
        <v>2356</v>
      </c>
      <c r="D220" s="8" t="s">
        <v>57</v>
      </c>
      <c r="E220" s="8" t="str">
        <f t="shared" si="1"/>
        <v> (she/her)</v>
      </c>
      <c r="F220" s="8" t="s">
        <v>58</v>
      </c>
      <c r="G220" s="8" t="s">
        <v>59</v>
      </c>
      <c r="I220" s="8" t="s">
        <v>60</v>
      </c>
      <c r="J220" s="8" t="s">
        <v>61</v>
      </c>
      <c r="K220" s="8" t="s">
        <v>2357</v>
      </c>
      <c r="L220" s="29" t="str">
        <f t="shared" si="30"/>
        <v>Vocologist</v>
      </c>
      <c r="M220" s="8" t="s">
        <v>63</v>
      </c>
      <c r="N220" s="8" t="s">
        <v>64</v>
      </c>
      <c r="O220" s="8" t="str">
        <f t="shared" si="3"/>
        <v>Individual Training - Virtual, Individual Training - In Person</v>
      </c>
      <c r="P220" s="8" t="str">
        <f t="shared" si="40"/>
        <v>Individual training is offered in person or virtually, and</v>
      </c>
      <c r="Q220" s="8" t="s">
        <v>59</v>
      </c>
      <c r="R220" s="9" t="str">
        <f t="shared" si="5"/>
        <v/>
      </c>
      <c r="S220" s="9" t="str">
        <f t="shared" si="41"/>
        <v>group training is not offered.</v>
      </c>
      <c r="T220" s="8" t="s">
        <v>2358</v>
      </c>
      <c r="U220" s="8" t="str">
        <f t="shared" si="63"/>
        <v>NJ, NY, PA</v>
      </c>
      <c r="V220" s="8" t="s">
        <v>66</v>
      </c>
      <c r="W220" s="10" t="str">
        <f t="shared" si="56"/>
        <v>Feminine, Masculine, Androgynous</v>
      </c>
      <c r="X220" s="10" t="str">
        <f t="shared" si="57"/>
        <v>Services are available for those with feminine, masculine, and androgynous voice goals.</v>
      </c>
      <c r="Y220" s="8" t="s">
        <v>2359</v>
      </c>
      <c r="Z220" s="10" t="str">
        <f t="shared" si="42"/>
        <v>
Regarding formal training in voice for transgender and gender diverse people, this provider reported: Leah Helou and Sandra Hirsch Transgender Voice course, Kitty Verdolini Renonant Voice Therapy, Buteyko Breathing, currently enrolled in Vocology certificate student at Lamar University, attended  Transgender support group meetings, NB child and Transgender MtF daughter-in-law.</v>
      </c>
      <c r="AA220" s="8" t="s">
        <v>2360</v>
      </c>
      <c r="AB220" s="8" t="str">
        <f t="shared" si="45"/>
        <v>
Regarding areas of specialty/specific trainings, this provider reported: Breathing techniques: Buteyko and Restorative</v>
      </c>
      <c r="AI220" s="8" t="s">
        <v>67</v>
      </c>
      <c r="AJ220" s="8" t="s">
        <v>68</v>
      </c>
      <c r="AK220" s="8" t="s">
        <v>1378</v>
      </c>
      <c r="AL220" s="8" t="s">
        <v>2361</v>
      </c>
      <c r="AM220" s="8" t="s">
        <v>2362</v>
      </c>
      <c r="AN220" s="9" t="str">
        <f t="shared" si="62"/>
        <v>4691 highway 9 North, Howell, NJ</v>
      </c>
      <c r="AO220" s="8" t="s">
        <v>2363</v>
      </c>
      <c r="AP220" s="8" t="s">
        <v>2364</v>
      </c>
      <c r="AQ220" s="8">
        <v>7.32942722E9</v>
      </c>
      <c r="AR220" s="8" t="s">
        <v>2365</v>
      </c>
      <c r="AS220" s="11" t="s">
        <v>2366</v>
      </c>
      <c r="AU220" s="12" t="str">
        <f t="shared" si="13"/>
        <v/>
      </c>
      <c r="AV220" s="8">
        <v>2013.0</v>
      </c>
      <c r="AW220" s="8">
        <v>1989.0</v>
      </c>
      <c r="AX220" s="8" t="s">
        <v>2367</v>
      </c>
      <c r="AY220" s="9" t="str">
        <f t="shared" si="26"/>
        <v>This provider opted to share the following additional aspects of identity: I am the mother of a NB person who is married to a MtF Transwoman </v>
      </c>
      <c r="BA220" s="9" t="str">
        <f t="shared" si="53"/>
        <v/>
      </c>
      <c r="BB220" s="8" t="s">
        <v>2368</v>
      </c>
      <c r="BC220" s="8" t="s">
        <v>1044</v>
      </c>
    </row>
    <row r="221">
      <c r="A221" s="7">
        <v>45399.493688726856</v>
      </c>
      <c r="B221" s="8" t="b">
        <v>1</v>
      </c>
      <c r="C221" s="8" t="s">
        <v>2356</v>
      </c>
      <c r="D221" s="8" t="s">
        <v>57</v>
      </c>
      <c r="E221" s="8" t="str">
        <f t="shared" si="1"/>
        <v> (she/her)</v>
      </c>
      <c r="F221" s="8" t="s">
        <v>58</v>
      </c>
      <c r="G221" s="8" t="s">
        <v>59</v>
      </c>
      <c r="H221" s="9"/>
      <c r="I221" s="8" t="s">
        <v>60</v>
      </c>
      <c r="J221" s="8" t="s">
        <v>61</v>
      </c>
      <c r="K221" s="8" t="s">
        <v>62</v>
      </c>
      <c r="L221" s="8" t="str">
        <f t="shared" si="30"/>
        <v>Speech-Language Pathologist</v>
      </c>
      <c r="M221" s="8" t="s">
        <v>63</v>
      </c>
      <c r="N221" s="8" t="s">
        <v>64</v>
      </c>
      <c r="O221" s="8" t="str">
        <f t="shared" si="3"/>
        <v>Individual Training - Virtual, Individual Training - In Person</v>
      </c>
      <c r="P221" s="8" t="str">
        <f t="shared" si="40"/>
        <v>Individual training is offered in person or virtually, and</v>
      </c>
      <c r="Q221" s="8" t="s">
        <v>59</v>
      </c>
      <c r="R221" s="9" t="str">
        <f t="shared" si="5"/>
        <v/>
      </c>
      <c r="S221" s="9" t="str">
        <f t="shared" si="41"/>
        <v>group training is not offered.</v>
      </c>
      <c r="T221" s="8" t="s">
        <v>2358</v>
      </c>
      <c r="U221" s="8" t="str">
        <f t="shared" si="63"/>
        <v>NJ, NY, PA</v>
      </c>
      <c r="V221" s="8" t="s">
        <v>66</v>
      </c>
      <c r="W221" s="10" t="str">
        <f t="shared" si="56"/>
        <v>Feminine, Masculine, Androgynous</v>
      </c>
      <c r="X221" s="10" t="str">
        <f t="shared" si="57"/>
        <v>Services are available for those with feminine, masculine, and androgynous voice goals.</v>
      </c>
      <c r="Y221" s="8" t="s">
        <v>2369</v>
      </c>
      <c r="Z221" s="10" t="str">
        <f t="shared" si="42"/>
        <v>
Regarding formal training in voice for transgender and gender diverse people, this provider reported: Transgender Voice Therapy taught by Sandy Hirsch and Leah Helou (2013), Spectrum Resonant Voice Therapy taught by Kitty Verdolini Abbott (2013),  post graduate Vocology certificate coursework at Lamar University (currently).</v>
      </c>
      <c r="AA221" s="8" t="s">
        <v>2370</v>
      </c>
      <c r="AB221" s="8" t="str">
        <f t="shared" si="45"/>
        <v>
Regarding areas of specialty/specific trainings, this provider reported: Foundations in Estill Voice Training (2024), Certified in Orofacial Myofunctional Therapy (since 2016) including tongue tie and its effects on the voice, Vocology coursework and experience in Muscle Tension Dysphonia, Vocal Nodules, neurological and surgical voice conditions, LSVT Loud (since 1997 including refreshers every several years), Manual Therapy (2017, 2022, 2024), Voice Gym (2017)</v>
      </c>
      <c r="AC221" s="8" t="s">
        <v>2371</v>
      </c>
      <c r="AD221" s="9"/>
      <c r="AE221" s="9"/>
      <c r="AF221" s="9"/>
      <c r="AG221" s="9"/>
      <c r="AH221" s="9"/>
      <c r="AI221" s="8" t="s">
        <v>67</v>
      </c>
      <c r="AJ221" s="8" t="s">
        <v>68</v>
      </c>
      <c r="AK221" s="8" t="s">
        <v>1378</v>
      </c>
      <c r="AL221" s="8" t="s">
        <v>2361</v>
      </c>
      <c r="AM221" s="8" t="s">
        <v>2372</v>
      </c>
      <c r="AN221" s="9" t="str">
        <f t="shared" si="62"/>
        <v>4691 Highway 9 North, Howell, NJ</v>
      </c>
      <c r="AO221" s="8" t="s">
        <v>2363</v>
      </c>
      <c r="AP221" s="8" t="s">
        <v>2364</v>
      </c>
      <c r="AQ221" s="8">
        <v>7.32942722E9</v>
      </c>
      <c r="AR221" s="8" t="s">
        <v>2365</v>
      </c>
      <c r="AS221" s="11" t="s">
        <v>2366</v>
      </c>
      <c r="AT221" s="8" t="s">
        <v>2373</v>
      </c>
      <c r="AU221" s="12" t="str">
        <f t="shared" si="13"/>
        <v>
Regarding formal training in cultural humility for transgender and gender diverse people, this provider reported: I have not completed formal training, but did attend approximately 24 transgender support group meetings in a year, to become more supportive of this population.</v>
      </c>
      <c r="AV221" s="8">
        <v>2013.0</v>
      </c>
      <c r="AW221" s="8">
        <v>1989.0</v>
      </c>
      <c r="AX221" s="8" t="s">
        <v>2374</v>
      </c>
      <c r="AY221" s="9"/>
      <c r="AZ221" s="8" t="s">
        <v>2375</v>
      </c>
      <c r="BA221" s="9" t="str">
        <f t="shared" si="53"/>
        <v>
This provider wished to share the following additional information: I am taking singing voice lessons since I have started studying Vocology.</v>
      </c>
      <c r="BB221" s="8" t="s">
        <v>2368</v>
      </c>
      <c r="BC221" s="8" t="s">
        <v>1044</v>
      </c>
    </row>
    <row r="222">
      <c r="A222" s="7">
        <v>45398.678394456016</v>
      </c>
      <c r="B222" s="8" t="b">
        <v>1</v>
      </c>
      <c r="C222" s="8" t="s">
        <v>2376</v>
      </c>
      <c r="D222" s="8" t="s">
        <v>57</v>
      </c>
      <c r="E222" s="8" t="str">
        <f t="shared" si="1"/>
        <v> (she/her)</v>
      </c>
      <c r="F222" s="8" t="s">
        <v>58</v>
      </c>
      <c r="G222" s="8" t="s">
        <v>59</v>
      </c>
      <c r="H222" s="9"/>
      <c r="I222" s="8" t="s">
        <v>60</v>
      </c>
      <c r="J222" s="8" t="s">
        <v>61</v>
      </c>
      <c r="K222" s="8" t="s">
        <v>62</v>
      </c>
      <c r="L222" s="8" t="str">
        <f t="shared" si="30"/>
        <v>Speech-Language Pathologist</v>
      </c>
      <c r="M222" s="8" t="s">
        <v>63</v>
      </c>
      <c r="N222" s="8" t="s">
        <v>64</v>
      </c>
      <c r="O222" s="8" t="str">
        <f t="shared" si="3"/>
        <v>Individual Training - Virtual, Individual Training - In Person</v>
      </c>
      <c r="P222" s="8" t="str">
        <f t="shared" si="40"/>
        <v>Individual training is offered in person or virtually, and</v>
      </c>
      <c r="Q222" s="8" t="s">
        <v>59</v>
      </c>
      <c r="R222" s="9" t="str">
        <f t="shared" si="5"/>
        <v/>
      </c>
      <c r="S222" s="9" t="str">
        <f t="shared" si="41"/>
        <v>group training is not offered.</v>
      </c>
      <c r="T222" s="8" t="s">
        <v>2377</v>
      </c>
      <c r="U222" s="8" t="str">
        <f t="shared" si="63"/>
        <v>PA, NJ, CA</v>
      </c>
      <c r="V222" s="8" t="s">
        <v>88</v>
      </c>
      <c r="W222" s="10" t="str">
        <f t="shared" si="56"/>
        <v>Feminine, Masculine, Androgynous, Singing</v>
      </c>
      <c r="X222" s="10" t="str">
        <f t="shared" si="57"/>
        <v>Services are available for those with feminine, masculine, androgynous, and singing-related voice goals.</v>
      </c>
      <c r="Y222" s="8" t="s">
        <v>2378</v>
      </c>
      <c r="Z222" s="10" t="str">
        <f t="shared" si="42"/>
        <v>
Regarding formal training in voice for transgender and gender diverse people, this provider reported: Graduate degree from Boston University Sargent College of Health and Rehabilitation Sciences, clinical training with transgender voice specialist Barbara Worth.</v>
      </c>
      <c r="AA222" s="8" t="s">
        <v>2379</v>
      </c>
      <c r="AB222" s="8" t="str">
        <f t="shared" si="45"/>
        <v>
Regarding areas of specialty/specific trainings, this provider reported: Speech, voice, singing, respiratory training for adults, adolescents, and seniors</v>
      </c>
      <c r="AC222" s="8" t="s">
        <v>2380</v>
      </c>
      <c r="AD222" s="9"/>
      <c r="AE222" s="9"/>
      <c r="AF222" s="9"/>
      <c r="AG222" s="9"/>
      <c r="AH222" s="9"/>
      <c r="AI222" s="8" t="s">
        <v>67</v>
      </c>
      <c r="AJ222" s="8" t="s">
        <v>68</v>
      </c>
      <c r="AK222" s="8" t="s">
        <v>65</v>
      </c>
      <c r="AL222" s="8" t="s">
        <v>2381</v>
      </c>
      <c r="AM222" s="8" t="s">
        <v>2382</v>
      </c>
      <c r="AN222" s="9" t="str">
        <f t="shared" si="62"/>
        <v>6081 Hamilton Blvd Suite 600, Allentown, PA</v>
      </c>
      <c r="AO222" s="8" t="s">
        <v>2383</v>
      </c>
      <c r="AP222" s="8" t="s">
        <v>72</v>
      </c>
      <c r="AQ222" s="9"/>
      <c r="AR222" s="8" t="s">
        <v>2384</v>
      </c>
      <c r="AS222" s="11" t="s">
        <v>2385</v>
      </c>
      <c r="AT222" s="8" t="s">
        <v>2386</v>
      </c>
      <c r="AU222" s="12" t="str">
        <f t="shared" si="13"/>
        <v>
Regarding formal training in cultural humility for transgender and gender diverse people, this provider reported: Voice Foundation Symposiums, local transgender meetings</v>
      </c>
      <c r="AV222" s="8">
        <v>2016.0</v>
      </c>
      <c r="AW222" s="8">
        <v>2016.0</v>
      </c>
      <c r="AX222" s="9"/>
      <c r="AY222" s="9" t="str">
        <f t="shared" ref="AY222:AY223" si="64">IF(ISBLANK(AX222), ,"This provider opted to share the following additional aspects of identity: "&amp;AX222)</f>
        <v/>
      </c>
      <c r="AZ222" s="9"/>
      <c r="BA222" s="9" t="str">
        <f t="shared" si="53"/>
        <v/>
      </c>
      <c r="BB222" s="8" t="s">
        <v>2384</v>
      </c>
      <c r="BC222" s="8" t="s">
        <v>1044</v>
      </c>
    </row>
    <row r="223">
      <c r="A223" s="7">
        <v>45398.70918922454</v>
      </c>
      <c r="B223" s="8" t="s">
        <v>858</v>
      </c>
      <c r="C223" s="8" t="s">
        <v>2387</v>
      </c>
      <c r="D223" s="8" t="s">
        <v>629</v>
      </c>
      <c r="E223" s="8" t="str">
        <f t="shared" si="1"/>
        <v> (they/them)</v>
      </c>
      <c r="F223" s="8" t="s">
        <v>81</v>
      </c>
      <c r="J223" s="8" t="s">
        <v>61</v>
      </c>
      <c r="K223" s="8" t="s">
        <v>86</v>
      </c>
      <c r="L223" s="8" t="str">
        <f t="shared" si="30"/>
        <v>Vocal Pedagogue/Singing Instructor</v>
      </c>
      <c r="M223" s="8" t="s">
        <v>63</v>
      </c>
      <c r="N223" s="8" t="s">
        <v>153</v>
      </c>
      <c r="O223" s="8" t="str">
        <f t="shared" si="3"/>
        <v>Individual Training - Virtual</v>
      </c>
      <c r="P223" s="8" t="str">
        <f t="shared" si="40"/>
        <v>Individual training is offered virtually, and</v>
      </c>
      <c r="Q223" s="8" t="s">
        <v>59</v>
      </c>
      <c r="R223" s="9" t="str">
        <f t="shared" si="5"/>
        <v/>
      </c>
      <c r="S223" s="9" t="str">
        <f t="shared" si="41"/>
        <v>group training is not offered.</v>
      </c>
      <c r="T223" s="8" t="s">
        <v>336</v>
      </c>
      <c r="U223" s="8" t="str">
        <f t="shared" si="63"/>
        <v>Globally</v>
      </c>
      <c r="V223" s="8" t="s">
        <v>88</v>
      </c>
      <c r="W223" s="10" t="str">
        <f t="shared" si="56"/>
        <v>Feminine, Masculine, Androgynous, Singing</v>
      </c>
      <c r="X223" s="10" t="str">
        <f t="shared" si="57"/>
        <v>Services are available for those with feminine, masculine, androgynous, and singing-related voice goals.</v>
      </c>
      <c r="Y223" s="8" t="s">
        <v>2388</v>
      </c>
      <c r="Z223" s="10" t="str">
        <f t="shared" si="42"/>
        <v>
Regarding formal training in voice for transgender and gender diverse people, this provider reported: I've been a voice coach since 2020. 
I teach a wide range of specific vocal interventions to help students achieve individualized/unique goals, promote healthy and flexible vocalization, and habituate a voice consistent with a student's gender. I have extensive experience modeling voice qualities and voice exercises throughout expansive vocal ranges, in order to teach effective modifications for diverse starting points and end goals. These skills are drawn from teaching/coaching, as well as my own experiences with fluid and gender-expansive vocal expression. 
I have studied acoustics, vocal pedagogy, gender-affirming speech, and gender-affirming singing with numerous instructors and colleagues on an ongoing basis since 2017. I have studied closely with speech language pathologists and Estill Voice master trainers, with an emphasis on extending established pedagogy to encompass gender-affirming voice modification. 
My master's degree and subsequent independent study focused on cognitive learning theory and neurology. I incorporate neurodivergence-informed and trauma-informed coaching techniques, as well as specific techniques for managing anxiety, dysphoria, and discomfort with voice training (drawing from learning/skill acquisition theory and clinical research, yoga, breath work, and polyvagal techniques).
</v>
      </c>
      <c r="AA223" s="8" t="s">
        <v>2389</v>
      </c>
      <c r="AB223" s="8" t="str">
        <f t="shared" si="45"/>
        <v>
Regarding areas of specialty/specific trainings, this provider reported: non-binary voice, transfeminine voice, and transmasculine voice (whether testosterone replacement therapy currently/previously taken, or not taken); accommodations for neurodivergent students and trauma-informed coaching; individualized learning goals and lesson plans; gender-neutral or gender affirming singing (jazz, pop, classical); Estill Voice Training techniques</v>
      </c>
      <c r="AC223" s="8" t="s">
        <v>2390</v>
      </c>
      <c r="AI223" s="8" t="s">
        <v>594</v>
      </c>
      <c r="AJ223" s="8" t="s">
        <v>83</v>
      </c>
      <c r="AK223" s="8" t="s">
        <v>2391</v>
      </c>
      <c r="AL223" s="8" t="s">
        <v>2392</v>
      </c>
      <c r="AN223" s="9" t="str">
        <f t="shared" si="62"/>
        <v>Portland metropolitan area (please do not publish), Oregon (please do not publish; if you think it's appropriate you could publish "West Coast" since that is relevant for speaking accent))</v>
      </c>
      <c r="AO223" s="8" t="s">
        <v>2393</v>
      </c>
      <c r="AR223" s="8" t="s">
        <v>2394</v>
      </c>
      <c r="AS223" s="11" t="s">
        <v>2395</v>
      </c>
      <c r="AT223" s="8" t="s">
        <v>2396</v>
      </c>
      <c r="AU223" s="12" t="str">
        <f t="shared" si="13"/>
        <v>
Regarding formal training in cultural humility for transgender and gender diverse people, this provider reported: I haven't received specific formal training in cultural humility as it pertains to the trans and gender-diverse community. However, as a non-binary and transitioning person, I don't really believe that any existing formal training system can sufficiently equip anyone to fully understand individual experiences with gender diversity -- especially people who do not have personal lived experiences being transgender/gender-non-conforming. Even with personal experiences being part of the trans community, I know that I can't fully understand anyone else's experience with gender -- although I can deeply empathize and draw from shared experiences with transness. It is important to me to give individual students opportunities to share and achieve their own unique transition and gender expression goals. I love working with students to create individualized lesson plans to achieve their personal goals. Student goals could be to conform to a typical gender quality, to achieve a gender non-conforming voice, or to explore/achieve specific, unique vocal sounds.</v>
      </c>
      <c r="AV223" s="8">
        <v>2020.0</v>
      </c>
      <c r="AW223" s="8">
        <v>2021.0</v>
      </c>
      <c r="AX223" s="8" t="s">
        <v>2397</v>
      </c>
      <c r="AY223" s="9" t="str">
        <f t="shared" si="64"/>
        <v>This provider opted to share the following additional aspects of identity: I am non-binary and genderfluid. 
I am intersex and had a small amount of testosterone in my mid 20s, so my unmodified voice developed to a gender-ambiguous range. As a result, I have personal experiences from different times in my life with making my voice more masculine, more neutral, and more feminine.
I am white and I am a monolingual English speaker with a West Coast American accent. </v>
      </c>
      <c r="AZ223" s="8" t="s">
        <v>2398</v>
      </c>
      <c r="BA223" s="9" t="str">
        <f t="shared" si="53"/>
        <v>
This provider wished to share the following additional information: I offer free initial consultations for students who are curious about lessons with me and want to discuss logistics/pricing or voice modification in general. I am also happy to do these consultations with students who want to get some tips for independent study, or shop around for different teachers. 
I am willing to be very flexible with pricing to work with students who might otherwise be unable to access voice coaching. I went into this field to cooperate in mutual aid within the trans/non-binary/neurodivergent community, and as long as I can support myself, that goal is more important than profit. 
I am aware of how my own background may bias me towards specific vocal sounds and speech patterns. I do not treat my own voice as a default. I always do my best to present general changes that can be applied in a student's own context, and to encourage students to think about vocal goals with regard to all aspects of their personal identity -- cultural/racial identity, accents/dialects/languages, code-switching to different social/cultural situations, and vocal qualities informed by other people with similar identities, personal expression/aesthetics, hobbies, professional experience, etc. 
I work with a worldwide, culturally diverse student population. I have some limited knowledge of voice qualities in dialects of English other than my own white, West Coast American accent and I defer to students' own experiences when my own experiences aren't relevant. I am also familiar with some aspects of various other languages, and I've worked with numerous students to generalize techniques from English to their own specific spoken languages. 
I encourage students to seek out teachers with shared experiences and identities if I feel my own skills/experiences don't match up well, and when possible I am happy to recommend specific teachers or resources.</v>
      </c>
      <c r="BB223" s="8" t="s">
        <v>2394</v>
      </c>
      <c r="BC223" s="8" t="s">
        <v>1044</v>
      </c>
    </row>
    <row r="224">
      <c r="A224" s="7">
        <v>45399.66456600695</v>
      </c>
      <c r="B224" s="8" t="b">
        <v>1</v>
      </c>
      <c r="C224" s="8" t="s">
        <v>2399</v>
      </c>
      <c r="D224" s="8" t="s">
        <v>57</v>
      </c>
      <c r="E224" s="9"/>
      <c r="F224" s="8" t="s">
        <v>81</v>
      </c>
      <c r="G224" s="9"/>
      <c r="H224" s="9"/>
      <c r="I224" s="9"/>
      <c r="J224" s="8" t="s">
        <v>1611</v>
      </c>
      <c r="K224" s="9"/>
      <c r="L224" s="9"/>
      <c r="M224" s="9"/>
      <c r="N224" s="9"/>
      <c r="O224" s="8" t="str">
        <f t="shared" si="3"/>
        <v/>
      </c>
      <c r="P224" s="9"/>
      <c r="Q224" s="9"/>
      <c r="R224" s="9" t="str">
        <f t="shared" si="5"/>
        <v/>
      </c>
      <c r="S224" s="9"/>
      <c r="T224" s="9"/>
      <c r="U224" s="8" t="str">
        <f t="shared" si="63"/>
        <v/>
      </c>
      <c r="V224" s="9"/>
      <c r="W224" s="10" t="str">
        <f t="shared" si="56"/>
        <v/>
      </c>
      <c r="X224" s="9"/>
      <c r="Y224" s="9"/>
      <c r="Z224" s="9"/>
      <c r="AA224" s="9"/>
      <c r="AB224" s="9"/>
      <c r="AC224" s="9"/>
      <c r="AD224" s="8" t="s">
        <v>2400</v>
      </c>
      <c r="AE224" s="22" t="s">
        <v>1613</v>
      </c>
      <c r="AF224" s="8" t="s">
        <v>1687</v>
      </c>
      <c r="AG224" s="8" t="s">
        <v>2401</v>
      </c>
      <c r="AH224" s="8" t="s">
        <v>1044</v>
      </c>
      <c r="AI224" s="8" t="s">
        <v>67</v>
      </c>
      <c r="AJ224" s="8" t="s">
        <v>83</v>
      </c>
      <c r="AK224" s="8" t="s">
        <v>2402</v>
      </c>
      <c r="AL224" s="8" t="s">
        <v>2403</v>
      </c>
      <c r="AM224" s="8" t="s">
        <v>2404</v>
      </c>
      <c r="AN224" s="9" t="str">
        <f t="shared" si="62"/>
        <v>3901 Rainbow Blvd, Kansas City, Kansas</v>
      </c>
      <c r="AO224" s="8" t="s">
        <v>2405</v>
      </c>
      <c r="AP224" s="9"/>
      <c r="AQ224" s="8">
        <v>9.135886701E9</v>
      </c>
      <c r="AR224" s="9"/>
      <c r="AS224" s="9"/>
      <c r="AT224" s="9"/>
      <c r="AU224" s="9"/>
      <c r="AV224" s="8">
        <v>2021.0</v>
      </c>
      <c r="AW224" s="8">
        <v>2021.0</v>
      </c>
      <c r="AX224" s="9"/>
      <c r="AY224" s="9"/>
      <c r="AZ224" s="9"/>
      <c r="BA224" s="9"/>
      <c r="BB224" s="8" t="s">
        <v>2406</v>
      </c>
      <c r="BC224" s="8" t="s">
        <v>1044</v>
      </c>
    </row>
    <row r="225">
      <c r="A225" s="7">
        <v>45398.76193175926</v>
      </c>
      <c r="B225" s="8" t="b">
        <v>1</v>
      </c>
      <c r="C225" s="8" t="s">
        <v>2407</v>
      </c>
      <c r="D225" s="8" t="s">
        <v>57</v>
      </c>
      <c r="E225" s="8" t="str">
        <f t="shared" ref="E225:E247" si="65">IF(ISBLANK(D225), ," ("&amp;D225&amp;")")</f>
        <v> (she/her)</v>
      </c>
      <c r="F225" s="8" t="s">
        <v>81</v>
      </c>
      <c r="G225" s="9"/>
      <c r="H225" s="9"/>
      <c r="I225" s="9"/>
      <c r="J225" s="8" t="s">
        <v>61</v>
      </c>
      <c r="K225" s="8" t="s">
        <v>62</v>
      </c>
      <c r="L225" s="8" t="str">
        <f t="shared" ref="L225:L247" si="66">SUBSTITUTE(SUBSTITUTE(SUBSTITUTE(SUBSTITUTE(K225,"Vocal Pedagogy/Singing Instruction (offering GAVC training in addition to singing services)","Vocal Pedagogue/Singing Instructor"),"Speech-Language Pathology (inc. international equivalents, offering GAVC in addition to clinical services)","Speech-Language Pathologist"),"Gender Affirming Voice Training (offering only GAVC training)","Gender Affirming Voice Trainer"),"Theater/Acting Coach (offering GAVC training in addition to general services)","Theater/Acting Coach")</f>
        <v>Speech-Language Pathologist</v>
      </c>
      <c r="M225" s="8" t="s">
        <v>63</v>
      </c>
      <c r="N225" s="8" t="s">
        <v>64</v>
      </c>
      <c r="O225" s="8" t="str">
        <f t="shared" si="3"/>
        <v>Individual Training - Virtual, Individual Training - In Person</v>
      </c>
      <c r="P225" s="8" t="str">
        <f t="shared" ref="P225:P247" si="67">SUBSTITUTE(SUBSTITUTE(SUBSTITUTE(SUBSTITUTE(N225,"Yes - In Person, Yes - Virtual","Individual training is offered in person or virtually, and"),"Yes - Virtual","Individual training is offered virtually, and"),"Yes - In Person","Individual training is offered in person, and"),"No","Individual training is not offered, and")</f>
        <v>Individual training is offered in person or virtually, and</v>
      </c>
      <c r="Q225" s="8" t="s">
        <v>59</v>
      </c>
      <c r="R225" s="9" t="str">
        <f t="shared" si="5"/>
        <v/>
      </c>
      <c r="S225" s="9" t="str">
        <f t="shared" ref="S225:S247" si="68">SUBSTITUTE(SUBSTITUTE(SUBSTITUTE(SUBSTITUTE(Q225,"Yes - In Person, Yes - Virtual","group training is offered in person or virtually."),"Yes - Virtual","group training is offered virtually."),"Yes - In Person","group training is offered in person."),"No","group training is not offered.")</f>
        <v>group training is not offered.</v>
      </c>
      <c r="T225" s="8" t="s">
        <v>864</v>
      </c>
      <c r="U225" s="8" t="str">
        <f t="shared" si="63"/>
        <v>WA</v>
      </c>
      <c r="V225" s="8" t="s">
        <v>66</v>
      </c>
      <c r="W225" s="10" t="str">
        <f t="shared" si="56"/>
        <v>Feminine, Masculine, Androgynous</v>
      </c>
      <c r="X225" s="10" t="str">
        <f t="shared" ref="X225:X232" si="69">SUBSTITUTE(SUBSTITUTE(SUBSTITUTE(SUBSTITUTE(V225,"Feminine-leaning voice goals (raising pitch, brighter resonance, etc), Masculine-leaning voice goals (lowering pitch, darker resonance, etc), Androgynous voice goals, Gender-related singing voice goals","Services are available for those with feminine, masculine, androgynous, and singing-related voice goals."),"Feminine-leaning voice goals (raising pitch, brighter resonance, etc), Masculine-leaning voice goals (lowering pitch, darker resonance, etc), Androgynous voice goals","Services are available for those with feminine, masculine, and androgynous voice goals."),"Feminine-leaning voice goals (raising pitch, brighter resonance, etc), Masculine-leaning voice goals (lowering pitch, darker resonance, etc)","Services are available for those with feminine or masculine voice goals."),"Feminine-leaning voice goals (raising pitch, brighter resonance, etc), Androgynous voice goals","Services are available for those with feminine or androgynous voice goals.")</f>
        <v>Services are available for those with feminine, masculine, and androgynous voice goals.</v>
      </c>
      <c r="Y225" s="8" t="s">
        <v>2408</v>
      </c>
      <c r="Z225" s="10" t="str">
        <f t="shared" ref="Z225:Z247" si="70">IF(ISBLANK(Y225), ,CHAR(10)&amp;CHAR(10)&amp;"Regarding formal training in voice for transgender and gender diverse people, this provider reported: "&amp;Y225)</f>
        <v>
Regarding formal training in voice for transgender and gender diverse people, this provider reported: I am trained as a speech language pathologist. I have been training and practicing voice therapy for almost 10 years and incorporate that background into my work in gender affirming voice training. To hone my skills with GAVT specifically, I have completed multiple continuing education courses, self study, and consultation with colleagues.</v>
      </c>
      <c r="AA225" s="9"/>
      <c r="AB225" s="8" t="str">
        <f t="shared" ref="AB225:AB247" si="71">IF(ISBLANK(AA225), ,CHAR(10)&amp;CHAR(10)&amp;"Regarding areas of specialty/specific trainings, this provider reported: "&amp;AA225)</f>
        <v/>
      </c>
      <c r="AC225" s="8" t="s">
        <v>2409</v>
      </c>
      <c r="AD225" s="9"/>
      <c r="AE225" s="9"/>
      <c r="AF225" s="9"/>
      <c r="AG225" s="9"/>
      <c r="AH225" s="9"/>
      <c r="AI225" s="8" t="s">
        <v>67</v>
      </c>
      <c r="AJ225" s="8" t="s">
        <v>68</v>
      </c>
      <c r="AK225" s="8" t="s">
        <v>864</v>
      </c>
      <c r="AL225" s="8" t="s">
        <v>2410</v>
      </c>
      <c r="AM225" s="8" t="s">
        <v>2411</v>
      </c>
      <c r="AN225" s="9" t="str">
        <f t="shared" si="62"/>
        <v>1900 D Street, Bellingham, WA</v>
      </c>
      <c r="AO225" s="8" t="s">
        <v>2412</v>
      </c>
      <c r="AP225" s="8" t="s">
        <v>72</v>
      </c>
      <c r="AQ225" s="9"/>
      <c r="AR225" s="8" t="s">
        <v>2413</v>
      </c>
      <c r="AS225" s="9"/>
      <c r="AT225" s="8" t="s">
        <v>2414</v>
      </c>
      <c r="AU225" s="12" t="str">
        <f t="shared" ref="AU225:AU247" si="72">IF(ISBLANK(AT225), ,CHAR(10)&amp;CHAR(10)&amp;"Regarding formal training in cultural humility for transgender and gender diverse people, this provider reported: "&amp;AT225)</f>
        <v>
Regarding formal training in cultural humility for transgender and gender diverse people, this provider reported: I have participated in continuing education through online platforms, the Say It Loud conference, and participate in local gender affirming providers group</v>
      </c>
      <c r="AV225" s="8">
        <v>2020.0</v>
      </c>
      <c r="AW225" s="8">
        <v>2012.0</v>
      </c>
      <c r="AX225" s="8" t="s">
        <v>2415</v>
      </c>
      <c r="AY225" s="9" t="str">
        <f t="shared" ref="AY225:AY247" si="73">IF(ISBLANK(AX225), ,"This provider opted to share the following additional aspects of identity: "&amp;AX225)</f>
        <v>This provider opted to share the following additional aspects of identity: I am an openly Queer woman.</v>
      </c>
      <c r="AZ225" s="9"/>
      <c r="BA225" s="9" t="str">
        <f t="shared" ref="BA225:BA247" si="74">IF(ISBLANK(AZ225), ,CHAR(10)&amp;CHAR(10)&amp;"This provider wished to share the following additional information: "&amp;AZ225)</f>
        <v/>
      </c>
      <c r="BB225" s="8" t="s">
        <v>2413</v>
      </c>
      <c r="BC225" s="8" t="s">
        <v>1044</v>
      </c>
    </row>
    <row r="226">
      <c r="A226" s="7">
        <v>45399.40902449074</v>
      </c>
      <c r="B226" s="8" t="b">
        <v>1</v>
      </c>
      <c r="C226" s="8" t="s">
        <v>2416</v>
      </c>
      <c r="D226" s="8" t="s">
        <v>111</v>
      </c>
      <c r="E226" s="8" t="str">
        <f t="shared" si="65"/>
        <v> (she/they)</v>
      </c>
      <c r="F226" s="8" t="s">
        <v>81</v>
      </c>
      <c r="G226" s="9"/>
      <c r="H226" s="9"/>
      <c r="I226" s="9"/>
      <c r="J226" s="8" t="s">
        <v>61</v>
      </c>
      <c r="K226" s="8" t="s">
        <v>62</v>
      </c>
      <c r="L226" s="8" t="str">
        <f t="shared" si="66"/>
        <v>Speech-Language Pathologist</v>
      </c>
      <c r="M226" s="8" t="s">
        <v>2417</v>
      </c>
      <c r="N226" s="8" t="s">
        <v>64</v>
      </c>
      <c r="O226" s="8" t="str">
        <f t="shared" si="3"/>
        <v>Individual Training - Virtual, Individual Training - In Person</v>
      </c>
      <c r="P226" s="8" t="str">
        <f t="shared" si="67"/>
        <v>Individual training is offered in person or virtually, and</v>
      </c>
      <c r="Q226" s="8" t="s">
        <v>59</v>
      </c>
      <c r="R226" s="9" t="str">
        <f t="shared" si="5"/>
        <v/>
      </c>
      <c r="S226" s="9" t="str">
        <f t="shared" si="68"/>
        <v>group training is not offered.</v>
      </c>
      <c r="T226" s="8" t="s">
        <v>1728</v>
      </c>
      <c r="U226" s="8" t="str">
        <f t="shared" si="63"/>
        <v>MD</v>
      </c>
      <c r="V226" s="8" t="s">
        <v>66</v>
      </c>
      <c r="W226" s="10" t="str">
        <f t="shared" si="56"/>
        <v>Feminine, Masculine, Androgynous</v>
      </c>
      <c r="X226" s="10" t="str">
        <f t="shared" si="69"/>
        <v>Services are available for those with feminine, masculine, and androgynous voice goals.</v>
      </c>
      <c r="Y226" s="8" t="s">
        <v>2418</v>
      </c>
      <c r="Z226" s="10" t="str">
        <f t="shared" si="70"/>
        <v>
Regarding formal training in voice for transgender and gender diverse people, this provider reported: Speech Pathologist, 11 years experience with GAV, regular continuing education</v>
      </c>
      <c r="AA226" s="9"/>
      <c r="AB226" s="8" t="str">
        <f t="shared" si="71"/>
        <v/>
      </c>
      <c r="AC226" s="8" t="s">
        <v>2419</v>
      </c>
      <c r="AD226" s="9"/>
      <c r="AE226" s="9"/>
      <c r="AF226" s="9"/>
      <c r="AG226" s="9"/>
      <c r="AH226" s="9"/>
      <c r="AI226" s="8" t="s">
        <v>67</v>
      </c>
      <c r="AJ226" s="8" t="s">
        <v>83</v>
      </c>
      <c r="AK226" s="8" t="s">
        <v>294</v>
      </c>
      <c r="AL226" s="8" t="s">
        <v>2420</v>
      </c>
      <c r="AM226" s="8" t="s">
        <v>2421</v>
      </c>
      <c r="AN226" s="9" t="str">
        <f t="shared" si="62"/>
        <v>7251 Preinkert Drive, College Park, Maryland</v>
      </c>
      <c r="AO226" s="8" t="s">
        <v>2422</v>
      </c>
      <c r="AP226" s="27" t="s">
        <v>72</v>
      </c>
      <c r="AQ226" s="8">
        <v>3.014054218E9</v>
      </c>
      <c r="AR226" s="9"/>
      <c r="AS226" s="11" t="s">
        <v>2423</v>
      </c>
      <c r="AT226" s="8" t="s">
        <v>2424</v>
      </c>
      <c r="AU226" s="12" t="str">
        <f t="shared" si="72"/>
        <v>
Regarding formal training in cultural humility for transgender and gender diverse people, this provider reported: UMD Campus trainings, regular continuing education courses. </v>
      </c>
      <c r="AV226" s="8">
        <v>2013.0</v>
      </c>
      <c r="AW226" s="8">
        <v>2003.0</v>
      </c>
      <c r="AX226" s="8" t="s">
        <v>2425</v>
      </c>
      <c r="AY226" s="9" t="str">
        <f t="shared" si="73"/>
        <v>This provider opted to share the following additional aspects of identity: Student clinicians have varied background and identities.</v>
      </c>
      <c r="AZ226" s="8" t="s">
        <v>2426</v>
      </c>
      <c r="BA226" s="9" t="str">
        <f t="shared" si="74"/>
        <v>
This provider wished to share the following additional information: Teaching clinic- Services are provided by graduate students and overseen by licensed/certified providers. Clinic operates on semester basis. </v>
      </c>
      <c r="BB226" s="8" t="s">
        <v>2427</v>
      </c>
      <c r="BC226" s="8" t="s">
        <v>1044</v>
      </c>
    </row>
    <row r="227">
      <c r="A227" s="7">
        <v>45398.838550127315</v>
      </c>
      <c r="B227" s="8" t="b">
        <v>1</v>
      </c>
      <c r="C227" s="8" t="s">
        <v>2428</v>
      </c>
      <c r="D227" s="8" t="s">
        <v>57</v>
      </c>
      <c r="E227" s="8" t="str">
        <f t="shared" si="65"/>
        <v> (she/her)</v>
      </c>
      <c r="F227" s="8" t="s">
        <v>81</v>
      </c>
      <c r="G227" s="9"/>
      <c r="H227" s="9"/>
      <c r="I227" s="9"/>
      <c r="J227" s="8" t="s">
        <v>61</v>
      </c>
      <c r="K227" s="8" t="s">
        <v>447</v>
      </c>
      <c r="L227" s="8" t="str">
        <f t="shared" si="66"/>
        <v>Theater/Acting Coach</v>
      </c>
      <c r="M227" s="8" t="s">
        <v>63</v>
      </c>
      <c r="N227" s="8" t="s">
        <v>153</v>
      </c>
      <c r="O227" s="8" t="str">
        <f t="shared" si="3"/>
        <v>Individual Training - Virtual</v>
      </c>
      <c r="P227" s="8" t="str">
        <f t="shared" si="67"/>
        <v>Individual training is offered virtually, and</v>
      </c>
      <c r="Q227" s="8" t="s">
        <v>153</v>
      </c>
      <c r="R227" s="9" t="str">
        <f t="shared" si="5"/>
        <v>Group Training - Virtual</v>
      </c>
      <c r="S227" s="9" t="str">
        <f t="shared" si="68"/>
        <v>group training is offered virtually.</v>
      </c>
      <c r="T227" s="8" t="s">
        <v>336</v>
      </c>
      <c r="U227" s="8" t="str">
        <f t="shared" si="63"/>
        <v>Globally</v>
      </c>
      <c r="V227" s="8" t="s">
        <v>66</v>
      </c>
      <c r="W227" s="10" t="str">
        <f t="shared" si="56"/>
        <v>Feminine, Masculine, Androgynous</v>
      </c>
      <c r="X227" s="10" t="str">
        <f t="shared" si="69"/>
        <v>Services are available for those with feminine, masculine, and androgynous voice goals.</v>
      </c>
      <c r="Y227" s="8" t="s">
        <v>2429</v>
      </c>
      <c r="Z227" s="10" t="str">
        <f t="shared" si="70"/>
        <v>
Regarding formal training in voice for transgender and gender diverse people, this provider reported: Transgender Voice and Communication Training for Voice Clinicians, Chicago Voice Center’s Theater Voice &amp; Speech Training Methods for Working with Gender-Diverse Clients, Gender Affirming Voice for Actors</v>
      </c>
      <c r="AA227" s="8" t="s">
        <v>2430</v>
      </c>
      <c r="AB227" s="8" t="str">
        <f t="shared" si="71"/>
        <v>
Regarding areas of specialty/specific trainings, this provider reported: Knight-Thompson Speechwork, accent and dialect coaching, voice and text work for performers, presentation/public speaking skills</v>
      </c>
      <c r="AC227" s="8" t="s">
        <v>2431</v>
      </c>
      <c r="AD227" s="9"/>
      <c r="AE227" s="9"/>
      <c r="AF227" s="9"/>
      <c r="AG227" s="9"/>
      <c r="AH227" s="9"/>
      <c r="AI227" s="8" t="s">
        <v>67</v>
      </c>
      <c r="AJ227" s="8" t="s">
        <v>68</v>
      </c>
      <c r="AK227" s="8" t="s">
        <v>2432</v>
      </c>
      <c r="AL227" s="8" t="s">
        <v>769</v>
      </c>
      <c r="AM227" s="8" t="s">
        <v>2433</v>
      </c>
      <c r="AN227" s="9" t="str">
        <f t="shared" si="62"/>
        <v>821 University Avenue, Madison, Wisconsin</v>
      </c>
      <c r="AO227" s="8" t="s">
        <v>2434</v>
      </c>
      <c r="AP227" s="8" t="s">
        <v>2284</v>
      </c>
      <c r="AQ227" s="9"/>
      <c r="AR227" s="8" t="s">
        <v>2435</v>
      </c>
      <c r="AS227" s="11" t="s">
        <v>2436</v>
      </c>
      <c r="AT227" s="8" t="s">
        <v>2437</v>
      </c>
      <c r="AU227" s="12" t="str">
        <f t="shared" si="72"/>
        <v>
Regarding formal training in cultural humility for transgender and gender diverse people, this provider reported: Madison Teaching and Learning Excellence. The gender affirming voice courses/programs I have taken have included cultural humility in their trainings</v>
      </c>
      <c r="AV227" s="8">
        <v>2017.0</v>
      </c>
      <c r="AW227" s="8">
        <v>2016.0</v>
      </c>
      <c r="AX227" s="9"/>
      <c r="AY227" s="9" t="str">
        <f t="shared" si="73"/>
        <v/>
      </c>
      <c r="AZ227" s="8" t="s">
        <v>2438</v>
      </c>
      <c r="BA227" s="9" t="str">
        <f t="shared" si="74"/>
        <v>
This provider wished to share the following additional information: Conroy, C., Karcher, O., &amp; Pasternak, K. (2022). An Interdisciplinary Approach to Gender Affirming Voice Training. Voice and Speech Review, 16(2), 144–158. https://doi.org/10.1080/23268263.2022.2050001</v>
      </c>
      <c r="BB227" s="8" t="s">
        <v>2435</v>
      </c>
      <c r="BC227" s="8" t="s">
        <v>1044</v>
      </c>
    </row>
    <row r="228">
      <c r="A228" s="7">
        <v>45398.8897640625</v>
      </c>
      <c r="B228" s="8" t="b">
        <v>1</v>
      </c>
      <c r="C228" s="8" t="s">
        <v>2439</v>
      </c>
      <c r="D228" s="8" t="s">
        <v>57</v>
      </c>
      <c r="E228" s="8" t="str">
        <f t="shared" si="65"/>
        <v> (she/her)</v>
      </c>
      <c r="F228" s="8" t="s">
        <v>81</v>
      </c>
      <c r="G228" s="9"/>
      <c r="H228" s="9"/>
      <c r="I228" s="9"/>
      <c r="J228" s="8" t="s">
        <v>61</v>
      </c>
      <c r="K228" s="8" t="s">
        <v>62</v>
      </c>
      <c r="L228" s="8" t="str">
        <f t="shared" si="66"/>
        <v>Speech-Language Pathologist</v>
      </c>
      <c r="M228" s="8" t="s">
        <v>63</v>
      </c>
      <c r="N228" s="8" t="s">
        <v>64</v>
      </c>
      <c r="O228" s="8" t="str">
        <f t="shared" si="3"/>
        <v>Individual Training - Virtual, Individual Training - In Person</v>
      </c>
      <c r="P228" s="8" t="str">
        <f t="shared" si="67"/>
        <v>Individual training is offered in person or virtually, and</v>
      </c>
      <c r="Q228" s="8" t="s">
        <v>59</v>
      </c>
      <c r="R228" s="9" t="str">
        <f t="shared" si="5"/>
        <v/>
      </c>
      <c r="S228" s="9" t="str">
        <f t="shared" si="68"/>
        <v>group training is not offered.</v>
      </c>
      <c r="T228" s="8" t="s">
        <v>2440</v>
      </c>
      <c r="U228" s="8" t="str">
        <f t="shared" si="63"/>
        <v>ME</v>
      </c>
      <c r="V228" s="8" t="s">
        <v>66</v>
      </c>
      <c r="W228" s="10" t="str">
        <f t="shared" si="56"/>
        <v>Feminine, Masculine, Androgynous</v>
      </c>
      <c r="X228" s="10" t="str">
        <f t="shared" si="69"/>
        <v>Services are available for those with feminine, masculine, and androgynous voice goals.</v>
      </c>
      <c r="Y228" s="8" t="s">
        <v>2441</v>
      </c>
      <c r="Z228" s="10" t="str">
        <f t="shared" si="70"/>
        <v>
Regarding formal training in voice for transgender and gender diverse people, this provider reported: I worked in the Gender Affirming Voice Clinic as a graduate student clinician at Emerson College. Since then, I have kept my skills sharp through the mentorship of an SLP colleague at Massachusetts Eye and Ear in Boston, MA. </v>
      </c>
      <c r="AA228" s="9"/>
      <c r="AB228" s="8" t="str">
        <f t="shared" si="71"/>
        <v/>
      </c>
      <c r="AC228" s="9"/>
      <c r="AD228" s="9"/>
      <c r="AE228" s="9"/>
      <c r="AF228" s="9"/>
      <c r="AG228" s="9"/>
      <c r="AH228" s="9"/>
      <c r="AI228" s="8" t="s">
        <v>67</v>
      </c>
      <c r="AJ228" s="8" t="s">
        <v>68</v>
      </c>
      <c r="AK228" s="8" t="s">
        <v>2440</v>
      </c>
      <c r="AL228" s="8" t="s">
        <v>1250</v>
      </c>
      <c r="AM228" s="8" t="s">
        <v>2442</v>
      </c>
      <c r="AN228" s="9" t="str">
        <f t="shared" si="62"/>
        <v>Bob and Sandy Bahre Building 181 Main Street, Norway, ME</v>
      </c>
      <c r="AO228" s="8" t="s">
        <v>2443</v>
      </c>
      <c r="AP228" s="27" t="s">
        <v>72</v>
      </c>
      <c r="AQ228" s="8">
        <v>9.783804438E9</v>
      </c>
      <c r="AR228" s="8" t="s">
        <v>2444</v>
      </c>
      <c r="AS228" s="9"/>
      <c r="AT228" s="9"/>
      <c r="AU228" s="12" t="str">
        <f t="shared" si="72"/>
        <v/>
      </c>
      <c r="AV228" s="9"/>
      <c r="AW228" s="9"/>
      <c r="AX228" s="9"/>
      <c r="AY228" s="9" t="str">
        <f t="shared" si="73"/>
        <v/>
      </c>
      <c r="AZ228" s="9"/>
      <c r="BA228" s="9" t="str">
        <f t="shared" si="74"/>
        <v/>
      </c>
      <c r="BB228" s="8" t="s">
        <v>2444</v>
      </c>
      <c r="BC228" s="8" t="s">
        <v>1044</v>
      </c>
    </row>
    <row r="229">
      <c r="A229" s="7">
        <v>45398.906143182874</v>
      </c>
      <c r="B229" s="8" t="b">
        <v>1</v>
      </c>
      <c r="C229" s="8" t="s">
        <v>2445</v>
      </c>
      <c r="D229" s="8" t="s">
        <v>57</v>
      </c>
      <c r="E229" s="8" t="str">
        <f t="shared" si="65"/>
        <v> (she/her)</v>
      </c>
      <c r="F229" s="8" t="s">
        <v>58</v>
      </c>
      <c r="G229" s="8" t="s">
        <v>1044</v>
      </c>
      <c r="H229" s="8" t="s">
        <v>2446</v>
      </c>
      <c r="I229" s="8" t="s">
        <v>60</v>
      </c>
      <c r="J229" s="8" t="s">
        <v>61</v>
      </c>
      <c r="K229" s="8" t="s">
        <v>62</v>
      </c>
      <c r="L229" s="8" t="str">
        <f t="shared" si="66"/>
        <v>Speech-Language Pathologist</v>
      </c>
      <c r="M229" s="8" t="s">
        <v>63</v>
      </c>
      <c r="N229" s="8" t="s">
        <v>64</v>
      </c>
      <c r="O229" s="8" t="str">
        <f t="shared" si="3"/>
        <v>Individual Training - Virtual, Individual Training - In Person</v>
      </c>
      <c r="P229" s="8" t="str">
        <f t="shared" si="67"/>
        <v>Individual training is offered in person or virtually, and</v>
      </c>
      <c r="Q229" s="8" t="s">
        <v>64</v>
      </c>
      <c r="R229" s="9" t="str">
        <f t="shared" si="5"/>
        <v>Group Training - Virtual, Group Training - In Person</v>
      </c>
      <c r="S229" s="9" t="str">
        <f t="shared" si="68"/>
        <v>group training is offered in person or virtually.</v>
      </c>
      <c r="T229" s="8" t="s">
        <v>2447</v>
      </c>
      <c r="U229" s="8" t="str">
        <f t="shared" si="63"/>
        <v>WA, CA, OR</v>
      </c>
      <c r="V229" s="8" t="s">
        <v>66</v>
      </c>
      <c r="W229" s="10" t="str">
        <f t="shared" si="56"/>
        <v>Feminine, Masculine, Androgynous</v>
      </c>
      <c r="X229" s="10" t="str">
        <f t="shared" si="69"/>
        <v>Services are available for those with feminine, masculine, and androgynous voice goals.</v>
      </c>
      <c r="Y229" s="8" t="s">
        <v>2448</v>
      </c>
      <c r="Z229" s="10" t="str">
        <f t="shared" si="70"/>
        <v>
Regarding formal training in voice for transgender and gender diverse people, this provider reported: Completed gender affirming voice training and other continuing education with Sandy Hirsch, Christie Block and others, 10+ years work as a speech language pathologist </v>
      </c>
      <c r="AA229" s="9"/>
      <c r="AB229" s="8" t="str">
        <f t="shared" si="71"/>
        <v/>
      </c>
      <c r="AC229" s="9"/>
      <c r="AD229" s="9"/>
      <c r="AE229" s="9"/>
      <c r="AF229" s="9"/>
      <c r="AG229" s="9"/>
      <c r="AH229" s="9"/>
      <c r="AI229" s="8" t="s">
        <v>67</v>
      </c>
      <c r="AJ229" s="8" t="s">
        <v>68</v>
      </c>
      <c r="AK229" s="8" t="s">
        <v>864</v>
      </c>
      <c r="AL229" s="8" t="s">
        <v>865</v>
      </c>
      <c r="AM229" s="8" t="s">
        <v>2449</v>
      </c>
      <c r="AN229" s="9" t="str">
        <f t="shared" si="62"/>
        <v>3050 Magnolia Blvd W, Seattle, WA</v>
      </c>
      <c r="AO229" s="8" t="s">
        <v>866</v>
      </c>
      <c r="AP229" s="8" t="s">
        <v>2450</v>
      </c>
      <c r="AQ229" s="8">
        <v>5.038772643E9</v>
      </c>
      <c r="AR229" s="8" t="s">
        <v>867</v>
      </c>
      <c r="AS229" s="11" t="s">
        <v>868</v>
      </c>
      <c r="AT229" s="9"/>
      <c r="AU229" s="12" t="str">
        <f t="shared" si="72"/>
        <v/>
      </c>
      <c r="AV229" s="8">
        <v>2015.0</v>
      </c>
      <c r="AW229" s="8">
        <v>2013.0</v>
      </c>
      <c r="AX229" s="8" t="s">
        <v>1439</v>
      </c>
      <c r="AY229" s="9" t="str">
        <f t="shared" si="73"/>
        <v>This provider opted to share the following additional aspects of identity: LGBTQ+ community membership</v>
      </c>
      <c r="AZ229" s="9"/>
      <c r="BA229" s="9" t="str">
        <f t="shared" si="74"/>
        <v/>
      </c>
      <c r="BB229" s="8" t="s">
        <v>867</v>
      </c>
      <c r="BC229" s="8" t="s">
        <v>1044</v>
      </c>
    </row>
    <row r="230">
      <c r="A230" s="7">
        <v>45398.91288625</v>
      </c>
      <c r="B230" s="8" t="b">
        <v>1</v>
      </c>
      <c r="C230" s="8" t="s">
        <v>2451</v>
      </c>
      <c r="D230" s="8" t="s">
        <v>57</v>
      </c>
      <c r="E230" s="8" t="str">
        <f t="shared" si="65"/>
        <v> (she/her)</v>
      </c>
      <c r="F230" s="8" t="s">
        <v>58</v>
      </c>
      <c r="G230" s="8" t="s">
        <v>59</v>
      </c>
      <c r="H230" s="9"/>
      <c r="I230" s="8" t="s">
        <v>60</v>
      </c>
      <c r="J230" s="8" t="s">
        <v>61</v>
      </c>
      <c r="K230" s="8" t="s">
        <v>62</v>
      </c>
      <c r="L230" s="8" t="str">
        <f t="shared" si="66"/>
        <v>Speech-Language Pathologist</v>
      </c>
      <c r="M230" s="8" t="s">
        <v>63</v>
      </c>
      <c r="N230" s="8" t="s">
        <v>64</v>
      </c>
      <c r="O230" s="8" t="str">
        <f t="shared" si="3"/>
        <v>Individual Training - Virtual, Individual Training - In Person</v>
      </c>
      <c r="P230" s="8" t="str">
        <f t="shared" si="67"/>
        <v>Individual training is offered in person or virtually, and</v>
      </c>
      <c r="Q230" s="8" t="s">
        <v>128</v>
      </c>
      <c r="R230" s="9" t="str">
        <f t="shared" si="5"/>
        <v>Group Training - In Person</v>
      </c>
      <c r="S230" s="9" t="str">
        <f t="shared" si="68"/>
        <v>group training is offered in person.</v>
      </c>
      <c r="T230" s="8" t="s">
        <v>112</v>
      </c>
      <c r="U230" s="8" t="str">
        <f t="shared" si="63"/>
        <v>ON</v>
      </c>
      <c r="V230" s="8" t="s">
        <v>66</v>
      </c>
      <c r="W230" s="10" t="str">
        <f t="shared" si="56"/>
        <v>Feminine, Masculine, Androgynous</v>
      </c>
      <c r="X230" s="10" t="str">
        <f t="shared" si="69"/>
        <v>Services are available for those with feminine, masculine, and androgynous voice goals.</v>
      </c>
      <c r="Y230" s="8" t="s">
        <v>2452</v>
      </c>
      <c r="Z230" s="10" t="str">
        <f t="shared" si="70"/>
        <v>
Regarding formal training in voice for transgender and gender diverse people, this provider reported: I have taken professional development courses on gender affirming voice care for several years. These training sessions are conducted by other speech pathologists who have worked in this area for many years.  </v>
      </c>
      <c r="AA230" s="8" t="s">
        <v>2453</v>
      </c>
      <c r="AB230" s="8" t="str">
        <f t="shared" si="71"/>
        <v>
Regarding areas of specialty/specific trainings, this provider reported: Videostroboscopy evaluation training; Visi-Pitch vocal analysis training; myofascial release for the voice. </v>
      </c>
      <c r="AC230" s="9"/>
      <c r="AD230" s="9"/>
      <c r="AE230" s="9"/>
      <c r="AF230" s="9"/>
      <c r="AG230" s="9"/>
      <c r="AH230" s="9"/>
      <c r="AI230" s="8" t="s">
        <v>67</v>
      </c>
      <c r="AJ230" s="8" t="s">
        <v>117</v>
      </c>
      <c r="AK230" s="8" t="s">
        <v>226</v>
      </c>
      <c r="AL230" s="8" t="s">
        <v>1268</v>
      </c>
      <c r="AM230" s="8" t="s">
        <v>2454</v>
      </c>
      <c r="AN230" s="9" t="str">
        <f t="shared" si="62"/>
        <v>5195 Harvester Road Unit 4, Burlington, Ontario</v>
      </c>
      <c r="AO230" s="8" t="s">
        <v>2455</v>
      </c>
      <c r="AP230" s="8" t="s">
        <v>2456</v>
      </c>
      <c r="AQ230" s="8">
        <v>9.056375522E9</v>
      </c>
      <c r="AR230" s="8" t="s">
        <v>2457</v>
      </c>
      <c r="AS230" s="11" t="s">
        <v>2458</v>
      </c>
      <c r="AT230" s="8" t="s">
        <v>2459</v>
      </c>
      <c r="AU230" s="12" t="str">
        <f t="shared" si="72"/>
        <v>
Regarding formal training in cultural humility for transgender and gender diverse people, this provider reported: This training has been discussed in various gender affirming communication workshops that I have taken.  I also follow AC Goldberg on Transplaining who provides insight and education on cultural humility for the gender diverse population.  </v>
      </c>
      <c r="AV230" s="8">
        <v>2015.0</v>
      </c>
      <c r="AW230" s="8">
        <v>2009.0</v>
      </c>
      <c r="AX230" s="9"/>
      <c r="AY230" s="9" t="str">
        <f t="shared" si="73"/>
        <v/>
      </c>
      <c r="AZ230" s="9"/>
      <c r="BA230" s="9" t="str">
        <f t="shared" si="74"/>
        <v/>
      </c>
      <c r="BB230" s="8" t="s">
        <v>2457</v>
      </c>
      <c r="BC230" s="8" t="s">
        <v>1044</v>
      </c>
    </row>
    <row r="231">
      <c r="A231" s="7">
        <v>45398.9158012963</v>
      </c>
      <c r="B231" s="8" t="b">
        <v>1</v>
      </c>
      <c r="C231" s="8" t="s">
        <v>2460</v>
      </c>
      <c r="D231" s="8" t="s">
        <v>57</v>
      </c>
      <c r="E231" s="8" t="str">
        <f t="shared" si="65"/>
        <v> (she/her)</v>
      </c>
      <c r="F231" s="8" t="s">
        <v>81</v>
      </c>
      <c r="G231" s="9"/>
      <c r="H231" s="9"/>
      <c r="I231" s="9"/>
      <c r="J231" s="8" t="s">
        <v>61</v>
      </c>
      <c r="K231" s="8" t="s">
        <v>62</v>
      </c>
      <c r="L231" s="8" t="str">
        <f t="shared" si="66"/>
        <v>Speech-Language Pathologist</v>
      </c>
      <c r="M231" s="8" t="s">
        <v>63</v>
      </c>
      <c r="N231" s="8" t="s">
        <v>64</v>
      </c>
      <c r="O231" s="8" t="str">
        <f t="shared" si="3"/>
        <v>Individual Training - Virtual, Individual Training - In Person</v>
      </c>
      <c r="P231" s="8" t="str">
        <f t="shared" si="67"/>
        <v>Individual training is offered in person or virtually, and</v>
      </c>
      <c r="Q231" s="8" t="s">
        <v>59</v>
      </c>
      <c r="R231" s="9" t="str">
        <f t="shared" si="5"/>
        <v/>
      </c>
      <c r="S231" s="9" t="str">
        <f t="shared" si="68"/>
        <v>group training is not offered.</v>
      </c>
      <c r="T231" s="8" t="s">
        <v>1442</v>
      </c>
      <c r="U231" s="8" t="str">
        <f t="shared" si="63"/>
        <v>NC, VA</v>
      </c>
      <c r="V231" s="8" t="s">
        <v>88</v>
      </c>
      <c r="W231" s="10" t="str">
        <f t="shared" si="56"/>
        <v>Feminine, Masculine, Androgynous, Singing</v>
      </c>
      <c r="X231" s="10" t="str">
        <f t="shared" si="69"/>
        <v>Services are available for those with feminine, masculine, androgynous, and singing-related voice goals.</v>
      </c>
      <c r="Y231" s="8" t="s">
        <v>2461</v>
      </c>
      <c r="Z231" s="10" t="str">
        <f t="shared" si="70"/>
        <v>
Regarding formal training in voice for transgender and gender diverse people, this provider reported: I specialize in voice care and participate in regular educational and training opportunities specific to GAVC training.</v>
      </c>
      <c r="AA231" s="9"/>
      <c r="AB231" s="8" t="str">
        <f t="shared" si="71"/>
        <v/>
      </c>
      <c r="AC231" s="8" t="s">
        <v>2462</v>
      </c>
      <c r="AD231" s="9"/>
      <c r="AE231" s="9"/>
      <c r="AF231" s="9"/>
      <c r="AG231" s="9"/>
      <c r="AH231" s="9"/>
      <c r="AI231" s="8" t="s">
        <v>67</v>
      </c>
      <c r="AJ231" s="8" t="s">
        <v>103</v>
      </c>
      <c r="AK231" s="8" t="s">
        <v>703</v>
      </c>
      <c r="AL231" s="8" t="s">
        <v>2463</v>
      </c>
      <c r="AM231" s="8" t="s">
        <v>2464</v>
      </c>
      <c r="AN231" s="9" t="str">
        <f t="shared" si="62"/>
        <v>131 Miller Street, Winston-Salem, NC</v>
      </c>
      <c r="AO231" s="8" t="s">
        <v>2465</v>
      </c>
      <c r="AP231" s="27" t="s">
        <v>72</v>
      </c>
      <c r="AQ231" s="9"/>
      <c r="AR231" s="8" t="s">
        <v>2466</v>
      </c>
      <c r="AS231" s="11" t="s">
        <v>2467</v>
      </c>
      <c r="AT231" s="8" t="s">
        <v>2468</v>
      </c>
      <c r="AU231" s="12" t="str">
        <f t="shared" si="72"/>
        <v>
Regarding formal training in cultural humility for transgender and gender diverse people, this provider reported: Safe Zone in Medicine trained provider</v>
      </c>
      <c r="AV231" s="8">
        <v>2017.0</v>
      </c>
      <c r="AW231" s="8">
        <v>2015.0</v>
      </c>
      <c r="AX231" s="9"/>
      <c r="AY231" s="9" t="str">
        <f t="shared" si="73"/>
        <v/>
      </c>
      <c r="AZ231" s="9"/>
      <c r="BA231" s="9" t="str">
        <f t="shared" si="74"/>
        <v/>
      </c>
      <c r="BB231" s="8" t="s">
        <v>2466</v>
      </c>
      <c r="BC231" s="8" t="s">
        <v>1044</v>
      </c>
    </row>
    <row r="232">
      <c r="A232" s="7">
        <v>45399.349031527774</v>
      </c>
      <c r="B232" s="8" t="b">
        <v>1</v>
      </c>
      <c r="C232" s="8" t="s">
        <v>2469</v>
      </c>
      <c r="D232" s="8" t="s">
        <v>57</v>
      </c>
      <c r="E232" s="8" t="str">
        <f t="shared" si="65"/>
        <v> (she/her)</v>
      </c>
      <c r="F232" s="8" t="s">
        <v>58</v>
      </c>
      <c r="G232" s="8" t="s">
        <v>59</v>
      </c>
      <c r="H232" s="9"/>
      <c r="I232" s="8" t="s">
        <v>60</v>
      </c>
      <c r="J232" s="8" t="s">
        <v>61</v>
      </c>
      <c r="K232" s="8" t="s">
        <v>62</v>
      </c>
      <c r="L232" s="8" t="str">
        <f t="shared" si="66"/>
        <v>Speech-Language Pathologist</v>
      </c>
      <c r="M232" s="8" t="s">
        <v>189</v>
      </c>
      <c r="N232" s="8" t="s">
        <v>64</v>
      </c>
      <c r="O232" s="8" t="str">
        <f t="shared" si="3"/>
        <v>Individual Training - Virtual, Individual Training - In Person</v>
      </c>
      <c r="P232" s="8" t="str">
        <f t="shared" si="67"/>
        <v>Individual training is offered in person or virtually, and</v>
      </c>
      <c r="Q232" s="8" t="s">
        <v>64</v>
      </c>
      <c r="R232" s="9" t="str">
        <f t="shared" si="5"/>
        <v>Group Training - Virtual, Group Training - In Person</v>
      </c>
      <c r="S232" s="9" t="str">
        <f t="shared" si="68"/>
        <v>group training is offered in person or virtually.</v>
      </c>
      <c r="T232" s="8" t="s">
        <v>1511</v>
      </c>
      <c r="U232" s="8" t="str">
        <f t="shared" si="63"/>
        <v>MI</v>
      </c>
      <c r="V232" s="8" t="s">
        <v>66</v>
      </c>
      <c r="W232" s="10" t="str">
        <f t="shared" si="56"/>
        <v>Feminine, Masculine, Androgynous</v>
      </c>
      <c r="X232" s="10" t="str">
        <f t="shared" si="69"/>
        <v>Services are available for those with feminine, masculine, and androgynous voice goals.</v>
      </c>
      <c r="Y232" s="8" t="s">
        <v>2470</v>
      </c>
      <c r="Z232" s="10" t="str">
        <f t="shared" si="70"/>
        <v>
Regarding formal training in voice for transgender and gender diverse people, this provider reported: I have had clinical experience working with GAVC clients both during my graduate education and clinically. I help facilitate research in graduate school in the area of GAVC as well. In addition, I have sought out significant professional development and advanced learning courses in voice and GAVC including Estill Voice Training and a 12 hour advanced course with Mantra Voice. </v>
      </c>
      <c r="AA232" s="8" t="s">
        <v>2471</v>
      </c>
      <c r="AB232" s="8" t="str">
        <f t="shared" si="71"/>
        <v>
Regarding areas of specialty/specific trainings, this provider reported: GAVC for pediatric and adult clients
Estill Voice Training
12 hour advanced workshop with Mantra Voice</v>
      </c>
      <c r="AC232" s="8" t="s">
        <v>2472</v>
      </c>
      <c r="AD232" s="9"/>
      <c r="AE232" s="9"/>
      <c r="AF232" s="9"/>
      <c r="AG232" s="9"/>
      <c r="AH232" s="9"/>
      <c r="AI232" s="8" t="s">
        <v>67</v>
      </c>
      <c r="AJ232" s="8" t="s">
        <v>68</v>
      </c>
      <c r="AK232" s="8" t="s">
        <v>2473</v>
      </c>
      <c r="AL232" s="8" t="s">
        <v>2474</v>
      </c>
      <c r="AM232" s="8" t="s">
        <v>2475</v>
      </c>
      <c r="AN232" s="9" t="str">
        <f t="shared" si="62"/>
        <v>2450 44th St. SE Ste. 201, Kentwood, Michigan</v>
      </c>
      <c r="AO232" s="8" t="s">
        <v>2476</v>
      </c>
      <c r="AP232" s="8" t="s">
        <v>2477</v>
      </c>
      <c r="AQ232" s="8">
        <v>6.16528087E9</v>
      </c>
      <c r="AR232" s="8" t="s">
        <v>2478</v>
      </c>
      <c r="AS232" s="11" t="s">
        <v>2479</v>
      </c>
      <c r="AT232" s="8" t="s">
        <v>2480</v>
      </c>
      <c r="AU232" s="12" t="str">
        <f t="shared" si="72"/>
        <v>
Regarding formal training in cultural humility for transgender and gender diverse people, this provider reported: I have taken several workshops through Transplaining. In addition. I am active with the Grand Rapids LGBTQ+ Healthcare Consortium and have received training from them. We are in the process of becoming a certified safe space through the GRLGBTQ+ Healthcare Consortium.</v>
      </c>
      <c r="AV232" s="8">
        <v>2019.0</v>
      </c>
      <c r="AW232" s="8">
        <v>2019.0</v>
      </c>
      <c r="AX232" s="8" t="s">
        <v>2481</v>
      </c>
      <c r="AY232" s="9" t="str">
        <f t="shared" si="73"/>
        <v>This provider opted to share the following additional aspects of identity: Asian Pacific Islander</v>
      </c>
      <c r="AZ232" s="9"/>
      <c r="BA232" s="9" t="str">
        <f t="shared" si="74"/>
        <v/>
      </c>
      <c r="BB232" s="8" t="s">
        <v>2478</v>
      </c>
      <c r="BC232" s="8" t="s">
        <v>1044</v>
      </c>
    </row>
    <row r="233">
      <c r="A233" s="7">
        <v>45399.39075344907</v>
      </c>
      <c r="B233" s="8" t="b">
        <v>1</v>
      </c>
      <c r="C233" s="8" t="s">
        <v>2482</v>
      </c>
      <c r="D233" s="8" t="s">
        <v>57</v>
      </c>
      <c r="E233" s="8" t="str">
        <f t="shared" si="65"/>
        <v> (she/her)</v>
      </c>
      <c r="F233" s="8" t="s">
        <v>81</v>
      </c>
      <c r="G233" s="9"/>
      <c r="H233" s="9"/>
      <c r="I233" s="9"/>
      <c r="J233" s="8" t="s">
        <v>61</v>
      </c>
      <c r="K233" s="8" t="s">
        <v>62</v>
      </c>
      <c r="L233" s="8" t="str">
        <f t="shared" si="66"/>
        <v>Speech-Language Pathologist</v>
      </c>
      <c r="M233" s="8" t="s">
        <v>63</v>
      </c>
      <c r="N233" s="8" t="s">
        <v>59</v>
      </c>
      <c r="O233" s="8" t="str">
        <f t="shared" si="3"/>
        <v/>
      </c>
      <c r="P233" s="8" t="str">
        <f t="shared" si="67"/>
        <v>Individual training is not offered, and</v>
      </c>
      <c r="Q233" s="8" t="s">
        <v>128</v>
      </c>
      <c r="R233" s="9" t="str">
        <f t="shared" si="5"/>
        <v>Group Training - In Person</v>
      </c>
      <c r="S233" s="9" t="str">
        <f t="shared" si="68"/>
        <v>group training is offered in person.</v>
      </c>
      <c r="T233" s="9"/>
      <c r="U233" s="8" t="str">
        <f t="shared" si="63"/>
        <v/>
      </c>
      <c r="V233" s="8" t="s">
        <v>2020</v>
      </c>
      <c r="W233" s="10" t="str">
        <f t="shared" si="56"/>
        <v>Feminine-leaning voice goals (raising pitch, brighter resonance, etc)</v>
      </c>
      <c r="X233" s="8" t="s">
        <v>2022</v>
      </c>
      <c r="Y233" s="8" t="s">
        <v>2483</v>
      </c>
      <c r="Z233" s="10" t="str">
        <f t="shared" si="70"/>
        <v>
Regarding formal training in voice for transgender and gender diverse people, this provider reported: Lydia Kruse, MS, CCC-SLP is a Clinical Assistant Professor in the Department of Speech, Language, and Hearing Sciences. She is licensed by the state of Indiana and certified by the American Speech-Language Hearing Association (ASHA). She is an Out-Care Registered Provider for gender affirming voice therapy.  Lydia is the founder and primary clinical educator of the Gender Affirming Voice Training program within the M.D. Steer Speech, Language, and Hearing Clinic. She trains graduate student clinicians to provide gender affirming voice therapy within a non-pathologizing, affirming model. She has lectured on vocal feminization in gender affirming voice therapy to fellow clinicians at state conferences and to physicians at an LGBTQ+ virtual conference hosted by the IU School of Medicine. Lydia has completed Safe Zone and Trans Inclusion Training at Purdue University. </v>
      </c>
      <c r="AA233" s="9"/>
      <c r="AB233" s="8" t="str">
        <f t="shared" si="71"/>
        <v/>
      </c>
      <c r="AC233" s="8" t="s">
        <v>2484</v>
      </c>
      <c r="AD233" s="9"/>
      <c r="AE233" s="9"/>
      <c r="AF233" s="9"/>
      <c r="AG233" s="9"/>
      <c r="AH233" s="9"/>
      <c r="AI233" s="8" t="s">
        <v>67</v>
      </c>
      <c r="AJ233" s="8" t="s">
        <v>68</v>
      </c>
      <c r="AK233" s="8" t="s">
        <v>257</v>
      </c>
      <c r="AL233" s="8" t="s">
        <v>2485</v>
      </c>
      <c r="AM233" s="8" t="s">
        <v>2486</v>
      </c>
      <c r="AN233" s="9" t="str">
        <f t="shared" si="62"/>
        <v>715 Clinic Drive, West Lafayette, Indiana</v>
      </c>
      <c r="AO233" s="8" t="s">
        <v>2487</v>
      </c>
      <c r="AP233" s="8" t="s">
        <v>2488</v>
      </c>
      <c r="AQ233" s="8">
        <v>7.654942462E9</v>
      </c>
      <c r="AR233" s="8" t="s">
        <v>2489</v>
      </c>
      <c r="AS233" s="11" t="s">
        <v>2490</v>
      </c>
      <c r="AT233" s="8" t="s">
        <v>2491</v>
      </c>
      <c r="AU233" s="12" t="str">
        <f t="shared" si="72"/>
        <v>
Regarding formal training in cultural humility for transgender and gender diverse people, this provider reported: Lydia has complete Safe Zone and Trans Inclusion Training at Purdue University. She also participates in the MS-SLP program's Justice, Equity, Diversity, and Inclusion (JEDI) curriculum. </v>
      </c>
      <c r="AV233" s="8">
        <v>2019.0</v>
      </c>
      <c r="AW233" s="8">
        <v>2010.0</v>
      </c>
      <c r="AX233" s="9"/>
      <c r="AY233" s="9" t="str">
        <f t="shared" si="73"/>
        <v/>
      </c>
      <c r="AZ233" s="8" t="s">
        <v>2492</v>
      </c>
      <c r="BA233" s="9" t="str">
        <f t="shared" si="74"/>
        <v>
This provider wished to share the following additional information: Please contact Professor Kruse for more information on this program's specific model of GAVC.</v>
      </c>
      <c r="BB233" s="8" t="s">
        <v>2489</v>
      </c>
      <c r="BC233" s="8" t="s">
        <v>1044</v>
      </c>
    </row>
    <row r="234">
      <c r="A234" s="7">
        <v>45399.39782008102</v>
      </c>
      <c r="B234" s="8" t="b">
        <v>1</v>
      </c>
      <c r="C234" s="8" t="s">
        <v>2493</v>
      </c>
      <c r="D234" s="8" t="s">
        <v>57</v>
      </c>
      <c r="E234" s="8" t="str">
        <f t="shared" si="65"/>
        <v> (she/her)</v>
      </c>
      <c r="F234" s="8" t="s">
        <v>81</v>
      </c>
      <c r="G234" s="9"/>
      <c r="H234" s="9"/>
      <c r="I234" s="9"/>
      <c r="J234" s="8" t="s">
        <v>61</v>
      </c>
      <c r="K234" s="8" t="s">
        <v>62</v>
      </c>
      <c r="L234" s="8" t="str">
        <f t="shared" si="66"/>
        <v>Speech-Language Pathologist</v>
      </c>
      <c r="M234" s="8" t="s">
        <v>63</v>
      </c>
      <c r="N234" s="8" t="s">
        <v>153</v>
      </c>
      <c r="O234" s="8" t="str">
        <f t="shared" si="3"/>
        <v>Individual Training - Virtual</v>
      </c>
      <c r="P234" s="8" t="str">
        <f t="shared" si="67"/>
        <v>Individual training is offered virtually, and</v>
      </c>
      <c r="Q234" s="8" t="s">
        <v>153</v>
      </c>
      <c r="R234" s="9" t="str">
        <f t="shared" si="5"/>
        <v>Group Training - Virtual</v>
      </c>
      <c r="S234" s="9" t="str">
        <f t="shared" si="68"/>
        <v>group training is offered virtually.</v>
      </c>
      <c r="T234" s="8" t="s">
        <v>290</v>
      </c>
      <c r="U234" s="8" t="str">
        <f t="shared" si="63"/>
        <v>MD, VA, DC</v>
      </c>
      <c r="V234" s="8" t="s">
        <v>690</v>
      </c>
      <c r="W234" s="10" t="str">
        <f t="shared" si="56"/>
        <v>Feminine, Androgynous</v>
      </c>
      <c r="X234" s="10" t="str">
        <f t="shared" ref="X234:X247" si="75">SUBSTITUTE(SUBSTITUTE(SUBSTITUTE(SUBSTITUTE(V234,"Feminine-leaning voice goals (raising pitch, brighter resonance, etc), Masculine-leaning voice goals (lowering pitch, darker resonance, etc), Androgynous voice goals, Gender-related singing voice goals","Services are available for those with feminine, masculine, androgynous, and singing-related voice goals."),"Feminine-leaning voice goals (raising pitch, brighter resonance, etc), Masculine-leaning voice goals (lowering pitch, darker resonance, etc), Androgynous voice goals","Services are available for those with feminine, masculine, and androgynous voice goals."),"Feminine-leaning voice goals (raising pitch, brighter resonance, etc), Masculine-leaning voice goals (lowering pitch, darker resonance, etc)","Services are available for those with feminine or masculine voice goals."),"Feminine-leaning voice goals (raising pitch, brighter resonance, etc), Androgynous voice goals","Services are available for those with feminine or androgynous voice goals.")</f>
        <v>Services are available for those with feminine or androgynous voice goals.</v>
      </c>
      <c r="Y234" s="8" t="s">
        <v>2494</v>
      </c>
      <c r="Z234" s="10" t="str">
        <f t="shared" si="70"/>
        <v>
Regarding formal training in voice for transgender and gender diverse people, this provider reported: I have a background in Speech Pathology so I have education in voice science and vocal anatomy. I have received further training by attending workshops and earning CEUs specifically addressing gender affirming voice.  </v>
      </c>
      <c r="AA234" s="9"/>
      <c r="AB234" s="8" t="str">
        <f t="shared" si="71"/>
        <v/>
      </c>
      <c r="AC234" s="8" t="s">
        <v>2495</v>
      </c>
      <c r="AD234" s="9"/>
      <c r="AE234" s="9"/>
      <c r="AF234" s="9"/>
      <c r="AG234" s="9"/>
      <c r="AH234" s="9"/>
      <c r="AI234" s="8" t="s">
        <v>67</v>
      </c>
      <c r="AJ234" s="8" t="s">
        <v>68</v>
      </c>
      <c r="AK234" s="8" t="s">
        <v>294</v>
      </c>
      <c r="AL234" s="8" t="s">
        <v>295</v>
      </c>
      <c r="AM234" s="9"/>
      <c r="AN234" s="9" t="str">
        <f t="shared" si="62"/>
        <v>Baltimore, Maryland</v>
      </c>
      <c r="AO234" s="8" t="s">
        <v>2496</v>
      </c>
      <c r="AP234" s="9"/>
      <c r="AQ234" s="8">
        <v>2.02743489E9</v>
      </c>
      <c r="AR234" s="8" t="s">
        <v>297</v>
      </c>
      <c r="AS234" s="11" t="s">
        <v>298</v>
      </c>
      <c r="AT234" s="8" t="s">
        <v>2497</v>
      </c>
      <c r="AU234" s="12" t="str">
        <f t="shared" si="72"/>
        <v>
Regarding formal training in cultural humility for transgender and gender diverse people, this provider reported: I have earned a number of continuing education credits in cultural humility by attending workshops and trainings. </v>
      </c>
      <c r="AV234" s="9"/>
      <c r="AW234" s="9"/>
      <c r="AX234" s="9"/>
      <c r="AY234" s="9" t="str">
        <f t="shared" si="73"/>
        <v/>
      </c>
      <c r="AZ234" s="9"/>
      <c r="BA234" s="9" t="str">
        <f t="shared" si="74"/>
        <v/>
      </c>
      <c r="BB234" s="8" t="s">
        <v>297</v>
      </c>
      <c r="BC234" s="8" t="s">
        <v>1044</v>
      </c>
    </row>
    <row r="235">
      <c r="A235" s="7">
        <v>45399.45041300926</v>
      </c>
      <c r="B235" s="8" t="b">
        <v>1</v>
      </c>
      <c r="C235" s="8" t="s">
        <v>2498</v>
      </c>
      <c r="D235" s="8" t="s">
        <v>57</v>
      </c>
      <c r="E235" s="8" t="str">
        <f t="shared" si="65"/>
        <v> (she/her)</v>
      </c>
      <c r="F235" s="8" t="s">
        <v>81</v>
      </c>
      <c r="G235" s="9"/>
      <c r="H235" s="9"/>
      <c r="I235" s="9"/>
      <c r="J235" s="8" t="s">
        <v>61</v>
      </c>
      <c r="K235" s="8" t="s">
        <v>62</v>
      </c>
      <c r="L235" s="8" t="str">
        <f t="shared" si="66"/>
        <v>Speech-Language Pathologist</v>
      </c>
      <c r="M235" s="8" t="s">
        <v>63</v>
      </c>
      <c r="N235" s="8" t="s">
        <v>64</v>
      </c>
      <c r="O235" s="8" t="str">
        <f t="shared" si="3"/>
        <v>Individual Training - Virtual, Individual Training - In Person</v>
      </c>
      <c r="P235" s="8" t="str">
        <f t="shared" si="67"/>
        <v>Individual training is offered in person or virtually, and</v>
      </c>
      <c r="Q235" s="8" t="s">
        <v>153</v>
      </c>
      <c r="R235" s="9" t="str">
        <f t="shared" si="5"/>
        <v>Group Training - Virtual</v>
      </c>
      <c r="S235" s="9" t="str">
        <f t="shared" si="68"/>
        <v>group training is offered virtually.</v>
      </c>
      <c r="T235" s="8" t="s">
        <v>1511</v>
      </c>
      <c r="U235" s="8" t="str">
        <f t="shared" si="63"/>
        <v>MI</v>
      </c>
      <c r="V235" s="8" t="s">
        <v>66</v>
      </c>
      <c r="W235" s="10" t="str">
        <f t="shared" si="56"/>
        <v>Feminine, Masculine, Androgynous</v>
      </c>
      <c r="X235" s="10" t="str">
        <f t="shared" si="75"/>
        <v>Services are available for those with feminine, masculine, and androgynous voice goals.</v>
      </c>
      <c r="Y235" s="8" t="s">
        <v>2499</v>
      </c>
      <c r="Z235" s="10" t="str">
        <f t="shared" si="70"/>
        <v>
Regarding formal training in voice for transgender and gender diverse people, this provider reported: I have a master's in speech pathology and has been providing gender affirming voice modification services since graduate school.  I have completed additional training through Mantra Voice (12 hours) as well as several additional courses in this specific area of voice, I am also trained in overall vocal health and hygiene. Additionally, I am able to treat voice disorders such as vocal nodules, effects of acid reflux on the voice, and others which we sometimes discover and therefore must treat as we modify the voice in order to maintain an overall healthy voice.  I also continue to seek out training in cultural competency to be an affirming LGBTQ+ safe provider and person.  </v>
      </c>
      <c r="AA235" s="8" t="s">
        <v>2500</v>
      </c>
      <c r="AB235" s="8" t="str">
        <f t="shared" si="71"/>
        <v>
Regarding areas of specialty/specific trainings, this provider reported: I have completed additional training through Mantra Voice (12 hours) as well as several additional courses in this specific area of voice, I am also trained in overall vocal health and hygiene (master's in speech pathology).</v>
      </c>
      <c r="AC235" s="8" t="s">
        <v>2472</v>
      </c>
      <c r="AD235" s="9"/>
      <c r="AE235" s="9"/>
      <c r="AF235" s="9"/>
      <c r="AG235" s="9"/>
      <c r="AH235" s="9"/>
      <c r="AI235" s="8" t="s">
        <v>67</v>
      </c>
      <c r="AJ235" s="8" t="s">
        <v>68</v>
      </c>
      <c r="AK235" s="8" t="s">
        <v>1511</v>
      </c>
      <c r="AL235" s="8" t="s">
        <v>1514</v>
      </c>
      <c r="AM235" s="8" t="s">
        <v>2501</v>
      </c>
      <c r="AN235" s="8" t="s">
        <v>2501</v>
      </c>
      <c r="AO235" s="8" t="s">
        <v>2502</v>
      </c>
      <c r="AP235" s="27" t="s">
        <v>72</v>
      </c>
      <c r="AQ235" s="8">
        <v>6.16528087E9</v>
      </c>
      <c r="AR235" s="8" t="s">
        <v>2503</v>
      </c>
      <c r="AS235" s="11" t="s">
        <v>2504</v>
      </c>
      <c r="AT235" s="8" t="s">
        <v>2505</v>
      </c>
      <c r="AU235" s="12" t="str">
        <f t="shared" si="72"/>
        <v>
Regarding formal training in cultural humility for transgender and gender diverse people, this provider reported: LGTBQ+ Safe person training through Grand Rapids LGTBQ+ Health Consortium.  LGTBQ Cultural competency via speechtherapypd.com.  Cultural Competency portion of Mantra Voice training.  Transplaining cultural competency training.  Tarns Kids and Teens, Pride, Joy, and Families in Transition by Elijah C. Nealy.  </v>
      </c>
      <c r="AV235" s="8">
        <v>2018.0</v>
      </c>
      <c r="AW235" s="8">
        <v>2018.0</v>
      </c>
      <c r="AX235" s="9"/>
      <c r="AY235" s="9" t="str">
        <f t="shared" si="73"/>
        <v/>
      </c>
      <c r="AZ235" s="9"/>
      <c r="BA235" s="9" t="str">
        <f t="shared" si="74"/>
        <v/>
      </c>
      <c r="BB235" s="8" t="s">
        <v>2503</v>
      </c>
      <c r="BC235" s="8" t="s">
        <v>1044</v>
      </c>
    </row>
    <row r="236">
      <c r="A236" s="7">
        <v>45399.54571172454</v>
      </c>
      <c r="B236" s="8" t="b">
        <v>1</v>
      </c>
      <c r="C236" s="8" t="s">
        <v>2506</v>
      </c>
      <c r="D236" s="8" t="s">
        <v>57</v>
      </c>
      <c r="E236" s="8" t="str">
        <f t="shared" si="65"/>
        <v> (she/her)</v>
      </c>
      <c r="F236" s="8" t="s">
        <v>58</v>
      </c>
      <c r="G236" s="8" t="s">
        <v>59</v>
      </c>
      <c r="H236" s="9"/>
      <c r="I236" s="8" t="s">
        <v>60</v>
      </c>
      <c r="J236" s="8" t="s">
        <v>61</v>
      </c>
      <c r="K236" s="8" t="s">
        <v>62</v>
      </c>
      <c r="L236" s="8" t="str">
        <f t="shared" si="66"/>
        <v>Speech-Language Pathologist</v>
      </c>
      <c r="M236" s="8" t="s">
        <v>165</v>
      </c>
      <c r="N236" s="8" t="s">
        <v>64</v>
      </c>
      <c r="O236" s="8" t="str">
        <f t="shared" si="3"/>
        <v>Individual Training - Virtual, Individual Training - In Person</v>
      </c>
      <c r="P236" s="8" t="str">
        <f t="shared" si="67"/>
        <v>Individual training is offered in person or virtually, and</v>
      </c>
      <c r="Q236" s="8" t="s">
        <v>128</v>
      </c>
      <c r="R236" s="9" t="str">
        <f t="shared" si="5"/>
        <v>Group Training - In Person</v>
      </c>
      <c r="S236" s="9" t="str">
        <f t="shared" si="68"/>
        <v>group training is offered in person.</v>
      </c>
      <c r="T236" s="8" t="s">
        <v>419</v>
      </c>
      <c r="U236" s="8" t="str">
        <f t="shared" si="63"/>
        <v>NM</v>
      </c>
      <c r="V236" s="8" t="s">
        <v>66</v>
      </c>
      <c r="W236" s="10" t="str">
        <f t="shared" si="56"/>
        <v>Feminine, Masculine, Androgynous</v>
      </c>
      <c r="X236" s="10" t="str">
        <f t="shared" si="75"/>
        <v>Services are available for those with feminine, masculine, and androgynous voice goals.</v>
      </c>
      <c r="Y236" s="8" t="s">
        <v>2507</v>
      </c>
      <c r="Z236" s="10" t="str">
        <f t="shared" si="70"/>
        <v>
Regarding formal training in voice for transgender and gender diverse people, this provider reported: Gender Affirming Voice Training Course (Hirsch, Helou, Block) 2021</v>
      </c>
      <c r="AA236" s="9"/>
      <c r="AB236" s="8" t="str">
        <f t="shared" si="71"/>
        <v/>
      </c>
      <c r="AC236" s="9"/>
      <c r="AD236" s="9"/>
      <c r="AE236" s="9"/>
      <c r="AF236" s="9"/>
      <c r="AG236" s="9"/>
      <c r="AH236" s="9"/>
      <c r="AI236" s="8" t="s">
        <v>67</v>
      </c>
      <c r="AJ236" s="8" t="s">
        <v>68</v>
      </c>
      <c r="AK236" s="8" t="s">
        <v>419</v>
      </c>
      <c r="AL236" s="8" t="s">
        <v>1068</v>
      </c>
      <c r="AM236" s="8" t="s">
        <v>2508</v>
      </c>
      <c r="AN236" s="9" t="str">
        <f t="shared" ref="AN236:AN261" si="76">IF(ISBLANK(AM236),AL236&amp;", "&amp;AK236, AM236&amp;", "&amp;AL236&amp;", "&amp;AK236)</f>
        <v>1700 Lomas Blvd., Albuquerque, NM</v>
      </c>
      <c r="AO236" s="8" t="s">
        <v>2509</v>
      </c>
      <c r="AP236" s="9"/>
      <c r="AQ236" s="8">
        <v>5.05277973E9</v>
      </c>
      <c r="AR236" s="8" t="s">
        <v>2510</v>
      </c>
      <c r="AS236" s="9"/>
      <c r="AT236" s="9"/>
      <c r="AU236" s="12" t="str">
        <f t="shared" si="72"/>
        <v/>
      </c>
      <c r="AV236" s="9"/>
      <c r="AW236" s="9"/>
      <c r="AX236" s="9"/>
      <c r="AY236" s="9" t="str">
        <f t="shared" si="73"/>
        <v/>
      </c>
      <c r="AZ236" s="9"/>
      <c r="BA236" s="9" t="str">
        <f t="shared" si="74"/>
        <v/>
      </c>
      <c r="BB236" s="8" t="s">
        <v>2510</v>
      </c>
      <c r="BC236" s="8" t="s">
        <v>1044</v>
      </c>
    </row>
    <row r="237">
      <c r="A237" s="7">
        <v>45399.57290734954</v>
      </c>
      <c r="B237" s="8" t="b">
        <v>1</v>
      </c>
      <c r="C237" s="8" t="s">
        <v>2511</v>
      </c>
      <c r="D237" s="8" t="s">
        <v>57</v>
      </c>
      <c r="E237" s="8" t="str">
        <f t="shared" si="65"/>
        <v> (she/her)</v>
      </c>
      <c r="F237" s="8" t="s">
        <v>81</v>
      </c>
      <c r="G237" s="9"/>
      <c r="H237" s="9"/>
      <c r="I237" s="9"/>
      <c r="J237" s="8" t="s">
        <v>61</v>
      </c>
      <c r="K237" s="8" t="s">
        <v>62</v>
      </c>
      <c r="L237" s="8" t="str">
        <f t="shared" si="66"/>
        <v>Speech-Language Pathologist</v>
      </c>
      <c r="M237" s="8" t="s">
        <v>63</v>
      </c>
      <c r="N237" s="8" t="s">
        <v>64</v>
      </c>
      <c r="O237" s="8" t="str">
        <f t="shared" si="3"/>
        <v>Individual Training - Virtual, Individual Training - In Person</v>
      </c>
      <c r="P237" s="8" t="str">
        <f t="shared" si="67"/>
        <v>Individual training is offered in person or virtually, and</v>
      </c>
      <c r="Q237" s="8" t="s">
        <v>59</v>
      </c>
      <c r="R237" s="9" t="str">
        <f t="shared" si="5"/>
        <v/>
      </c>
      <c r="S237" s="9" t="str">
        <f t="shared" si="68"/>
        <v>group training is not offered.</v>
      </c>
      <c r="T237" s="8" t="s">
        <v>952</v>
      </c>
      <c r="U237" s="8" t="str">
        <f t="shared" si="63"/>
        <v>CO</v>
      </c>
      <c r="V237" s="8" t="s">
        <v>66</v>
      </c>
      <c r="W237" s="10" t="str">
        <f t="shared" si="56"/>
        <v>Feminine, Masculine, Androgynous</v>
      </c>
      <c r="X237" s="10" t="str">
        <f t="shared" si="75"/>
        <v>Services are available for those with feminine, masculine, and androgynous voice goals.</v>
      </c>
      <c r="Y237" s="8" t="s">
        <v>2512</v>
      </c>
      <c r="Z237" s="10" t="str">
        <f t="shared" si="70"/>
        <v>
Regarding formal training in voice for transgender and gender diverse people, this provider reported: Speech-language pathologist with specialized training in gender-affirming voice</v>
      </c>
      <c r="AA237" s="8" t="s">
        <v>2513</v>
      </c>
      <c r="AB237" s="8" t="str">
        <f t="shared" si="71"/>
        <v>
Regarding areas of specialty/specific trainings, this provider reported: Transfeminine, transmasculine, gender fluid, and nonbinary voice and communication </v>
      </c>
      <c r="AC237" s="8" t="s">
        <v>2514</v>
      </c>
      <c r="AD237" s="9"/>
      <c r="AE237" s="9"/>
      <c r="AF237" s="9"/>
      <c r="AG237" s="9"/>
      <c r="AH237" s="9"/>
      <c r="AI237" s="8" t="s">
        <v>67</v>
      </c>
      <c r="AJ237" s="8" t="s">
        <v>68</v>
      </c>
      <c r="AK237" s="8" t="s">
        <v>952</v>
      </c>
      <c r="AL237" s="8" t="s">
        <v>2515</v>
      </c>
      <c r="AM237" s="8" t="s">
        <v>2516</v>
      </c>
      <c r="AN237" s="9" t="str">
        <f t="shared" si="76"/>
        <v>126 W D St Suite 100C, Pueblo, CO</v>
      </c>
      <c r="AO237" s="8" t="s">
        <v>2517</v>
      </c>
      <c r="AP237" s="8" t="s">
        <v>72</v>
      </c>
      <c r="AQ237" s="8">
        <v>7.196211182E9</v>
      </c>
      <c r="AR237" s="8" t="s">
        <v>2518</v>
      </c>
      <c r="AS237" s="11" t="s">
        <v>2519</v>
      </c>
      <c r="AT237" s="8" t="s">
        <v>2520</v>
      </c>
      <c r="AU237" s="12" t="str">
        <f t="shared" si="72"/>
        <v>
Regarding formal training in cultural humility for transgender and gender diverse people, this provider reported: Specialized training in LGBTQ+ cultural competency</v>
      </c>
      <c r="AV237" s="8">
        <v>2015.0</v>
      </c>
      <c r="AW237" s="8">
        <v>2015.0</v>
      </c>
      <c r="AX237" s="9"/>
      <c r="AY237" s="9" t="str">
        <f t="shared" si="73"/>
        <v/>
      </c>
      <c r="AZ237" s="9"/>
      <c r="BA237" s="9" t="str">
        <f t="shared" si="74"/>
        <v/>
      </c>
      <c r="BB237" s="8" t="s">
        <v>2518</v>
      </c>
      <c r="BC237" s="8" t="s">
        <v>1044</v>
      </c>
    </row>
    <row r="238">
      <c r="A238" s="7">
        <v>45399.58369652778</v>
      </c>
      <c r="B238" s="8" t="b">
        <v>1</v>
      </c>
      <c r="C238" s="8" t="s">
        <v>2521</v>
      </c>
      <c r="D238" s="8" t="s">
        <v>57</v>
      </c>
      <c r="E238" s="8" t="str">
        <f t="shared" si="65"/>
        <v> (she/her)</v>
      </c>
      <c r="F238" s="8" t="s">
        <v>58</v>
      </c>
      <c r="G238" s="8" t="s">
        <v>59</v>
      </c>
      <c r="H238" s="9"/>
      <c r="I238" s="8" t="s">
        <v>60</v>
      </c>
      <c r="J238" s="8" t="s">
        <v>61</v>
      </c>
      <c r="K238" s="8" t="s">
        <v>2522</v>
      </c>
      <c r="L238" s="29" t="str">
        <f t="shared" si="66"/>
        <v>Gender affirming stylist and nonverbal communication coach </v>
      </c>
      <c r="M238" s="8" t="s">
        <v>165</v>
      </c>
      <c r="N238" s="8" t="s">
        <v>64</v>
      </c>
      <c r="O238" s="8" t="str">
        <f t="shared" si="3"/>
        <v>Individual Training - Virtual, Individual Training - In Person</v>
      </c>
      <c r="P238" s="8" t="str">
        <f t="shared" si="67"/>
        <v>Individual training is offered in person or virtually, and</v>
      </c>
      <c r="Q238" s="8" t="s">
        <v>153</v>
      </c>
      <c r="R238" s="9" t="str">
        <f t="shared" si="5"/>
        <v>Group Training - Virtual</v>
      </c>
      <c r="S238" s="9" t="str">
        <f t="shared" si="68"/>
        <v>group training is offered virtually.</v>
      </c>
      <c r="T238" s="8" t="s">
        <v>336</v>
      </c>
      <c r="U238" s="8" t="str">
        <f t="shared" si="63"/>
        <v>Globally</v>
      </c>
      <c r="V238" s="9"/>
      <c r="W238" s="10" t="str">
        <f t="shared" si="56"/>
        <v/>
      </c>
      <c r="X238" s="37" t="str">
        <f t="shared" si="75"/>
        <v/>
      </c>
      <c r="Y238" s="8" t="s">
        <v>2523</v>
      </c>
      <c r="Z238" s="10" t="str">
        <f t="shared" si="70"/>
        <v>
Regarding formal training in voice for transgender and gender diverse people, this provider reported: I have attended numerous trainings in GAVC, have provided GAVC to clients, in addition to my educational background and work experience in the fashion industry, providing GA style consultations and personal shopping. I’m also a certified yoga teacher, using yoga and other embodiment techniques to facilitate an improved sense of embodiment and GA body language skills.</v>
      </c>
      <c r="AA238" s="8" t="s">
        <v>2524</v>
      </c>
      <c r="AB238" s="8" t="str">
        <f t="shared" si="71"/>
        <v>
Regarding areas of specialty/specific trainings, this provider reported: Transfem voice </v>
      </c>
      <c r="AC238" s="8" t="s">
        <v>2525</v>
      </c>
      <c r="AD238" s="9"/>
      <c r="AE238" s="9"/>
      <c r="AF238" s="9"/>
      <c r="AG238" s="9"/>
      <c r="AH238" s="9"/>
      <c r="AI238" s="8" t="s">
        <v>67</v>
      </c>
      <c r="AJ238" s="8" t="s">
        <v>68</v>
      </c>
      <c r="AK238" s="8" t="s">
        <v>711</v>
      </c>
      <c r="AL238" s="8" t="s">
        <v>2526</v>
      </c>
      <c r="AM238" s="8"/>
      <c r="AN238" s="9" t="str">
        <f t="shared" si="76"/>
        <v>Phoenix , AZ</v>
      </c>
      <c r="AO238" s="8" t="s">
        <v>2527</v>
      </c>
      <c r="AP238" s="27" t="s">
        <v>72</v>
      </c>
      <c r="AQ238" s="8">
        <v>6.024924765E9</v>
      </c>
      <c r="AR238" s="8" t="s">
        <v>2528</v>
      </c>
      <c r="AS238" s="11" t="s">
        <v>2529</v>
      </c>
      <c r="AT238" s="8" t="s">
        <v>2530</v>
      </c>
      <c r="AU238" s="12" t="str">
        <f t="shared" si="72"/>
        <v>
Regarding formal training in cultural humility for transgender and gender diverse people, this provider reported: I have completed numerous CEUs in this area</v>
      </c>
      <c r="AV238" s="8">
        <v>2020.0</v>
      </c>
      <c r="AW238" s="8">
        <v>2015.0</v>
      </c>
      <c r="AX238" s="8" t="s">
        <v>2531</v>
      </c>
      <c r="AY238" s="9" t="str">
        <f t="shared" si="73"/>
        <v>This provider opted to share the following additional aspects of identity: I have been an LGBTQ+ ally and advocate since I was a teen, have LGBTQ friends and family members, and have presented workshops and at conferences for the trans population.</v>
      </c>
      <c r="AZ238" s="9"/>
      <c r="BA238" s="9" t="str">
        <f t="shared" si="74"/>
        <v/>
      </c>
      <c r="BB238" s="8" t="s">
        <v>2528</v>
      </c>
      <c r="BC238" s="8" t="s">
        <v>1044</v>
      </c>
    </row>
    <row r="239">
      <c r="A239" s="7">
        <v>45399.594663090276</v>
      </c>
      <c r="B239" s="8" t="b">
        <v>1</v>
      </c>
      <c r="C239" s="8" t="s">
        <v>2532</v>
      </c>
      <c r="D239" s="8" t="s">
        <v>57</v>
      </c>
      <c r="E239" s="8" t="str">
        <f t="shared" si="65"/>
        <v> (she/her)</v>
      </c>
      <c r="F239" s="8" t="s">
        <v>58</v>
      </c>
      <c r="G239" s="8" t="s">
        <v>59</v>
      </c>
      <c r="H239" s="9"/>
      <c r="I239" s="8" t="s">
        <v>60</v>
      </c>
      <c r="J239" s="8" t="s">
        <v>61</v>
      </c>
      <c r="K239" s="8" t="s">
        <v>447</v>
      </c>
      <c r="L239" s="8" t="str">
        <f t="shared" si="66"/>
        <v>Theater/Acting Coach</v>
      </c>
      <c r="M239" s="8" t="s">
        <v>63</v>
      </c>
      <c r="N239" s="8" t="s">
        <v>64</v>
      </c>
      <c r="O239" s="8" t="str">
        <f t="shared" si="3"/>
        <v>Individual Training - Virtual, Individual Training - In Person</v>
      </c>
      <c r="P239" s="8" t="str">
        <f t="shared" si="67"/>
        <v>Individual training is offered in person or virtually, and</v>
      </c>
      <c r="Q239" s="8" t="s">
        <v>64</v>
      </c>
      <c r="R239" s="9" t="str">
        <f t="shared" si="5"/>
        <v>Group Training - Virtual, Group Training - In Person</v>
      </c>
      <c r="S239" s="9" t="str">
        <f t="shared" si="68"/>
        <v>group training is offered in person or virtually.</v>
      </c>
      <c r="T239" s="8" t="s">
        <v>1245</v>
      </c>
      <c r="U239" s="8" t="s">
        <v>1339</v>
      </c>
      <c r="V239" s="8" t="s">
        <v>66</v>
      </c>
      <c r="W239" s="10" t="str">
        <f t="shared" si="56"/>
        <v>Feminine, Masculine, Androgynous</v>
      </c>
      <c r="X239" s="10" t="str">
        <f t="shared" si="75"/>
        <v>Services are available for those with feminine, masculine, and androgynous voice goals.</v>
      </c>
      <c r="Y239" s="8" t="s">
        <v>2533</v>
      </c>
      <c r="Z239" s="10" t="str">
        <f t="shared" si="70"/>
        <v>
Regarding formal training in voice for transgender and gender diverse people, this provider reported: Master Teacher in the Linklater Voice Method, Took workshops in GAVC with Sandy Hirsch, Leah Helou and Christie Block.</v>
      </c>
      <c r="AA239" s="8" t="s">
        <v>2534</v>
      </c>
      <c r="AB239" s="8" t="str">
        <f t="shared" si="71"/>
        <v>
Regarding areas of specialty/specific trainings, this provider reported: Coaching Trans/Gender Non-Conforming Performers as well as working with individuals in other professions.</v>
      </c>
      <c r="AC239" s="8" t="s">
        <v>2535</v>
      </c>
      <c r="AD239" s="9"/>
      <c r="AE239" s="9"/>
      <c r="AF239" s="9"/>
      <c r="AG239" s="9"/>
      <c r="AH239" s="9"/>
      <c r="AI239" s="8" t="s">
        <v>67</v>
      </c>
      <c r="AJ239" s="8" t="s">
        <v>83</v>
      </c>
      <c r="AK239" s="8" t="s">
        <v>268</v>
      </c>
      <c r="AL239" s="8" t="s">
        <v>926</v>
      </c>
      <c r="AM239" s="9"/>
      <c r="AN239" s="9" t="str">
        <f t="shared" si="76"/>
        <v>Los Angeles, California</v>
      </c>
      <c r="AO239" s="8" t="s">
        <v>2536</v>
      </c>
      <c r="AP239" s="8" t="s">
        <v>2537</v>
      </c>
      <c r="AQ239" s="8">
        <v>7.737263691E9</v>
      </c>
      <c r="AR239" s="8" t="s">
        <v>2538</v>
      </c>
      <c r="AS239" s="11" t="s">
        <v>2539</v>
      </c>
      <c r="AT239" s="8" t="s">
        <v>2540</v>
      </c>
      <c r="AU239" s="12" t="str">
        <f t="shared" si="72"/>
        <v>
Regarding formal training in cultural humility for transgender and gender diverse people, this provider reported: I received Diversity, Equity and Inclusion Training through my employers at American Conservatory Theatre, Berkeley Rep, New York Film Academy.</v>
      </c>
      <c r="AV239" s="8">
        <v>2015.0</v>
      </c>
      <c r="AW239" s="8">
        <v>1987.0</v>
      </c>
      <c r="AX239" s="8" t="s">
        <v>2541</v>
      </c>
      <c r="AY239" s="9" t="str">
        <f t="shared" si="73"/>
        <v>This provider opted to share the following additional aspects of identity: LGBTQ+ member</v>
      </c>
      <c r="AZ239" s="9"/>
      <c r="BA239" s="9" t="str">
        <f t="shared" si="74"/>
        <v/>
      </c>
      <c r="BB239" s="8" t="s">
        <v>2538</v>
      </c>
      <c r="BC239" s="8" t="s">
        <v>1044</v>
      </c>
    </row>
    <row r="240">
      <c r="A240" s="7">
        <v>45399.612445</v>
      </c>
      <c r="B240" s="8" t="b">
        <v>1</v>
      </c>
      <c r="C240" s="8" t="s">
        <v>2542</v>
      </c>
      <c r="D240" s="8" t="s">
        <v>164</v>
      </c>
      <c r="E240" s="8" t="str">
        <f t="shared" si="65"/>
        <v> (he/him)</v>
      </c>
      <c r="F240" s="8" t="s">
        <v>81</v>
      </c>
      <c r="G240" s="9"/>
      <c r="H240" s="9"/>
      <c r="I240" s="9"/>
      <c r="J240" s="8" t="s">
        <v>61</v>
      </c>
      <c r="K240" s="8" t="s">
        <v>62</v>
      </c>
      <c r="L240" s="8" t="str">
        <f t="shared" si="66"/>
        <v>Speech-Language Pathologist</v>
      </c>
      <c r="M240" s="8" t="s">
        <v>63</v>
      </c>
      <c r="N240" s="8" t="s">
        <v>64</v>
      </c>
      <c r="O240" s="8" t="str">
        <f t="shared" si="3"/>
        <v>Individual Training - Virtual, Individual Training - In Person</v>
      </c>
      <c r="P240" s="8" t="str">
        <f t="shared" si="67"/>
        <v>Individual training is offered in person or virtually, and</v>
      </c>
      <c r="Q240" s="8" t="s">
        <v>59</v>
      </c>
      <c r="R240" s="9" t="str">
        <f t="shared" si="5"/>
        <v/>
      </c>
      <c r="S240" s="9" t="str">
        <f t="shared" si="68"/>
        <v>group training is not offered.</v>
      </c>
      <c r="T240" s="8" t="s">
        <v>952</v>
      </c>
      <c r="U240" s="8" t="str">
        <f t="shared" ref="U240:U261" si="77">T240</f>
        <v>CO</v>
      </c>
      <c r="V240" s="8" t="s">
        <v>88</v>
      </c>
      <c r="W240" s="10" t="str">
        <f t="shared" si="56"/>
        <v>Feminine, Masculine, Androgynous, Singing</v>
      </c>
      <c r="X240" s="10" t="str">
        <f t="shared" si="75"/>
        <v>Services are available for those with feminine, masculine, androgynous, and singing-related voice goals.</v>
      </c>
      <c r="Y240" s="8" t="s">
        <v>2543</v>
      </c>
      <c r="Z240" s="10" t="str">
        <f t="shared" si="70"/>
        <v>
Regarding formal training in voice for transgender and gender diverse people, this provider reported: I am a transgender man, so I have first hand experience with gender dysphoria and voice changes. I am formerly a professional musical theater performer, so my background is in singing and stage performance. I recently graduated from the University of Colorado's Speech Language Pathology Program where I completed a thesis research project on transmasculine voices. I have worked on GAVC with individuals across the gender spectrum and across different age groups. I have attended both virtual and in person courses on gender affirming voice therapy, and gender affirming care more broadly, outside of my graduate program. This includes intensive workshops on working with gender diverse clients who also identify as neuro diverse. </v>
      </c>
      <c r="AA240" s="8" t="s">
        <v>2544</v>
      </c>
      <c r="AB240" s="8" t="str">
        <f t="shared" si="71"/>
        <v>
Regarding areas of specialty/specific trainings, this provider reported: transmasculine singing voice, pediatric gender affirming voice, voice masculinization, voice feminization, transmasculine voice health and stability during testosterone therapy</v>
      </c>
      <c r="AC240" s="8" t="s">
        <v>2545</v>
      </c>
      <c r="AD240" s="9"/>
      <c r="AE240" s="9"/>
      <c r="AF240" s="9"/>
      <c r="AG240" s="9"/>
      <c r="AH240" s="9"/>
      <c r="AI240" s="8" t="s">
        <v>340</v>
      </c>
      <c r="AJ240" s="8" t="s">
        <v>430</v>
      </c>
      <c r="AK240" s="8" t="s">
        <v>327</v>
      </c>
      <c r="AL240" s="8" t="s">
        <v>2546</v>
      </c>
      <c r="AM240" s="8" t="s">
        <v>2547</v>
      </c>
      <c r="AN240" s="9" t="str">
        <f t="shared" si="76"/>
        <v>12631 East 17th Avenue
3001, Aurora, Colorado</v>
      </c>
      <c r="AO240" s="8" t="s">
        <v>2548</v>
      </c>
      <c r="AP240" s="8" t="s">
        <v>2549</v>
      </c>
      <c r="AQ240" s="8">
        <v>9.708001527E9</v>
      </c>
      <c r="AR240" s="8" t="s">
        <v>2550</v>
      </c>
      <c r="AS240" s="11" t="s">
        <v>2551</v>
      </c>
      <c r="AT240" s="8" t="s">
        <v>2552</v>
      </c>
      <c r="AU240" s="12" t="str">
        <f t="shared" si="72"/>
        <v>
Regarding formal training in cultural humility for transgender and gender diverse people, this provider reported: I have received formal training in cultural humility as it pertains to the trans and gender diverse community through my graduate program as well as through the World Professional Association for Transgender Health.</v>
      </c>
      <c r="AV240" s="8">
        <v>2021.0</v>
      </c>
      <c r="AW240" s="8">
        <v>2021.0</v>
      </c>
      <c r="AX240" s="8" t="s">
        <v>2553</v>
      </c>
      <c r="AY240" s="9" t="str">
        <f t="shared" si="73"/>
        <v>This provider opted to share the following additional aspects of identity: I am a white, queer, transgender, disabled, neurodiverse voice therapist.</v>
      </c>
      <c r="AZ240" s="8" t="s">
        <v>2554</v>
      </c>
      <c r="BA240" s="9" t="str">
        <f t="shared" si="74"/>
        <v>
This provider wished to share the following additional information: In addition to providing voice therapy services, I am passionate about doing research for and with my community. I collaborate with many organizations across the country on research regarding gender affirming voice. I am a strong advocate for ensuring that research teams studying gender diverse voice include individuals who identify with our community. </v>
      </c>
      <c r="BB240" s="8" t="s">
        <v>2550</v>
      </c>
      <c r="BC240" s="8" t="s">
        <v>1044</v>
      </c>
    </row>
    <row r="241">
      <c r="A241" s="7">
        <v>45399.61879912037</v>
      </c>
      <c r="B241" s="8" t="b">
        <v>1</v>
      </c>
      <c r="C241" s="8" t="s">
        <v>2555</v>
      </c>
      <c r="D241" s="8" t="s">
        <v>57</v>
      </c>
      <c r="E241" s="8" t="str">
        <f t="shared" si="65"/>
        <v> (she/her)</v>
      </c>
      <c r="F241" s="8" t="s">
        <v>81</v>
      </c>
      <c r="G241" s="9"/>
      <c r="H241" s="9"/>
      <c r="I241" s="9"/>
      <c r="J241" s="8" t="s">
        <v>61</v>
      </c>
      <c r="K241" s="8" t="s">
        <v>62</v>
      </c>
      <c r="L241" s="8" t="str">
        <f t="shared" si="66"/>
        <v>Speech-Language Pathologist</v>
      </c>
      <c r="M241" s="8" t="s">
        <v>189</v>
      </c>
      <c r="N241" s="8" t="s">
        <v>64</v>
      </c>
      <c r="O241" s="8" t="str">
        <f t="shared" si="3"/>
        <v>Individual Training - Virtual, Individual Training - In Person</v>
      </c>
      <c r="P241" s="8" t="str">
        <f t="shared" si="67"/>
        <v>Individual training is offered in person or virtually, and</v>
      </c>
      <c r="Q241" s="8" t="s">
        <v>59</v>
      </c>
      <c r="R241" s="9" t="str">
        <f t="shared" si="5"/>
        <v/>
      </c>
      <c r="S241" s="9" t="str">
        <f t="shared" si="68"/>
        <v>group training is not offered.</v>
      </c>
      <c r="T241" s="8" t="s">
        <v>952</v>
      </c>
      <c r="U241" s="8" t="str">
        <f t="shared" si="77"/>
        <v>CO</v>
      </c>
      <c r="V241" s="8" t="s">
        <v>88</v>
      </c>
      <c r="W241" s="10" t="str">
        <f t="shared" si="56"/>
        <v>Feminine, Masculine, Androgynous, Singing</v>
      </c>
      <c r="X241" s="10" t="str">
        <f t="shared" si="75"/>
        <v>Services are available for those with feminine, masculine, androgynous, and singing-related voice goals.</v>
      </c>
      <c r="Y241" s="8" t="s">
        <v>2556</v>
      </c>
      <c r="Z241" s="10" t="str">
        <f t="shared" si="70"/>
        <v>
Regarding formal training in voice for transgender and gender diverse people, this provider reported: I have experience working in gender-affirming voice services across varied, individualized goals. As a singer, I also enjoy working on singing strategies for healthy, flexible voicing. </v>
      </c>
      <c r="AA241" s="9"/>
      <c r="AB241" s="8" t="str">
        <f t="shared" si="71"/>
        <v/>
      </c>
      <c r="AC241" s="9"/>
      <c r="AD241" s="9"/>
      <c r="AE241" s="9"/>
      <c r="AF241" s="9"/>
      <c r="AG241" s="9"/>
      <c r="AH241" s="9"/>
      <c r="AI241" s="8" t="s">
        <v>67</v>
      </c>
      <c r="AJ241" s="8" t="s">
        <v>144</v>
      </c>
      <c r="AK241" s="8" t="s">
        <v>2557</v>
      </c>
      <c r="AL241" s="8" t="s">
        <v>955</v>
      </c>
      <c r="AM241" s="9"/>
      <c r="AN241" s="9" t="str">
        <f t="shared" si="76"/>
        <v>Fort Collins, Colorado </v>
      </c>
      <c r="AO241" s="8" t="s">
        <v>2558</v>
      </c>
      <c r="AP241" s="8" t="s">
        <v>422</v>
      </c>
      <c r="AQ241" s="8">
        <v>9.704958454E9</v>
      </c>
      <c r="AR241" s="8" t="s">
        <v>2559</v>
      </c>
      <c r="AS241" s="9"/>
      <c r="AT241" s="9"/>
      <c r="AU241" s="12" t="str">
        <f t="shared" si="72"/>
        <v/>
      </c>
      <c r="AV241" s="8">
        <v>2014.0</v>
      </c>
      <c r="AW241" s="8">
        <v>2013.0</v>
      </c>
      <c r="AX241" s="9"/>
      <c r="AY241" s="9" t="str">
        <f t="shared" si="73"/>
        <v/>
      </c>
      <c r="AZ241" s="9"/>
      <c r="BA241" s="9" t="str">
        <f t="shared" si="74"/>
        <v/>
      </c>
      <c r="BB241" s="8" t="s">
        <v>2560</v>
      </c>
      <c r="BC241" s="8" t="s">
        <v>1044</v>
      </c>
    </row>
    <row r="242">
      <c r="A242" s="7">
        <v>45399.62444384259</v>
      </c>
      <c r="B242" s="8" t="b">
        <v>1</v>
      </c>
      <c r="C242" s="8" t="s">
        <v>2561</v>
      </c>
      <c r="D242" s="8" t="s">
        <v>57</v>
      </c>
      <c r="E242" s="8" t="str">
        <f t="shared" si="65"/>
        <v> (she/her)</v>
      </c>
      <c r="F242" s="8" t="s">
        <v>81</v>
      </c>
      <c r="G242" s="9"/>
      <c r="H242" s="9"/>
      <c r="I242" s="9"/>
      <c r="J242" s="8" t="s">
        <v>61</v>
      </c>
      <c r="K242" s="8" t="s">
        <v>62</v>
      </c>
      <c r="L242" s="8" t="str">
        <f t="shared" si="66"/>
        <v>Speech-Language Pathologist</v>
      </c>
      <c r="M242" s="8" t="s">
        <v>63</v>
      </c>
      <c r="N242" s="8" t="s">
        <v>128</v>
      </c>
      <c r="O242" s="8" t="str">
        <f t="shared" si="3"/>
        <v>Individual Training - In Person</v>
      </c>
      <c r="P242" s="8" t="str">
        <f t="shared" si="67"/>
        <v>Individual training is offered in person, and</v>
      </c>
      <c r="Q242" s="8" t="s">
        <v>128</v>
      </c>
      <c r="R242" s="9" t="str">
        <f t="shared" si="5"/>
        <v>Group Training - In Person</v>
      </c>
      <c r="S242" s="9" t="str">
        <f t="shared" si="68"/>
        <v>group training is offered in person.</v>
      </c>
      <c r="T242" s="9"/>
      <c r="U242" s="8" t="str">
        <f t="shared" si="77"/>
        <v/>
      </c>
      <c r="V242" s="8" t="s">
        <v>66</v>
      </c>
      <c r="W242" s="10" t="str">
        <f t="shared" si="56"/>
        <v>Feminine, Masculine, Androgynous</v>
      </c>
      <c r="X242" s="10" t="str">
        <f t="shared" si="75"/>
        <v>Services are available for those with feminine, masculine, and androgynous voice goals.</v>
      </c>
      <c r="Y242" s="8" t="s">
        <v>2562</v>
      </c>
      <c r="Z242" s="10" t="str">
        <f t="shared" si="70"/>
        <v>
Regarding formal training in voice for transgender and gender diverse people, this provider reported: I have been working with (and training graduate clinicians to work with) people interested in shifting aspects of their communication to align with their gender identity for over a decade. Our team at the Barkley Speech, Language, and Hearing Clinic on the University of Nebraska-Lincoln East Campus has undergone extensive specialized training to ensure that we offer the most effective and efficient resources to help each person achieve their goals, and we work with local community groups to ensure that our practices are culturally responsive. </v>
      </c>
      <c r="AA242" s="8" t="s">
        <v>2563</v>
      </c>
      <c r="AB242" s="8" t="str">
        <f t="shared" si="71"/>
        <v>
Regarding areas of specialty/specific trainings, this provider reported: Details of available services are at https://cehs.unl.edu/secd/gender-diverse-communication-services/ </v>
      </c>
      <c r="AC242" s="8" t="s">
        <v>2564</v>
      </c>
      <c r="AD242" s="9"/>
      <c r="AE242" s="9"/>
      <c r="AF242" s="9"/>
      <c r="AG242" s="9"/>
      <c r="AH242" s="9"/>
      <c r="AI242" s="8" t="s">
        <v>67</v>
      </c>
      <c r="AJ242" s="8" t="s">
        <v>144</v>
      </c>
      <c r="AK242" s="8" t="s">
        <v>2565</v>
      </c>
      <c r="AL242" s="8" t="s">
        <v>2566</v>
      </c>
      <c r="AM242" s="8" t="s">
        <v>2567</v>
      </c>
      <c r="AN242" s="9" t="str">
        <f t="shared" si="76"/>
        <v>4075 East Campus Loop, Lincoln, Nebraska</v>
      </c>
      <c r="AO242" s="8" t="s">
        <v>2568</v>
      </c>
      <c r="AP242" s="8" t="s">
        <v>2569</v>
      </c>
      <c r="AQ242" s="8">
        <v>4.024722071E9</v>
      </c>
      <c r="AR242" s="9"/>
      <c r="AS242" s="8" t="s">
        <v>2570</v>
      </c>
      <c r="AT242" s="8" t="s">
        <v>2571</v>
      </c>
      <c r="AU242" s="12" t="str">
        <f t="shared" si="72"/>
        <v>
Regarding formal training in cultural humility for transgender and gender diverse people, this provider reported: I have completed over 30 hours of formal training in TGD-specific cultural humility through the Transplaining learning platform (all content is created by transgender and gender diverse speech-language pathologists), the TransCollaboration community board, and other professional organizations. </v>
      </c>
      <c r="AV242" s="8">
        <v>2009.0</v>
      </c>
      <c r="AW242" s="8">
        <v>1996.0</v>
      </c>
      <c r="AX242" s="9"/>
      <c r="AY242" s="9" t="str">
        <f t="shared" si="73"/>
        <v/>
      </c>
      <c r="AZ242" s="9"/>
      <c r="BA242" s="9" t="str">
        <f t="shared" si="74"/>
        <v/>
      </c>
      <c r="BB242" s="8" t="s">
        <v>2572</v>
      </c>
      <c r="BC242" s="8" t="s">
        <v>1044</v>
      </c>
    </row>
    <row r="243">
      <c r="A243" s="7">
        <v>45399.625434953705</v>
      </c>
      <c r="B243" s="8" t="b">
        <v>1</v>
      </c>
      <c r="C243" s="8" t="s">
        <v>2573</v>
      </c>
      <c r="D243" s="8" t="s">
        <v>57</v>
      </c>
      <c r="E243" s="8" t="str">
        <f t="shared" si="65"/>
        <v> (she/her)</v>
      </c>
      <c r="F243" s="8" t="s">
        <v>81</v>
      </c>
      <c r="G243" s="9"/>
      <c r="H243" s="9"/>
      <c r="I243" s="9"/>
      <c r="J243" s="8" t="s">
        <v>61</v>
      </c>
      <c r="K243" s="8" t="s">
        <v>62</v>
      </c>
      <c r="L243" s="8" t="str">
        <f t="shared" si="66"/>
        <v>Speech-Language Pathologist</v>
      </c>
      <c r="M243" s="8" t="s">
        <v>189</v>
      </c>
      <c r="N243" s="8" t="s">
        <v>64</v>
      </c>
      <c r="O243" s="8" t="str">
        <f t="shared" si="3"/>
        <v>Individual Training - Virtual, Individual Training - In Person</v>
      </c>
      <c r="P243" s="8" t="str">
        <f t="shared" si="67"/>
        <v>Individual training is offered in person or virtually, and</v>
      </c>
      <c r="Q243" s="8" t="s">
        <v>59</v>
      </c>
      <c r="R243" s="9" t="str">
        <f t="shared" si="5"/>
        <v/>
      </c>
      <c r="S243" s="9" t="str">
        <f t="shared" si="68"/>
        <v>group training is not offered.</v>
      </c>
      <c r="T243" s="8" t="s">
        <v>190</v>
      </c>
      <c r="U243" s="8" t="str">
        <f t="shared" si="77"/>
        <v>WI</v>
      </c>
      <c r="V243" s="8" t="s">
        <v>88</v>
      </c>
      <c r="W243" s="10" t="str">
        <f t="shared" si="56"/>
        <v>Feminine, Masculine, Androgynous, Singing</v>
      </c>
      <c r="X243" s="10" t="str">
        <f t="shared" si="75"/>
        <v>Services are available for those with feminine, masculine, androgynous, and singing-related voice goals.</v>
      </c>
      <c r="Y243" s="8" t="s">
        <v>2574</v>
      </c>
      <c r="Z243" s="10" t="str">
        <f t="shared" si="70"/>
        <v>
Regarding formal training in voice for transgender and gender diverse people, this provider reported: I completed advanced gender affirming voice care coursework, collaborate and learn with and from my colleagues on a daily basis who have extensive experience with GAVC, and continue to seek out continuing education and additional coursework in the area.  My background is in classical singing and I have completed Estill voice training which enables me to work with singers across all genres.  I work in a multidisciplinary voice clinic with laryngologists and voice specializing SLPs.</v>
      </c>
      <c r="AA243" s="8" t="s">
        <v>2575</v>
      </c>
      <c r="AB243" s="8" t="str">
        <f t="shared" si="71"/>
        <v>
Regarding areas of specialty/specific trainings, this provider reported: Estill Voice Training, singing voice across all genres, manual therapy</v>
      </c>
      <c r="AC243" s="9"/>
      <c r="AD243" s="9"/>
      <c r="AE243" s="9"/>
      <c r="AF243" s="9"/>
      <c r="AG243" s="9"/>
      <c r="AH243" s="9"/>
      <c r="AI243" s="8" t="s">
        <v>67</v>
      </c>
      <c r="AJ243" s="8" t="s">
        <v>144</v>
      </c>
      <c r="AK243" s="8" t="s">
        <v>190</v>
      </c>
      <c r="AL243" s="8" t="s">
        <v>1738</v>
      </c>
      <c r="AM243" s="8" t="s">
        <v>2576</v>
      </c>
      <c r="AN243" s="9" t="str">
        <f t="shared" si="76"/>
        <v>8900 Doyne Ave, Milwaukee, WI</v>
      </c>
      <c r="AO243" s="8" t="s">
        <v>2577</v>
      </c>
      <c r="AP243" s="27" t="s">
        <v>72</v>
      </c>
      <c r="AQ243" s="8">
        <v>4.148055588E9</v>
      </c>
      <c r="AR243" s="8" t="s">
        <v>2578</v>
      </c>
      <c r="AS243" s="11" t="s">
        <v>2579</v>
      </c>
      <c r="AT243" s="9"/>
      <c r="AU243" s="12" t="str">
        <f t="shared" si="72"/>
        <v/>
      </c>
      <c r="AV243" s="8">
        <v>2017.0</v>
      </c>
      <c r="AW243" s="8">
        <v>2016.0</v>
      </c>
      <c r="AX243" s="9"/>
      <c r="AY243" s="9" t="str">
        <f t="shared" si="73"/>
        <v/>
      </c>
      <c r="AZ243" s="9"/>
      <c r="BA243" s="9" t="str">
        <f t="shared" si="74"/>
        <v/>
      </c>
      <c r="BB243" s="8" t="s">
        <v>2580</v>
      </c>
      <c r="BC243" s="8" t="s">
        <v>1044</v>
      </c>
    </row>
    <row r="244">
      <c r="A244" s="7">
        <v>45399.62736240741</v>
      </c>
      <c r="B244" s="8" t="b">
        <v>1</v>
      </c>
      <c r="C244" s="8" t="s">
        <v>2581</v>
      </c>
      <c r="D244" s="8" t="s">
        <v>57</v>
      </c>
      <c r="E244" s="8" t="str">
        <f t="shared" si="65"/>
        <v> (she/her)</v>
      </c>
      <c r="F244" s="8" t="s">
        <v>81</v>
      </c>
      <c r="G244" s="9"/>
      <c r="H244" s="9"/>
      <c r="I244" s="9"/>
      <c r="J244" s="8" t="s">
        <v>61</v>
      </c>
      <c r="K244" s="8" t="s">
        <v>62</v>
      </c>
      <c r="L244" s="8" t="str">
        <f t="shared" si="66"/>
        <v>Speech-Language Pathologist</v>
      </c>
      <c r="M244" s="8" t="s">
        <v>63</v>
      </c>
      <c r="N244" s="8" t="s">
        <v>64</v>
      </c>
      <c r="O244" s="8" t="str">
        <f t="shared" si="3"/>
        <v>Individual Training - Virtual, Individual Training - In Person</v>
      </c>
      <c r="P244" s="8" t="str">
        <f t="shared" si="67"/>
        <v>Individual training is offered in person or virtually, and</v>
      </c>
      <c r="Q244" s="8" t="s">
        <v>59</v>
      </c>
      <c r="R244" s="9" t="str">
        <f t="shared" si="5"/>
        <v/>
      </c>
      <c r="S244" s="9" t="str">
        <f t="shared" si="68"/>
        <v>group training is not offered.</v>
      </c>
      <c r="T244" s="8" t="s">
        <v>952</v>
      </c>
      <c r="U244" s="8" t="str">
        <f t="shared" si="77"/>
        <v>CO</v>
      </c>
      <c r="V244" s="8" t="s">
        <v>88</v>
      </c>
      <c r="W244" s="10" t="str">
        <f t="shared" si="56"/>
        <v>Feminine, Masculine, Androgynous, Singing</v>
      </c>
      <c r="X244" s="10" t="str">
        <f t="shared" si="75"/>
        <v>Services are available for those with feminine, masculine, androgynous, and singing-related voice goals.</v>
      </c>
      <c r="Y244" s="8" t="s">
        <v>2582</v>
      </c>
      <c r="Z244" s="10" t="str">
        <f t="shared" si="70"/>
        <v>
Regarding formal training in voice for transgender and gender diverse people, this provider reported: I have worked on helping people meet their voice goals for 12 years</v>
      </c>
      <c r="AA244" s="9"/>
      <c r="AB244" s="8" t="str">
        <f t="shared" si="71"/>
        <v/>
      </c>
      <c r="AC244" s="9"/>
      <c r="AD244" s="9"/>
      <c r="AE244" s="9"/>
      <c r="AF244" s="9"/>
      <c r="AG244" s="9"/>
      <c r="AH244" s="9"/>
      <c r="AI244" s="8" t="s">
        <v>67</v>
      </c>
      <c r="AJ244" s="8" t="s">
        <v>68</v>
      </c>
      <c r="AK244" s="8" t="s">
        <v>952</v>
      </c>
      <c r="AL244" s="8" t="s">
        <v>328</v>
      </c>
      <c r="AM244" s="9"/>
      <c r="AN244" s="9" t="str">
        <f t="shared" si="76"/>
        <v>Denver, CO</v>
      </c>
      <c r="AO244" s="8" t="s">
        <v>2583</v>
      </c>
      <c r="AP244" s="27" t="s">
        <v>72</v>
      </c>
      <c r="AQ244" s="9"/>
      <c r="AR244" s="8" t="s">
        <v>2584</v>
      </c>
      <c r="AS244" s="9"/>
      <c r="AT244" s="9"/>
      <c r="AU244" s="12" t="str">
        <f t="shared" si="72"/>
        <v/>
      </c>
      <c r="AV244" s="8">
        <v>2012.0</v>
      </c>
      <c r="AW244" s="8">
        <v>2011.0</v>
      </c>
      <c r="AX244" s="9"/>
      <c r="AY244" s="9" t="str">
        <f t="shared" si="73"/>
        <v/>
      </c>
      <c r="AZ244" s="9"/>
      <c r="BA244" s="9" t="str">
        <f t="shared" si="74"/>
        <v/>
      </c>
      <c r="BB244" s="8" t="s">
        <v>2585</v>
      </c>
      <c r="BC244" s="8" t="s">
        <v>1044</v>
      </c>
    </row>
    <row r="245">
      <c r="A245" s="7">
        <v>45399.66950011574</v>
      </c>
      <c r="B245" s="8" t="b">
        <v>1</v>
      </c>
      <c r="C245" s="8" t="s">
        <v>2586</v>
      </c>
      <c r="D245" s="8" t="s">
        <v>57</v>
      </c>
      <c r="E245" s="8" t="str">
        <f t="shared" si="65"/>
        <v> (she/her)</v>
      </c>
      <c r="F245" s="8" t="s">
        <v>81</v>
      </c>
      <c r="G245" s="9"/>
      <c r="H245" s="9"/>
      <c r="I245" s="9"/>
      <c r="J245" s="8" t="s">
        <v>61</v>
      </c>
      <c r="K245" s="8" t="s">
        <v>62</v>
      </c>
      <c r="L245" s="8" t="str">
        <f t="shared" si="66"/>
        <v>Speech-Language Pathologist</v>
      </c>
      <c r="M245" s="8" t="s">
        <v>63</v>
      </c>
      <c r="N245" s="8" t="s">
        <v>64</v>
      </c>
      <c r="O245" s="8" t="str">
        <f t="shared" si="3"/>
        <v>Individual Training - Virtual, Individual Training - In Person</v>
      </c>
      <c r="P245" s="8" t="str">
        <f t="shared" si="67"/>
        <v>Individual training is offered in person or virtually, and</v>
      </c>
      <c r="Q245" s="8" t="s">
        <v>64</v>
      </c>
      <c r="R245" s="9" t="str">
        <f t="shared" si="5"/>
        <v>Group Training - Virtual, Group Training - In Person</v>
      </c>
      <c r="S245" s="9" t="str">
        <f t="shared" si="68"/>
        <v>group training is offered in person or virtually.</v>
      </c>
      <c r="T245" s="8" t="s">
        <v>952</v>
      </c>
      <c r="U245" s="8" t="str">
        <f t="shared" si="77"/>
        <v>CO</v>
      </c>
      <c r="V245" s="8" t="s">
        <v>88</v>
      </c>
      <c r="W245" s="10" t="str">
        <f t="shared" si="56"/>
        <v>Feminine, Masculine, Androgynous, Singing</v>
      </c>
      <c r="X245" s="10" t="str">
        <f t="shared" si="75"/>
        <v>Services are available for those with feminine, masculine, androgynous, and singing-related voice goals.</v>
      </c>
      <c r="Y245" s="8" t="s">
        <v>2587</v>
      </c>
      <c r="Z245" s="10" t="str">
        <f t="shared" si="70"/>
        <v>
Regarding formal training in voice for transgender and gender diverse people, this provider reported: I have specialized training with graduate and undergraduate coursework in the anatomy and physiology of voice, gender affirming voice, and gender affirming voice treatment. </v>
      </c>
      <c r="AA245" s="8" t="s">
        <v>2588</v>
      </c>
      <c r="AB245" s="8" t="str">
        <f t="shared" si="71"/>
        <v>
Regarding areas of specialty/specific trainings, this provider reported: I have specialized training with graduate and undergraduate coursework in the anatomy and physiology of voice, gender affirming voice, and gender affirming voice treatment in relation to the speaking voice (e.g. Conversational Training Therapy) and singing voice. </v>
      </c>
      <c r="AC245" s="8" t="s">
        <v>2589</v>
      </c>
      <c r="AD245" s="9"/>
      <c r="AE245" s="9"/>
      <c r="AF245" s="9"/>
      <c r="AG245" s="9"/>
      <c r="AH245" s="9"/>
      <c r="AI245" s="8" t="s">
        <v>67</v>
      </c>
      <c r="AJ245" s="8" t="s">
        <v>144</v>
      </c>
      <c r="AK245" s="8" t="s">
        <v>2557</v>
      </c>
      <c r="AL245" s="8" t="s">
        <v>2590</v>
      </c>
      <c r="AM245" s="8" t="s">
        <v>2591</v>
      </c>
      <c r="AN245" s="9" t="str">
        <f t="shared" si="76"/>
        <v>126 W D Street Suite 100C, Pueblo , Colorado </v>
      </c>
      <c r="AO245" s="8" t="s">
        <v>2517</v>
      </c>
      <c r="AP245" s="8" t="s">
        <v>2592</v>
      </c>
      <c r="AQ245" s="8">
        <v>7.196211182E9</v>
      </c>
      <c r="AR245" s="8" t="s">
        <v>2593</v>
      </c>
      <c r="AS245" s="11" t="s">
        <v>2594</v>
      </c>
      <c r="AT245" s="9"/>
      <c r="AU245" s="12" t="str">
        <f t="shared" si="72"/>
        <v/>
      </c>
      <c r="AV245" s="8">
        <v>2019.0</v>
      </c>
      <c r="AW245" s="8">
        <v>2019.0</v>
      </c>
      <c r="AX245" s="9"/>
      <c r="AY245" s="9" t="str">
        <f t="shared" si="73"/>
        <v/>
      </c>
      <c r="AZ245" s="9"/>
      <c r="BA245" s="9" t="str">
        <f t="shared" si="74"/>
        <v/>
      </c>
      <c r="BB245" s="8" t="s">
        <v>2593</v>
      </c>
      <c r="BC245" s="8" t="s">
        <v>1044</v>
      </c>
    </row>
    <row r="246">
      <c r="A246" s="7">
        <v>45399.70899471064</v>
      </c>
      <c r="B246" s="8" t="b">
        <v>1</v>
      </c>
      <c r="C246" s="8" t="s">
        <v>2595</v>
      </c>
      <c r="D246" s="8" t="s">
        <v>2154</v>
      </c>
      <c r="E246" s="8" t="str">
        <f t="shared" si="65"/>
        <v> (he/they)</v>
      </c>
      <c r="F246" s="8" t="s">
        <v>58</v>
      </c>
      <c r="G246" s="8" t="s">
        <v>59</v>
      </c>
      <c r="H246" s="9"/>
      <c r="I246" s="8" t="s">
        <v>60</v>
      </c>
      <c r="J246" s="8" t="s">
        <v>61</v>
      </c>
      <c r="K246" s="8" t="s">
        <v>62</v>
      </c>
      <c r="L246" s="8" t="str">
        <f t="shared" si="66"/>
        <v>Speech-Language Pathologist</v>
      </c>
      <c r="M246" s="8" t="s">
        <v>63</v>
      </c>
      <c r="N246" s="8" t="s">
        <v>128</v>
      </c>
      <c r="O246" s="8" t="str">
        <f t="shared" si="3"/>
        <v>Individual Training - In Person</v>
      </c>
      <c r="P246" s="8" t="str">
        <f t="shared" si="67"/>
        <v>Individual training is offered in person, and</v>
      </c>
      <c r="Q246" s="8" t="s">
        <v>59</v>
      </c>
      <c r="R246" s="9" t="str">
        <f t="shared" si="5"/>
        <v/>
      </c>
      <c r="S246" s="9" t="str">
        <f t="shared" si="68"/>
        <v>group training is not offered.</v>
      </c>
      <c r="T246" s="9"/>
      <c r="U246" s="8" t="str">
        <f t="shared" si="77"/>
        <v/>
      </c>
      <c r="V246" s="8" t="s">
        <v>361</v>
      </c>
      <c r="W246" s="10" t="str">
        <f t="shared" si="56"/>
        <v>Feminine, Masculine</v>
      </c>
      <c r="X246" s="10" t="str">
        <f t="shared" si="75"/>
        <v>Services are available for those with feminine or masculine voice goals.</v>
      </c>
      <c r="Y246" s="8" t="s">
        <v>2596</v>
      </c>
      <c r="Z246" s="10" t="str">
        <f t="shared" si="70"/>
        <v>
Regarding formal training in voice for transgender and gender diverse people, this provider reported: We use the resources of Adler, Gelfer, Hancock and Stemple in our practice. We have been doing gender affirming training since 2016. </v>
      </c>
      <c r="AA246" s="9"/>
      <c r="AB246" s="8" t="str">
        <f t="shared" si="71"/>
        <v/>
      </c>
      <c r="AC246" s="8" t="s">
        <v>2597</v>
      </c>
      <c r="AD246" s="9"/>
      <c r="AE246" s="9"/>
      <c r="AF246" s="9"/>
      <c r="AG246" s="9"/>
      <c r="AH246" s="9"/>
      <c r="AI246" s="8" t="s">
        <v>169</v>
      </c>
      <c r="AJ246" s="8" t="s">
        <v>83</v>
      </c>
      <c r="AK246" s="8" t="s">
        <v>450</v>
      </c>
      <c r="AL246" s="8" t="s">
        <v>2598</v>
      </c>
      <c r="AM246" s="8" t="s">
        <v>2599</v>
      </c>
      <c r="AN246" s="9" t="str">
        <f t="shared" si="76"/>
        <v>119 Peck Service Rd, Edwardsville, Illinois</v>
      </c>
      <c r="AO246" s="8" t="s">
        <v>2600</v>
      </c>
      <c r="AP246" s="27" t="s">
        <v>72</v>
      </c>
      <c r="AQ246" s="8">
        <v>6.186503427E9</v>
      </c>
      <c r="AR246" s="8" t="s">
        <v>2601</v>
      </c>
      <c r="AS246" s="11" t="s">
        <v>2602</v>
      </c>
      <c r="AT246" s="8" t="s">
        <v>2603</v>
      </c>
      <c r="AU246" s="12" t="str">
        <f t="shared" si="72"/>
        <v>
Regarding formal training in cultural humility for transgender and gender diverse people, this provider reported: Allyship Training. National speaker on issues related to LGBTQ+ issues </v>
      </c>
      <c r="AV246" s="8">
        <v>2016.0</v>
      </c>
      <c r="AW246" s="8">
        <v>1994.0</v>
      </c>
      <c r="AX246" s="8" t="s">
        <v>2604</v>
      </c>
      <c r="AY246" s="9" t="str">
        <f t="shared" si="73"/>
        <v>This provider opted to share the following additional aspects of identity: Gay, former caucus Co-Chair for LGBTQ+ with the American Speech-Language Hearing Association, national advocate for eliminating LGBTQ+ discrimination at publicly funded universities</v>
      </c>
      <c r="AZ246" s="9"/>
      <c r="BA246" s="9" t="str">
        <f t="shared" si="74"/>
        <v/>
      </c>
      <c r="BB246" s="8" t="s">
        <v>2601</v>
      </c>
      <c r="BC246" s="8" t="s">
        <v>1044</v>
      </c>
    </row>
    <row r="247">
      <c r="A247" s="7">
        <v>45399.722907152776</v>
      </c>
      <c r="B247" s="8" t="b">
        <v>1</v>
      </c>
      <c r="C247" s="8" t="s">
        <v>2605</v>
      </c>
      <c r="D247" s="8" t="s">
        <v>111</v>
      </c>
      <c r="E247" s="8" t="str">
        <f t="shared" si="65"/>
        <v> (she/they)</v>
      </c>
      <c r="F247" s="8" t="s">
        <v>81</v>
      </c>
      <c r="G247" s="9"/>
      <c r="H247" s="9"/>
      <c r="I247" s="9"/>
      <c r="J247" s="8" t="s">
        <v>61</v>
      </c>
      <c r="K247" s="8" t="s">
        <v>62</v>
      </c>
      <c r="L247" s="8" t="str">
        <f t="shared" si="66"/>
        <v>Speech-Language Pathologist</v>
      </c>
      <c r="M247" s="8" t="s">
        <v>63</v>
      </c>
      <c r="N247" s="8" t="s">
        <v>64</v>
      </c>
      <c r="O247" s="8" t="str">
        <f t="shared" si="3"/>
        <v>Individual Training - Virtual, Individual Training - In Person</v>
      </c>
      <c r="P247" s="8" t="str">
        <f t="shared" si="67"/>
        <v>Individual training is offered in person or virtually, and</v>
      </c>
      <c r="Q247" s="8" t="s">
        <v>59</v>
      </c>
      <c r="R247" s="9" t="str">
        <f t="shared" si="5"/>
        <v/>
      </c>
      <c r="S247" s="9" t="str">
        <f t="shared" si="68"/>
        <v>group training is not offered.</v>
      </c>
      <c r="T247" s="9"/>
      <c r="U247" s="8" t="str">
        <f t="shared" si="77"/>
        <v/>
      </c>
      <c r="V247" s="8" t="s">
        <v>88</v>
      </c>
      <c r="W247" s="10" t="str">
        <f t="shared" si="56"/>
        <v>Feminine, Masculine, Androgynous, Singing</v>
      </c>
      <c r="X247" s="10" t="str">
        <f t="shared" si="75"/>
        <v>Services are available for those with feminine, masculine, androgynous, and singing-related voice goals.</v>
      </c>
      <c r="Y247" s="8" t="s">
        <v>2606</v>
      </c>
      <c r="Z247" s="10" t="str">
        <f t="shared" si="70"/>
        <v>
Regarding formal training in voice for transgender and gender diverse people, this provider reported: Professional development (workshops, trainings), practical experience (working in a clinic with voice and gender-affirming voice for many years)</v>
      </c>
      <c r="AA247" s="8" t="s">
        <v>2607</v>
      </c>
      <c r="AB247" s="8" t="str">
        <f t="shared" si="71"/>
        <v>
Regarding areas of specialty/specific trainings, this provider reported: Client-directed voice services, functional voice practice, creative generalization practice</v>
      </c>
      <c r="AC247" s="8" t="s">
        <v>2608</v>
      </c>
      <c r="AD247" s="9"/>
      <c r="AE247" s="9"/>
      <c r="AF247" s="9"/>
      <c r="AG247" s="9"/>
      <c r="AH247" s="9"/>
      <c r="AI247" s="8" t="s">
        <v>67</v>
      </c>
      <c r="AJ247" s="8" t="s">
        <v>68</v>
      </c>
      <c r="AK247" s="8" t="s">
        <v>952</v>
      </c>
      <c r="AL247" s="8" t="s">
        <v>2609</v>
      </c>
      <c r="AM247" s="8" t="s">
        <v>2610</v>
      </c>
      <c r="AN247" s="9" t="str">
        <f t="shared" si="76"/>
        <v>2501 Kittredge Loop Drive, Boudler, CO</v>
      </c>
      <c r="AO247" s="8" t="s">
        <v>2611</v>
      </c>
      <c r="AP247" s="27" t="s">
        <v>72</v>
      </c>
      <c r="AQ247" s="8">
        <v>3.034925375E9</v>
      </c>
      <c r="AR247" s="8" t="s">
        <v>2612</v>
      </c>
      <c r="AS247" s="11" t="s">
        <v>2613</v>
      </c>
      <c r="AT247" s="8" t="s">
        <v>2614</v>
      </c>
      <c r="AU247" s="12" t="str">
        <f t="shared" si="72"/>
        <v>
Regarding formal training in cultural humility for transgender and gender diverse people, this provider reported: DEI training, Gender-Affirming Voice Training workshop with gender-diverse presenters, SAFE Zone training, Intersectionality Training, Universal Design</v>
      </c>
      <c r="AV247" s="8">
        <v>2009.0</v>
      </c>
      <c r="AW247" s="8">
        <v>2005.0</v>
      </c>
      <c r="AX247" s="9"/>
      <c r="AY247" s="9" t="str">
        <f t="shared" si="73"/>
        <v/>
      </c>
      <c r="AZ247" s="9"/>
      <c r="BA247" s="9" t="str">
        <f t="shared" si="74"/>
        <v/>
      </c>
      <c r="BB247" s="8" t="s">
        <v>2615</v>
      </c>
      <c r="BC247" s="8" t="s">
        <v>1044</v>
      </c>
    </row>
    <row r="248">
      <c r="A248" s="7">
        <v>45399.91947177083</v>
      </c>
      <c r="B248" s="8" t="b">
        <v>1</v>
      </c>
      <c r="C248" s="8" t="s">
        <v>2616</v>
      </c>
      <c r="D248" s="8" t="s">
        <v>629</v>
      </c>
      <c r="E248" s="9"/>
      <c r="F248" s="8" t="s">
        <v>58</v>
      </c>
      <c r="G248" s="8" t="s">
        <v>59</v>
      </c>
      <c r="H248" s="9"/>
      <c r="I248" s="8" t="s">
        <v>60</v>
      </c>
      <c r="J248" s="8" t="s">
        <v>61</v>
      </c>
      <c r="K248" s="8" t="s">
        <v>86</v>
      </c>
      <c r="L248" s="9"/>
      <c r="M248" s="8" t="s">
        <v>63</v>
      </c>
      <c r="N248" s="8" t="s">
        <v>153</v>
      </c>
      <c r="O248" s="8" t="str">
        <f t="shared" si="3"/>
        <v>Individual Training - Virtual</v>
      </c>
      <c r="P248" s="9"/>
      <c r="Q248" s="8" t="s">
        <v>59</v>
      </c>
      <c r="R248" s="9" t="str">
        <f t="shared" si="5"/>
        <v/>
      </c>
      <c r="S248" s="9"/>
      <c r="T248" s="8" t="s">
        <v>336</v>
      </c>
      <c r="U248" s="8" t="str">
        <f t="shared" si="77"/>
        <v>Globally</v>
      </c>
      <c r="V248" s="8" t="s">
        <v>88</v>
      </c>
      <c r="W248" s="10" t="str">
        <f t="shared" si="56"/>
        <v>Feminine, Masculine, Androgynous, Singing</v>
      </c>
      <c r="X248" s="9"/>
      <c r="Y248" s="8" t="s">
        <v>2617</v>
      </c>
      <c r="Z248" s="9"/>
      <c r="AA248" s="8" t="s">
        <v>2618</v>
      </c>
      <c r="AB248" s="9"/>
      <c r="AC248" s="8" t="s">
        <v>2619</v>
      </c>
      <c r="AD248" s="9"/>
      <c r="AE248" s="9"/>
      <c r="AF248" s="9"/>
      <c r="AG248" s="9"/>
      <c r="AH248" s="9"/>
      <c r="AI248" s="8" t="s">
        <v>594</v>
      </c>
      <c r="AJ248" s="8" t="s">
        <v>83</v>
      </c>
      <c r="AK248" s="8" t="s">
        <v>341</v>
      </c>
      <c r="AL248" s="8" t="s">
        <v>342</v>
      </c>
      <c r="AM248" s="9"/>
      <c r="AN248" s="9" t="str">
        <f t="shared" si="76"/>
        <v>Portland, Oregon</v>
      </c>
      <c r="AO248" s="8" t="s">
        <v>2393</v>
      </c>
      <c r="AP248" s="9"/>
      <c r="AQ248" s="9"/>
      <c r="AR248" s="8" t="s">
        <v>2394</v>
      </c>
      <c r="AS248" s="11" t="s">
        <v>2395</v>
      </c>
      <c r="AT248" s="8" t="s">
        <v>2620</v>
      </c>
      <c r="AU248" s="9"/>
      <c r="AV248" s="8">
        <v>2020.0</v>
      </c>
      <c r="AW248" s="8">
        <v>2020.0</v>
      </c>
      <c r="AX248" s="8" t="s">
        <v>2621</v>
      </c>
      <c r="AY248" s="9"/>
      <c r="AZ248" s="8" t="s">
        <v>2622</v>
      </c>
      <c r="BA248" s="9"/>
      <c r="BB248" s="8" t="s">
        <v>2394</v>
      </c>
      <c r="BC248" s="8" t="s">
        <v>1044</v>
      </c>
    </row>
    <row r="249">
      <c r="A249" s="28">
        <v>45398.64784179398</v>
      </c>
      <c r="B249" s="30" t="b">
        <v>0</v>
      </c>
      <c r="C249" s="29" t="s">
        <v>2623</v>
      </c>
      <c r="D249" s="29" t="s">
        <v>2624</v>
      </c>
      <c r="E249" s="8" t="str">
        <f t="shared" ref="E249:E360" si="78">IF(ISBLANK(D249), ," ("&amp;D249&amp;")")</f>
        <v> (depends upon clinician)</v>
      </c>
      <c r="F249" s="29" t="s">
        <v>81</v>
      </c>
      <c r="G249" s="30"/>
      <c r="H249" s="30"/>
      <c r="I249" s="30"/>
      <c r="J249" s="29" t="s">
        <v>61</v>
      </c>
      <c r="K249" s="29" t="s">
        <v>62</v>
      </c>
      <c r="L249" s="8" t="str">
        <f t="shared" ref="L249:L362" si="79">SUBSTITUTE(SUBSTITUTE(SUBSTITUTE(SUBSTITUTE(K249,"Vocal Pedagogy/Singing Instruction (offering GAVC training in addition to singing services)","Vocal Pedagogue/Singing Instructor"),"Speech-Language Pathology (inc. international equivalents, offering GAVC in addition to clinical services)","Speech-Language Pathologist"),"Gender Affirming Voice Training (offering only GAVC training)","Gender Affirming Voice Trainer"),"Theater/Acting Coach (offering GAVC training in addition to general services)","Theater/Acting Coach")</f>
        <v>Speech-Language Pathologist</v>
      </c>
      <c r="M249" s="29" t="s">
        <v>2625</v>
      </c>
      <c r="N249" s="29" t="s">
        <v>64</v>
      </c>
      <c r="O249" s="8" t="str">
        <f t="shared" si="3"/>
        <v>Individual Training - Virtual, Individual Training - In Person</v>
      </c>
      <c r="P249" s="8" t="str">
        <f t="shared" ref="P249:P294" si="80">SUBSTITUTE(SUBSTITUTE(SUBSTITUTE(SUBSTITUTE(N249,"Yes - In Person, Yes - Virtual","Individual training is offered in person or virtually, and"),"Yes - Virtual","Individual training is offered virtually, and"),"Yes - In Person","Individual training is offered in person, and"),"No","Individual training is not offered, and")</f>
        <v>Individual training is offered in person or virtually, and</v>
      </c>
      <c r="Q249" s="29" t="s">
        <v>64</v>
      </c>
      <c r="R249" s="9" t="str">
        <f t="shared" si="5"/>
        <v>Group Training - Virtual, Group Training - In Person</v>
      </c>
      <c r="S249" s="9" t="str">
        <f>SUBSTITUTE(SUBSTITUTE(SUBSTITUTE(SUBSTITUTE(Q249,"Yes - In Person, Yes - Virtual","group training is offered in person or virtually."),"Yes - Virtual","group training is offered virtually."),"Yes - In Person","group training is offered in person."),"No","group training is not offered.")</f>
        <v>group training is offered in person or virtually.</v>
      </c>
      <c r="T249" s="29" t="s">
        <v>65</v>
      </c>
      <c r="U249" s="8" t="str">
        <f t="shared" si="77"/>
        <v>PA</v>
      </c>
      <c r="V249" s="29" t="s">
        <v>66</v>
      </c>
      <c r="W249" s="10" t="str">
        <f t="shared" si="56"/>
        <v>Feminine, Masculine, Androgynous</v>
      </c>
      <c r="X249" s="10" t="str">
        <f>SUBSTITUTE(SUBSTITUTE(SUBSTITUTE(SUBSTITUTE(V249,"Feminine-leaning voice goals (raising pitch, brighter resonance, etc), Masculine-leaning voice goals (lowering pitch, darker resonance, etc), Androgynous voice goals, Gender-related singing voice goals","Services are available for those with feminine, masculine, androgynous, and singing-related voice goals."),"Feminine-leaning voice goals (raising pitch, brighter resonance, etc), Masculine-leaning voice goals (lowering pitch, darker resonance, etc), Androgynous voice goals","Services are available for those with feminine, masculine, and androgynous voice goals."),"Feminine-leaning voice goals (raising pitch, brighter resonance, etc), Masculine-leaning voice goals (lowering pitch, darker resonance, etc)","Services are available for those with feminine or masculine voice goals."),"Feminine-leaning voice goals (raising pitch, brighter resonance, etc), Androgynous voice goals","Services are available for those with feminine or androgynous voice goals.")</f>
        <v>Services are available for those with feminine, masculine, and androgynous voice goals.</v>
      </c>
      <c r="Y249" s="29" t="s">
        <v>2626</v>
      </c>
      <c r="Z249" s="10" t="str">
        <f>IF(ISBLANK(Y249), ,CHAR(10)&amp;CHAR(10)&amp;"Regarding formal training in voice for transgender and gender diverse people, this provider reported: "&amp;Y249)</f>
        <v>
Regarding formal training in voice for transgender and gender diverse people, this provider reported: Graduate student clinicians provide gender affirming voice care under the supervision of licensed and certified speech-language pathologists. Students complete the Graduate Voice Disorders course taught by Elizabeth Grillo, PhD, CCC-SLP, CHSE, EMT. In that course, core principles of gender affirming care are provided.  </v>
      </c>
      <c r="AA249" s="29" t="s">
        <v>2627</v>
      </c>
      <c r="AB249" s="8" t="str">
        <f>IF(ISBLANK(AA249), ,CHAR(10)&amp;CHAR(10)&amp;"Regarding areas of specialty/specific trainings, this provider reported: "&amp;AA249)</f>
        <v>
Regarding areas of specialty/specific trainings, this provider reported: Students complete Estill Voice Training's Foundations, Level 1 and 2 courses under the supervision of Elizabeth Grillo (certified Estill Master Trainer)</v>
      </c>
      <c r="AC249" s="29" t="s">
        <v>2628</v>
      </c>
      <c r="AD249" s="30"/>
      <c r="AE249" s="30"/>
      <c r="AF249" s="30"/>
      <c r="AG249" s="30"/>
      <c r="AH249" s="30"/>
      <c r="AI249" s="29" t="s">
        <v>2629</v>
      </c>
      <c r="AJ249" s="29" t="s">
        <v>68</v>
      </c>
      <c r="AK249" s="29" t="s">
        <v>1318</v>
      </c>
      <c r="AL249" s="29" t="s">
        <v>2630</v>
      </c>
      <c r="AM249" s="29" t="s">
        <v>2631</v>
      </c>
      <c r="AN249" s="9" t="str">
        <f t="shared" si="76"/>
        <v>201 Carter Drive, Suite 400, West Chester, PA 19383, West Chester, Pennsylvania</v>
      </c>
      <c r="AO249" s="29" t="s">
        <v>2632</v>
      </c>
      <c r="AP249" s="29" t="s">
        <v>2633</v>
      </c>
      <c r="AQ249" s="29">
        <v>6.104363402E9</v>
      </c>
      <c r="AR249" s="29" t="s">
        <v>2634</v>
      </c>
      <c r="AS249" s="31" t="s">
        <v>2635</v>
      </c>
      <c r="AT249" s="29" t="s">
        <v>2636</v>
      </c>
      <c r="AU249" s="12" t="str">
        <f>IF(ISBLANK(AT249), ,CHAR(10)&amp;CHAR(10)&amp;"Regarding formal training in cultural humility for transgender and gender diverse people, this provider reported: "&amp;AT249)</f>
        <v>
Regarding formal training in cultural humility for transgender and gender diverse people, this provider reported: Core principles of gender affirming care are provided in the Graduate Voice Disorders course</v>
      </c>
      <c r="AV249" s="29">
        <v>2017.0</v>
      </c>
      <c r="AW249" s="29">
        <v>1960.0</v>
      </c>
      <c r="AX249" s="30"/>
      <c r="AY249" s="9" t="str">
        <f>IF(ISBLANK(AX249), ,"This provider opted to share the following additional aspects of identity: "&amp;AX249)</f>
        <v/>
      </c>
      <c r="AZ249" s="29" t="s">
        <v>2637</v>
      </c>
      <c r="BA249" s="9" t="str">
        <f>IF(ISBLANK(AZ249), ,CHAR(10)&amp;CHAR(10)&amp;"This provider wished to share the following additional information: "&amp;AZ249)</f>
        <v>
This provider wished to share the following additional information: Our clinic typically receives referrals from Planned Parenthood, the Gender and Sexuality Development Clinic at CHOP, and the Mazzoni Center of Philadelphia </v>
      </c>
      <c r="BB249" s="29" t="s">
        <v>2638</v>
      </c>
      <c r="BC249" s="29" t="s">
        <v>59</v>
      </c>
      <c r="BD249" s="30"/>
      <c r="BE249" s="30"/>
      <c r="BF249" s="30"/>
      <c r="BG249" s="30"/>
      <c r="BH249" s="30"/>
    </row>
    <row r="250">
      <c r="A250" s="7">
        <v>45399.77893976852</v>
      </c>
      <c r="B250" s="9" t="b">
        <v>0</v>
      </c>
      <c r="C250" s="8" t="s">
        <v>2639</v>
      </c>
      <c r="D250" s="8" t="s">
        <v>57</v>
      </c>
      <c r="E250" s="8" t="str">
        <f t="shared" si="78"/>
        <v> (she/her)</v>
      </c>
      <c r="F250" s="8" t="s">
        <v>81</v>
      </c>
      <c r="J250" s="8" t="s">
        <v>61</v>
      </c>
      <c r="K250" s="8" t="s">
        <v>86</v>
      </c>
      <c r="L250" s="8" t="str">
        <f t="shared" si="79"/>
        <v>Vocal Pedagogue/Singing Instructor</v>
      </c>
      <c r="M250" s="8" t="s">
        <v>189</v>
      </c>
      <c r="N250" s="8" t="s">
        <v>64</v>
      </c>
      <c r="O250" s="8" t="str">
        <f t="shared" si="3"/>
        <v>Individual Training - Virtual, Individual Training - In Person</v>
      </c>
      <c r="P250" s="8" t="str">
        <f t="shared" si="80"/>
        <v>Individual training is offered in person or virtually, and</v>
      </c>
      <c r="Q250" s="8" t="s">
        <v>59</v>
      </c>
      <c r="R250" s="9" t="str">
        <f t="shared" si="5"/>
        <v/>
      </c>
      <c r="T250" s="8" t="s">
        <v>503</v>
      </c>
      <c r="U250" s="8" t="str">
        <f t="shared" si="77"/>
        <v>OR</v>
      </c>
      <c r="V250" s="8" t="s">
        <v>88</v>
      </c>
      <c r="W250" s="10" t="str">
        <f t="shared" si="56"/>
        <v>Feminine, Masculine, Androgynous, Singing</v>
      </c>
      <c r="Y250" s="8" t="s">
        <v>2640</v>
      </c>
      <c r="AA250" s="8" t="s">
        <v>2641</v>
      </c>
      <c r="AI250" s="8" t="s">
        <v>67</v>
      </c>
      <c r="AJ250" s="8" t="s">
        <v>68</v>
      </c>
      <c r="AK250" s="8" t="s">
        <v>503</v>
      </c>
      <c r="AL250" s="8" t="s">
        <v>2642</v>
      </c>
      <c r="AM250" s="8" t="s">
        <v>2643</v>
      </c>
      <c r="AN250" s="9" t="str">
        <f t="shared" si="76"/>
        <v>9862 SW 25th Ave, Portland , OR</v>
      </c>
      <c r="AO250" s="8" t="s">
        <v>2644</v>
      </c>
      <c r="AP250" s="8" t="s">
        <v>2645</v>
      </c>
      <c r="AQ250" s="8">
        <v>8.593582074E9</v>
      </c>
      <c r="AR250" s="8" t="s">
        <v>2646</v>
      </c>
      <c r="AS250" s="11" t="s">
        <v>2647</v>
      </c>
      <c r="AT250" s="8" t="s">
        <v>2648</v>
      </c>
      <c r="AV250" s="8">
        <v>2014.0</v>
      </c>
      <c r="AW250" s="8">
        <v>2003.0</v>
      </c>
      <c r="AX250" s="8" t="s">
        <v>2649</v>
      </c>
      <c r="BB250" s="8" t="s">
        <v>2646</v>
      </c>
      <c r="BC250" s="8" t="s">
        <v>1044</v>
      </c>
    </row>
    <row r="251">
      <c r="A251" s="7">
        <v>45399.79974287037</v>
      </c>
      <c r="B251" s="9" t="b">
        <v>0</v>
      </c>
      <c r="C251" s="8" t="s">
        <v>2650</v>
      </c>
      <c r="D251" s="8" t="s">
        <v>57</v>
      </c>
      <c r="E251" s="8" t="str">
        <f t="shared" si="78"/>
        <v> (she/her)</v>
      </c>
      <c r="F251" s="8" t="s">
        <v>81</v>
      </c>
      <c r="J251" s="8" t="s">
        <v>1611</v>
      </c>
      <c r="L251" s="8" t="str">
        <f t="shared" si="79"/>
        <v/>
      </c>
      <c r="O251" s="8" t="str">
        <f t="shared" si="3"/>
        <v/>
      </c>
      <c r="P251" s="8" t="str">
        <f t="shared" si="80"/>
        <v/>
      </c>
      <c r="R251" s="9" t="str">
        <f t="shared" si="5"/>
        <v/>
      </c>
      <c r="U251" s="8" t="str">
        <f t="shared" si="77"/>
        <v/>
      </c>
      <c r="W251" s="10" t="str">
        <f t="shared" si="56"/>
        <v/>
      </c>
      <c r="AD251" s="8" t="s">
        <v>2651</v>
      </c>
      <c r="AE251" s="22" t="s">
        <v>1613</v>
      </c>
      <c r="AF251" s="8" t="s">
        <v>1631</v>
      </c>
      <c r="AG251" s="8" t="s">
        <v>2652</v>
      </c>
      <c r="AH251" s="8" t="s">
        <v>1044</v>
      </c>
      <c r="AI251" s="8" t="s">
        <v>67</v>
      </c>
      <c r="AJ251" s="8" t="s">
        <v>68</v>
      </c>
      <c r="AK251" s="8" t="s">
        <v>2260</v>
      </c>
      <c r="AL251" s="8" t="s">
        <v>2653</v>
      </c>
      <c r="AM251" s="8" t="s">
        <v>2654</v>
      </c>
      <c r="AN251" s="9" t="str">
        <f t="shared" si="76"/>
        <v>1501 Kings Highway, Shreveport, Louisiana</v>
      </c>
      <c r="AO251" s="8" t="s">
        <v>2655</v>
      </c>
      <c r="AP251" s="8" t="s">
        <v>2656</v>
      </c>
      <c r="AQ251" s="8">
        <v>3.186756262E9</v>
      </c>
      <c r="AR251" s="8" t="s">
        <v>2657</v>
      </c>
      <c r="AV251" s="8">
        <v>2015.0</v>
      </c>
      <c r="AW251" s="8">
        <v>2015.0</v>
      </c>
      <c r="BB251" s="8" t="s">
        <v>2658</v>
      </c>
      <c r="BC251" s="8" t="s">
        <v>1044</v>
      </c>
    </row>
    <row r="252">
      <c r="A252" s="7">
        <v>45399.853045868054</v>
      </c>
      <c r="B252" s="9" t="b">
        <v>0</v>
      </c>
      <c r="C252" s="8" t="s">
        <v>2659</v>
      </c>
      <c r="D252" s="8" t="s">
        <v>164</v>
      </c>
      <c r="E252" s="8" t="str">
        <f t="shared" si="78"/>
        <v> (he/him)</v>
      </c>
      <c r="F252" s="8" t="s">
        <v>81</v>
      </c>
      <c r="J252" s="8" t="s">
        <v>1611</v>
      </c>
      <c r="L252" s="8" t="str">
        <f t="shared" si="79"/>
        <v/>
      </c>
      <c r="O252" s="8" t="str">
        <f t="shared" si="3"/>
        <v/>
      </c>
      <c r="P252" s="8" t="str">
        <f t="shared" si="80"/>
        <v/>
      </c>
      <c r="R252" s="9" t="str">
        <f t="shared" si="5"/>
        <v/>
      </c>
      <c r="U252" s="8" t="str">
        <f t="shared" si="77"/>
        <v/>
      </c>
      <c r="W252" s="10" t="str">
        <f t="shared" si="56"/>
        <v/>
      </c>
      <c r="AD252" s="8" t="s">
        <v>2660</v>
      </c>
      <c r="AE252" s="22" t="s">
        <v>1613</v>
      </c>
      <c r="AF252" s="8" t="s">
        <v>1614</v>
      </c>
      <c r="AG252" s="8" t="s">
        <v>2661</v>
      </c>
      <c r="AH252" s="8" t="s">
        <v>1044</v>
      </c>
      <c r="AI252" s="8" t="s">
        <v>169</v>
      </c>
      <c r="AJ252" s="8" t="s">
        <v>68</v>
      </c>
      <c r="AK252" s="8" t="s">
        <v>268</v>
      </c>
      <c r="AL252" s="8" t="s">
        <v>105</v>
      </c>
      <c r="AM252" s="8" t="s">
        <v>2662</v>
      </c>
      <c r="AN252" s="9" t="str">
        <f t="shared" si="76"/>
        <v>2330 Post Street, San Francisco, California</v>
      </c>
      <c r="AO252" s="8" t="s">
        <v>2663</v>
      </c>
      <c r="AP252" s="8" t="s">
        <v>2664</v>
      </c>
      <c r="AQ252" s="8">
        <v>4.1588577E9</v>
      </c>
      <c r="AR252" s="8" t="s">
        <v>2665</v>
      </c>
      <c r="AS252" s="11" t="s">
        <v>2666</v>
      </c>
      <c r="AT252" s="8" t="s">
        <v>2667</v>
      </c>
      <c r="AV252" s="8">
        <v>2014.0</v>
      </c>
      <c r="AW252" s="8">
        <v>1996.0</v>
      </c>
      <c r="AX252" s="8"/>
      <c r="AZ252" s="8" t="s">
        <v>2668</v>
      </c>
      <c r="BB252" s="8" t="s">
        <v>2669</v>
      </c>
      <c r="BC252" s="8" t="s">
        <v>1044</v>
      </c>
    </row>
    <row r="253">
      <c r="A253" s="7">
        <v>45399.89396548611</v>
      </c>
      <c r="B253" s="9" t="b">
        <v>0</v>
      </c>
      <c r="C253" s="8" t="s">
        <v>2670</v>
      </c>
      <c r="D253" s="8" t="s">
        <v>57</v>
      </c>
      <c r="E253" s="8" t="str">
        <f t="shared" si="78"/>
        <v> (she/her)</v>
      </c>
      <c r="F253" s="8" t="s">
        <v>81</v>
      </c>
      <c r="J253" s="8" t="s">
        <v>61</v>
      </c>
      <c r="K253" s="8" t="s">
        <v>62</v>
      </c>
      <c r="L253" s="8" t="str">
        <f t="shared" si="79"/>
        <v>Speech-Language Pathologist</v>
      </c>
      <c r="M253" s="8" t="s">
        <v>63</v>
      </c>
      <c r="N253" s="8" t="s">
        <v>153</v>
      </c>
      <c r="O253" s="8" t="str">
        <f t="shared" si="3"/>
        <v>Individual Training - Virtual</v>
      </c>
      <c r="P253" s="8" t="str">
        <f t="shared" si="80"/>
        <v>Individual training is offered virtually, and</v>
      </c>
      <c r="Q253" s="8" t="s">
        <v>59</v>
      </c>
      <c r="R253" s="9" t="str">
        <f t="shared" si="5"/>
        <v/>
      </c>
      <c r="T253" s="8" t="s">
        <v>952</v>
      </c>
      <c r="U253" s="8" t="str">
        <f t="shared" si="77"/>
        <v>CO</v>
      </c>
      <c r="V253" s="8" t="s">
        <v>88</v>
      </c>
      <c r="W253" s="10" t="str">
        <f t="shared" si="56"/>
        <v>Feminine, Masculine, Androgynous, Singing</v>
      </c>
      <c r="Y253" s="8" t="s">
        <v>2671</v>
      </c>
      <c r="AI253" s="8" t="s">
        <v>67</v>
      </c>
      <c r="AJ253" s="8" t="s">
        <v>68</v>
      </c>
      <c r="AK253" s="8" t="s">
        <v>2672</v>
      </c>
      <c r="AL253" s="8" t="s">
        <v>328</v>
      </c>
      <c r="AM253" s="8" t="s">
        <v>2673</v>
      </c>
      <c r="AN253" s="9" t="str">
        <f t="shared" si="76"/>
        <v>3975 South Syracuse Way, Denver,  CO</v>
      </c>
      <c r="AO253" s="8" t="s">
        <v>2674</v>
      </c>
      <c r="AP253" s="8" t="s">
        <v>2675</v>
      </c>
      <c r="AR253" s="8" t="s">
        <v>2676</v>
      </c>
      <c r="AT253" s="8" t="s">
        <v>2677</v>
      </c>
      <c r="AV253" s="8">
        <v>2022.0</v>
      </c>
      <c r="AW253" s="8">
        <v>2022.0</v>
      </c>
      <c r="AX253" s="8" t="s">
        <v>2678</v>
      </c>
      <c r="BB253" s="8" t="s">
        <v>2676</v>
      </c>
      <c r="BC253" s="8" t="s">
        <v>1044</v>
      </c>
    </row>
    <row r="254">
      <c r="A254" s="7">
        <v>45399.92416755787</v>
      </c>
      <c r="B254" s="9" t="b">
        <v>0</v>
      </c>
      <c r="C254" s="8" t="s">
        <v>2679</v>
      </c>
      <c r="D254" s="8" t="s">
        <v>57</v>
      </c>
      <c r="E254" s="8" t="str">
        <f t="shared" si="78"/>
        <v> (she/her)</v>
      </c>
      <c r="F254" s="8" t="s">
        <v>81</v>
      </c>
      <c r="J254" s="8" t="s">
        <v>61</v>
      </c>
      <c r="K254" s="8" t="s">
        <v>62</v>
      </c>
      <c r="L254" s="8" t="str">
        <f t="shared" si="79"/>
        <v>Speech-Language Pathologist</v>
      </c>
      <c r="M254" s="8" t="s">
        <v>63</v>
      </c>
      <c r="N254" s="8" t="s">
        <v>64</v>
      </c>
      <c r="O254" s="8" t="str">
        <f t="shared" si="3"/>
        <v>Individual Training - Virtual, Individual Training - In Person</v>
      </c>
      <c r="P254" s="8" t="str">
        <f t="shared" si="80"/>
        <v>Individual training is offered in person or virtually, and</v>
      </c>
      <c r="Q254" s="8" t="s">
        <v>59</v>
      </c>
      <c r="R254" s="9" t="str">
        <f t="shared" si="5"/>
        <v/>
      </c>
      <c r="T254" s="8" t="s">
        <v>190</v>
      </c>
      <c r="U254" s="8" t="str">
        <f t="shared" si="77"/>
        <v>WI</v>
      </c>
      <c r="V254" s="8" t="s">
        <v>66</v>
      </c>
      <c r="W254" s="10" t="str">
        <f t="shared" si="56"/>
        <v>Feminine, Masculine, Androgynous</v>
      </c>
      <c r="Y254" s="8" t="s">
        <v>2680</v>
      </c>
      <c r="AC254" s="8" t="s">
        <v>2681</v>
      </c>
      <c r="AI254" s="8" t="s">
        <v>67</v>
      </c>
      <c r="AJ254" s="8" t="s">
        <v>68</v>
      </c>
      <c r="AK254" s="8" t="s">
        <v>190</v>
      </c>
      <c r="AL254" s="8" t="s">
        <v>2682</v>
      </c>
      <c r="AM254" s="8" t="s">
        <v>2683</v>
      </c>
      <c r="AN254" s="9" t="str">
        <f t="shared" si="76"/>
        <v>1160 Kepler Drive , Green Bay, WI</v>
      </c>
      <c r="AO254" s="8" t="s">
        <v>2684</v>
      </c>
      <c r="AP254" s="8" t="s">
        <v>2675</v>
      </c>
      <c r="AQ254" s="8">
        <v>9.202885541E9</v>
      </c>
      <c r="AR254" s="8" t="s">
        <v>2685</v>
      </c>
      <c r="AT254" s="8" t="s">
        <v>2686</v>
      </c>
      <c r="AV254" s="8">
        <v>2019.0</v>
      </c>
      <c r="AW254" s="8">
        <v>2002.0</v>
      </c>
      <c r="AZ254" s="8" t="s">
        <v>2687</v>
      </c>
      <c r="BB254" s="8" t="s">
        <v>2685</v>
      </c>
      <c r="BC254" s="8" t="s">
        <v>1044</v>
      </c>
    </row>
    <row r="255">
      <c r="A255" s="7">
        <v>45399.96259524305</v>
      </c>
      <c r="B255" s="9" t="b">
        <v>0</v>
      </c>
      <c r="C255" s="8" t="s">
        <v>2688</v>
      </c>
      <c r="D255" s="8" t="s">
        <v>57</v>
      </c>
      <c r="E255" s="8" t="str">
        <f t="shared" si="78"/>
        <v> (she/her)</v>
      </c>
      <c r="F255" s="8" t="s">
        <v>58</v>
      </c>
      <c r="G255" s="8" t="s">
        <v>59</v>
      </c>
      <c r="I255" s="8" t="s">
        <v>60</v>
      </c>
      <c r="J255" s="8" t="s">
        <v>61</v>
      </c>
      <c r="K255" s="8" t="s">
        <v>62</v>
      </c>
      <c r="L255" s="8" t="str">
        <f t="shared" si="79"/>
        <v>Speech-Language Pathologist</v>
      </c>
      <c r="M255" s="8" t="s">
        <v>2689</v>
      </c>
      <c r="N255" s="8" t="s">
        <v>64</v>
      </c>
      <c r="O255" s="8" t="str">
        <f t="shared" si="3"/>
        <v>Individual Training - Virtual, Individual Training - In Person</v>
      </c>
      <c r="P255" s="8" t="str">
        <f t="shared" si="80"/>
        <v>Individual training is offered in person or virtually, and</v>
      </c>
      <c r="Q255" s="8" t="s">
        <v>59</v>
      </c>
      <c r="R255" s="9" t="str">
        <f t="shared" si="5"/>
        <v/>
      </c>
      <c r="T255" s="8" t="s">
        <v>2690</v>
      </c>
      <c r="U255" s="8" t="str">
        <f t="shared" si="77"/>
        <v>ON, Canada</v>
      </c>
      <c r="V255" s="8" t="s">
        <v>88</v>
      </c>
      <c r="W255" s="10" t="str">
        <f t="shared" si="56"/>
        <v>Feminine, Masculine, Androgynous, Singing</v>
      </c>
      <c r="Y255" s="8" t="s">
        <v>2691</v>
      </c>
      <c r="AA255" s="8" t="s">
        <v>2692</v>
      </c>
      <c r="AC255" s="8" t="s">
        <v>2693</v>
      </c>
      <c r="AI255" s="8" t="s">
        <v>67</v>
      </c>
      <c r="AJ255" s="8" t="s">
        <v>117</v>
      </c>
      <c r="AK255" s="8" t="s">
        <v>226</v>
      </c>
      <c r="AL255" s="8" t="s">
        <v>2694</v>
      </c>
      <c r="AM255" s="8" t="s">
        <v>2695</v>
      </c>
      <c r="AN255" s="9" t="str">
        <f t="shared" si="76"/>
        <v>51 barons ave N, Hamilton, Ontario</v>
      </c>
      <c r="AO255" s="8" t="s">
        <v>2696</v>
      </c>
      <c r="AP255" s="8" t="s">
        <v>2697</v>
      </c>
      <c r="AQ255" s="8">
        <v>9.055173809E9</v>
      </c>
      <c r="AR255" s="8" t="s">
        <v>2698</v>
      </c>
      <c r="AS255" s="11" t="s">
        <v>2699</v>
      </c>
      <c r="AT255" s="8" t="s">
        <v>2700</v>
      </c>
      <c r="AV255" s="8">
        <v>2012.0</v>
      </c>
      <c r="AW255" s="8">
        <v>2012.0</v>
      </c>
      <c r="AX255" s="8" t="s">
        <v>2701</v>
      </c>
      <c r="BB255" s="8" t="s">
        <v>2698</v>
      </c>
      <c r="BC255" s="8" t="s">
        <v>1044</v>
      </c>
    </row>
    <row r="256">
      <c r="A256" s="7">
        <v>45400.35733114583</v>
      </c>
      <c r="B256" s="9" t="b">
        <v>0</v>
      </c>
      <c r="C256" s="8" t="s">
        <v>2702</v>
      </c>
      <c r="D256" s="8" t="s">
        <v>57</v>
      </c>
      <c r="E256" s="8" t="str">
        <f t="shared" si="78"/>
        <v> (she/her)</v>
      </c>
      <c r="F256" s="8" t="s">
        <v>81</v>
      </c>
      <c r="J256" s="8" t="s">
        <v>1611</v>
      </c>
      <c r="L256" s="8" t="str">
        <f t="shared" si="79"/>
        <v/>
      </c>
      <c r="O256" s="8" t="str">
        <f t="shared" si="3"/>
        <v/>
      </c>
      <c r="P256" s="8" t="str">
        <f t="shared" si="80"/>
        <v/>
      </c>
      <c r="R256" s="9" t="str">
        <f t="shared" si="5"/>
        <v/>
      </c>
      <c r="U256" s="8" t="str">
        <f t="shared" si="77"/>
        <v/>
      </c>
      <c r="W256" s="10" t="str">
        <f t="shared" si="56"/>
        <v/>
      </c>
      <c r="AD256" s="8" t="s">
        <v>2703</v>
      </c>
      <c r="AE256" s="22" t="s">
        <v>1613</v>
      </c>
      <c r="AF256" s="8" t="s">
        <v>1614</v>
      </c>
      <c r="AG256" s="8" t="s">
        <v>2704</v>
      </c>
      <c r="AH256" s="8" t="s">
        <v>59</v>
      </c>
      <c r="AI256" s="8" t="s">
        <v>67</v>
      </c>
      <c r="AJ256" s="8" t="s">
        <v>83</v>
      </c>
      <c r="AK256" s="8" t="s">
        <v>607</v>
      </c>
      <c r="AL256" s="8" t="s">
        <v>2463</v>
      </c>
      <c r="AM256" s="8" t="s">
        <v>2464</v>
      </c>
      <c r="AN256" s="9" t="str">
        <f t="shared" si="76"/>
        <v>131 Miller Street, Winston-Salem, North Carolina</v>
      </c>
      <c r="AO256" s="8" t="s">
        <v>2705</v>
      </c>
      <c r="AP256" s="8" t="s">
        <v>2706</v>
      </c>
      <c r="AQ256" s="8">
        <v>3.367160178E9</v>
      </c>
      <c r="AS256" s="11" t="s">
        <v>2707</v>
      </c>
      <c r="AT256" s="8" t="s">
        <v>2708</v>
      </c>
      <c r="AV256" s="8">
        <v>2017.0</v>
      </c>
      <c r="AW256" s="8">
        <v>2015.0</v>
      </c>
      <c r="BB256" s="8" t="s">
        <v>2709</v>
      </c>
      <c r="BC256" s="8" t="s">
        <v>1044</v>
      </c>
    </row>
    <row r="257">
      <c r="A257" s="7">
        <v>45400.39550673611</v>
      </c>
      <c r="B257" s="9" t="b">
        <v>0</v>
      </c>
      <c r="C257" s="8" t="s">
        <v>2710</v>
      </c>
      <c r="D257" s="8" t="s">
        <v>57</v>
      </c>
      <c r="E257" s="8" t="str">
        <f t="shared" si="78"/>
        <v> (she/her)</v>
      </c>
      <c r="F257" s="8" t="s">
        <v>81</v>
      </c>
      <c r="J257" s="8" t="s">
        <v>61</v>
      </c>
      <c r="K257" s="8" t="s">
        <v>62</v>
      </c>
      <c r="L257" s="8" t="str">
        <f t="shared" si="79"/>
        <v>Speech-Language Pathologist</v>
      </c>
      <c r="M257" s="8" t="s">
        <v>63</v>
      </c>
      <c r="N257" s="8" t="s">
        <v>64</v>
      </c>
      <c r="O257" s="8" t="str">
        <f t="shared" si="3"/>
        <v>Individual Training - Virtual, Individual Training - In Person</v>
      </c>
      <c r="P257" s="8" t="str">
        <f t="shared" si="80"/>
        <v>Individual training is offered in person or virtually, and</v>
      </c>
      <c r="Q257" s="8" t="s">
        <v>59</v>
      </c>
      <c r="R257" s="9" t="str">
        <f t="shared" si="5"/>
        <v/>
      </c>
      <c r="T257" s="8" t="s">
        <v>2711</v>
      </c>
      <c r="U257" s="8" t="str">
        <f t="shared" si="77"/>
        <v>IL (need insurance coverage for virtual)</v>
      </c>
      <c r="V257" s="8" t="s">
        <v>66</v>
      </c>
      <c r="W257" s="10" t="str">
        <f t="shared" si="56"/>
        <v>Feminine, Masculine, Androgynous</v>
      </c>
      <c r="Y257" s="8" t="s">
        <v>2712</v>
      </c>
      <c r="AC257" s="8" t="s">
        <v>2713</v>
      </c>
      <c r="AI257" s="8" t="s">
        <v>67</v>
      </c>
      <c r="AJ257" s="8" t="s">
        <v>68</v>
      </c>
      <c r="AK257" s="8" t="s">
        <v>450</v>
      </c>
      <c r="AL257" s="8" t="s">
        <v>2714</v>
      </c>
      <c r="AM257" s="8" t="s">
        <v>2715</v>
      </c>
      <c r="AN257" s="9" t="str">
        <f t="shared" si="76"/>
        <v>1875 Dempster Street, Park Ridge, Illinois</v>
      </c>
      <c r="AO257" s="8" t="s">
        <v>2716</v>
      </c>
      <c r="AP257" s="8" t="s">
        <v>2675</v>
      </c>
      <c r="AR257" s="8" t="s">
        <v>2717</v>
      </c>
      <c r="AT257" s="8" t="s">
        <v>2718</v>
      </c>
      <c r="AV257" s="8">
        <v>2019.0</v>
      </c>
      <c r="AW257" s="8">
        <v>2010.0</v>
      </c>
      <c r="BB257" s="8" t="s">
        <v>2717</v>
      </c>
      <c r="BC257" s="8" t="s">
        <v>1044</v>
      </c>
    </row>
    <row r="258">
      <c r="A258" s="7">
        <v>45400.47564193287</v>
      </c>
      <c r="B258" s="9" t="b">
        <v>0</v>
      </c>
      <c r="C258" s="8" t="s">
        <v>2719</v>
      </c>
      <c r="D258" s="8" t="s">
        <v>57</v>
      </c>
      <c r="E258" s="8" t="str">
        <f t="shared" si="78"/>
        <v> (she/her)</v>
      </c>
      <c r="F258" s="8" t="s">
        <v>58</v>
      </c>
      <c r="G258" s="8" t="s">
        <v>59</v>
      </c>
      <c r="I258" s="8" t="s">
        <v>60</v>
      </c>
      <c r="J258" s="8" t="s">
        <v>61</v>
      </c>
      <c r="K258" s="8" t="s">
        <v>2720</v>
      </c>
      <c r="L258" s="8" t="str">
        <f t="shared" si="79"/>
        <v>Both GAVC speech pathology services and GAVC singing instruction</v>
      </c>
      <c r="M258" s="8" t="s">
        <v>2721</v>
      </c>
      <c r="N258" s="8" t="s">
        <v>64</v>
      </c>
      <c r="O258" s="8" t="str">
        <f t="shared" si="3"/>
        <v>Individual Training - Virtual, Individual Training - In Person</v>
      </c>
      <c r="P258" s="8" t="str">
        <f t="shared" si="80"/>
        <v>Individual training is offered in person or virtually, and</v>
      </c>
      <c r="Q258" s="8" t="s">
        <v>153</v>
      </c>
      <c r="R258" s="9" t="str">
        <f t="shared" si="5"/>
        <v>Group Training - Virtual</v>
      </c>
      <c r="T258" s="8" t="s">
        <v>2722</v>
      </c>
      <c r="U258" s="8" t="str">
        <f t="shared" si="77"/>
        <v>Texas for SLP services, globally for singing training</v>
      </c>
      <c r="V258" s="8" t="s">
        <v>88</v>
      </c>
      <c r="W258" s="10" t="str">
        <f t="shared" si="56"/>
        <v>Feminine, Masculine, Androgynous, Singing</v>
      </c>
      <c r="Y258" s="8" t="s">
        <v>2723</v>
      </c>
      <c r="AA258" s="8" t="s">
        <v>2724</v>
      </c>
      <c r="AC258" s="8" t="s">
        <v>2725</v>
      </c>
      <c r="AI258" s="8" t="s">
        <v>67</v>
      </c>
      <c r="AJ258" s="8" t="s">
        <v>68</v>
      </c>
      <c r="AK258" s="8" t="s">
        <v>1403</v>
      </c>
      <c r="AL258" s="8" t="s">
        <v>2726</v>
      </c>
      <c r="AN258" s="9" t="str">
        <f t="shared" si="76"/>
        <v>Fort Worth, Texas</v>
      </c>
      <c r="AO258" s="8" t="s">
        <v>2727</v>
      </c>
      <c r="AP258" s="8" t="s">
        <v>408</v>
      </c>
      <c r="AS258" s="11" t="s">
        <v>2728</v>
      </c>
      <c r="AT258" s="8" t="s">
        <v>2729</v>
      </c>
      <c r="AV258" s="8">
        <v>2011.0</v>
      </c>
      <c r="AW258" s="8">
        <v>2010.0</v>
      </c>
      <c r="BB258" s="8" t="s">
        <v>2730</v>
      </c>
      <c r="BC258" s="8" t="s">
        <v>1044</v>
      </c>
    </row>
    <row r="259">
      <c r="A259" s="7">
        <v>45400.67786792824</v>
      </c>
      <c r="B259" s="9" t="b">
        <v>0</v>
      </c>
      <c r="C259" s="8" t="s">
        <v>2731</v>
      </c>
      <c r="D259" s="8" t="s">
        <v>164</v>
      </c>
      <c r="E259" s="8" t="str">
        <f t="shared" si="78"/>
        <v> (he/him)</v>
      </c>
      <c r="F259" s="8" t="s">
        <v>81</v>
      </c>
      <c r="J259" s="8" t="s">
        <v>1611</v>
      </c>
      <c r="L259" s="8" t="str">
        <f t="shared" si="79"/>
        <v/>
      </c>
      <c r="O259" s="8" t="str">
        <f t="shared" si="3"/>
        <v/>
      </c>
      <c r="P259" s="8" t="str">
        <f t="shared" si="80"/>
        <v/>
      </c>
      <c r="R259" s="9" t="str">
        <f t="shared" si="5"/>
        <v/>
      </c>
      <c r="U259" s="8" t="str">
        <f t="shared" si="77"/>
        <v/>
      </c>
      <c r="W259" s="10" t="str">
        <f t="shared" si="56"/>
        <v/>
      </c>
      <c r="AD259" s="8" t="s">
        <v>2732</v>
      </c>
      <c r="AE259" s="22" t="s">
        <v>1613</v>
      </c>
      <c r="AF259" s="8" t="s">
        <v>2733</v>
      </c>
      <c r="AG259" s="8" t="s">
        <v>2734</v>
      </c>
      <c r="AH259" s="8" t="s">
        <v>2735</v>
      </c>
      <c r="AI259" s="8" t="s">
        <v>169</v>
      </c>
      <c r="AJ259" s="8" t="s">
        <v>68</v>
      </c>
      <c r="AK259" s="8" t="s">
        <v>978</v>
      </c>
      <c r="AL259" s="8" t="s">
        <v>978</v>
      </c>
      <c r="AM259" s="8" t="s">
        <v>2736</v>
      </c>
      <c r="AN259" s="9" t="str">
        <f t="shared" si="76"/>
        <v>5 East 98th Street, New York, New York</v>
      </c>
      <c r="AO259" s="8" t="s">
        <v>2737</v>
      </c>
      <c r="AP259" s="8" t="s">
        <v>2738</v>
      </c>
      <c r="AQ259" s="8">
        <v>3.475972204E9</v>
      </c>
      <c r="AR259" s="8" t="s">
        <v>2739</v>
      </c>
      <c r="AV259" s="8">
        <v>2014.0</v>
      </c>
      <c r="AW259" s="8">
        <v>1993.0</v>
      </c>
      <c r="BB259" s="8" t="s">
        <v>2739</v>
      </c>
      <c r="BC259" s="8" t="s">
        <v>1044</v>
      </c>
    </row>
    <row r="260">
      <c r="A260" s="7">
        <v>45401.43648618055</v>
      </c>
      <c r="B260" s="9" t="b">
        <v>0</v>
      </c>
      <c r="C260" s="8" t="s">
        <v>2740</v>
      </c>
      <c r="D260" s="8" t="s">
        <v>57</v>
      </c>
      <c r="E260" s="8" t="str">
        <f t="shared" si="78"/>
        <v> (she/her)</v>
      </c>
      <c r="F260" s="8" t="s">
        <v>81</v>
      </c>
      <c r="J260" s="8" t="s">
        <v>61</v>
      </c>
      <c r="K260" s="8" t="s">
        <v>62</v>
      </c>
      <c r="L260" s="8" t="str">
        <f t="shared" si="79"/>
        <v>Speech-Language Pathologist</v>
      </c>
      <c r="M260" s="8" t="s">
        <v>63</v>
      </c>
      <c r="N260" s="8" t="s">
        <v>128</v>
      </c>
      <c r="O260" s="8" t="str">
        <f t="shared" si="3"/>
        <v>Individual Training - In Person</v>
      </c>
      <c r="P260" s="8" t="str">
        <f t="shared" si="80"/>
        <v>Individual training is offered in person, and</v>
      </c>
      <c r="Q260" s="8" t="s">
        <v>59</v>
      </c>
      <c r="R260" s="9" t="str">
        <f t="shared" si="5"/>
        <v/>
      </c>
      <c r="U260" s="8" t="str">
        <f t="shared" si="77"/>
        <v/>
      </c>
      <c r="V260" s="8" t="s">
        <v>66</v>
      </c>
      <c r="W260" s="10" t="str">
        <f t="shared" si="56"/>
        <v>Feminine, Masculine, Androgynous</v>
      </c>
      <c r="Y260" s="8" t="s">
        <v>2741</v>
      </c>
      <c r="AC260" s="8" t="s">
        <v>2742</v>
      </c>
      <c r="AI260" s="8" t="s">
        <v>67</v>
      </c>
      <c r="AJ260" s="8" t="s">
        <v>68</v>
      </c>
      <c r="AK260" s="8" t="s">
        <v>2743</v>
      </c>
      <c r="AL260" s="8" t="s">
        <v>2744</v>
      </c>
      <c r="AM260" s="8" t="s">
        <v>2745</v>
      </c>
      <c r="AN260" s="9" t="str">
        <f t="shared" si="76"/>
        <v>1600 SW Archer Road, Gainesville , Florida </v>
      </c>
      <c r="AO260" s="8" t="s">
        <v>2746</v>
      </c>
      <c r="AP260" s="8" t="s">
        <v>2675</v>
      </c>
      <c r="AR260" s="8" t="s">
        <v>2747</v>
      </c>
      <c r="AT260" s="8" t="s">
        <v>2748</v>
      </c>
      <c r="AV260" s="8">
        <v>2021.0</v>
      </c>
      <c r="AW260" s="8">
        <v>2019.0</v>
      </c>
      <c r="BB260" s="8" t="s">
        <v>2747</v>
      </c>
      <c r="BC260" s="8" t="s">
        <v>1044</v>
      </c>
    </row>
    <row r="261">
      <c r="A261" s="7">
        <v>45402.34493465278</v>
      </c>
      <c r="B261" s="9" t="b">
        <v>0</v>
      </c>
      <c r="C261" s="8" t="s">
        <v>2749</v>
      </c>
      <c r="D261" s="8" t="s">
        <v>164</v>
      </c>
      <c r="E261" s="8" t="str">
        <f t="shared" si="78"/>
        <v> (he/him)</v>
      </c>
      <c r="F261" s="8" t="s">
        <v>81</v>
      </c>
      <c r="J261" s="8" t="s">
        <v>1611</v>
      </c>
      <c r="L261" s="8" t="str">
        <f t="shared" si="79"/>
        <v/>
      </c>
      <c r="O261" s="8" t="str">
        <f t="shared" si="3"/>
        <v/>
      </c>
      <c r="P261" s="8" t="str">
        <f t="shared" si="80"/>
        <v/>
      </c>
      <c r="R261" s="9" t="str">
        <f t="shared" si="5"/>
        <v/>
      </c>
      <c r="U261" s="8" t="str">
        <f t="shared" si="77"/>
        <v/>
      </c>
      <c r="W261" s="10" t="str">
        <f t="shared" si="56"/>
        <v/>
      </c>
      <c r="AD261" s="8" t="s">
        <v>2750</v>
      </c>
      <c r="AE261" s="22" t="s">
        <v>1613</v>
      </c>
      <c r="AF261" s="8" t="s">
        <v>2751</v>
      </c>
      <c r="AG261" s="8" t="s">
        <v>2752</v>
      </c>
      <c r="AH261" s="8" t="s">
        <v>1044</v>
      </c>
      <c r="AI261" s="8" t="s">
        <v>169</v>
      </c>
      <c r="AJ261" s="8" t="s">
        <v>1165</v>
      </c>
      <c r="AK261" s="8" t="s">
        <v>1166</v>
      </c>
      <c r="AL261" s="8" t="s">
        <v>2753</v>
      </c>
      <c r="AM261" s="29" t="s">
        <v>2754</v>
      </c>
      <c r="AN261" s="9" t="str">
        <f t="shared" si="76"/>
        <v>East Melbourne, Richmond, East Bentleigh , East Melbourne , Victoria</v>
      </c>
      <c r="AO261" s="8" t="s">
        <v>2755</v>
      </c>
      <c r="AP261" s="8" t="s">
        <v>2756</v>
      </c>
      <c r="AQ261" s="8" t="s">
        <v>2757</v>
      </c>
      <c r="AR261" s="8" t="s">
        <v>2758</v>
      </c>
      <c r="AS261" s="11" t="s">
        <v>2759</v>
      </c>
      <c r="AT261" s="8" t="s">
        <v>2760</v>
      </c>
      <c r="AV261" s="8">
        <v>2017.0</v>
      </c>
      <c r="AW261" s="8">
        <v>2013.0</v>
      </c>
      <c r="BB261" s="8" t="s">
        <v>2761</v>
      </c>
      <c r="BC261" s="8" t="s">
        <v>1044</v>
      </c>
    </row>
    <row r="262">
      <c r="A262" s="7">
        <v>45402.493624849536</v>
      </c>
      <c r="B262" s="9" t="b">
        <v>0</v>
      </c>
      <c r="C262" s="8" t="s">
        <v>2762</v>
      </c>
      <c r="D262" s="8" t="s">
        <v>57</v>
      </c>
      <c r="E262" s="8" t="str">
        <f t="shared" si="78"/>
        <v> (she/her)</v>
      </c>
      <c r="F262" s="8" t="s">
        <v>81</v>
      </c>
      <c r="J262" s="8" t="s">
        <v>61</v>
      </c>
      <c r="K262" s="8" t="s">
        <v>62</v>
      </c>
      <c r="L262" s="8" t="str">
        <f t="shared" si="79"/>
        <v>Speech-Language Pathologist</v>
      </c>
      <c r="M262" s="8" t="s">
        <v>63</v>
      </c>
      <c r="N262" s="8" t="s">
        <v>64</v>
      </c>
      <c r="O262" s="8" t="str">
        <f t="shared" si="3"/>
        <v>Individual Training - Virtual, Individual Training - In Person</v>
      </c>
      <c r="P262" s="8" t="str">
        <f t="shared" si="80"/>
        <v>Individual training is offered in person or virtually, and</v>
      </c>
      <c r="Q262" s="8" t="s">
        <v>59</v>
      </c>
      <c r="R262" s="9" t="str">
        <f t="shared" si="5"/>
        <v/>
      </c>
      <c r="T262" s="8" t="s">
        <v>2763</v>
      </c>
      <c r="U262" s="8" t="s">
        <v>65</v>
      </c>
      <c r="V262" s="8" t="s">
        <v>66</v>
      </c>
      <c r="W262" s="10" t="str">
        <f t="shared" si="56"/>
        <v>Feminine, Masculine, Androgynous</v>
      </c>
      <c r="Y262" s="8" t="s">
        <v>2764</v>
      </c>
      <c r="AA262" s="8" t="s">
        <v>2765</v>
      </c>
      <c r="AC262" s="8" t="s">
        <v>2766</v>
      </c>
      <c r="AI262" s="8" t="s">
        <v>67</v>
      </c>
      <c r="AJ262" s="8" t="s">
        <v>83</v>
      </c>
      <c r="AK262" s="8" t="s">
        <v>65</v>
      </c>
      <c r="AL262" s="8" t="s">
        <v>2767</v>
      </c>
      <c r="AM262" s="8" t="s">
        <v>2768</v>
      </c>
      <c r="AN262" s="8" t="s">
        <v>2768</v>
      </c>
      <c r="AO262" s="8" t="s">
        <v>2769</v>
      </c>
      <c r="AP262" s="8" t="s">
        <v>2770</v>
      </c>
      <c r="AQ262" s="8">
        <v>8.148655414E9</v>
      </c>
      <c r="AR262" s="8" t="s">
        <v>2771</v>
      </c>
      <c r="AS262" s="11" t="s">
        <v>2772</v>
      </c>
      <c r="AT262" s="8" t="s">
        <v>2773</v>
      </c>
      <c r="AV262" s="8">
        <v>2006.0</v>
      </c>
      <c r="AW262" s="8">
        <v>1999.0</v>
      </c>
      <c r="BB262" s="8" t="s">
        <v>2771</v>
      </c>
      <c r="BC262" s="8" t="s">
        <v>1044</v>
      </c>
    </row>
    <row r="263">
      <c r="B263" s="9" t="b">
        <v>0</v>
      </c>
      <c r="E263" s="8" t="str">
        <f t="shared" si="78"/>
        <v/>
      </c>
      <c r="L263" s="8" t="str">
        <f t="shared" si="79"/>
        <v/>
      </c>
      <c r="O263" s="8" t="str">
        <f t="shared" si="3"/>
        <v/>
      </c>
      <c r="P263" s="8" t="str">
        <f t="shared" si="80"/>
        <v/>
      </c>
      <c r="S263" s="9" t="str">
        <f t="shared" ref="S263:S289" si="81">SUBSTITUTE(SUBSTITUTE(SUBSTITUTE(SUBSTITUTE(Q263,"Yes - In Person, Yes - Virtual","group training is offered in person or virtually."),"Yes - Virtual","group training is offered virtually."),"Yes - In Person","group training is offered in person."),"No","group training is not offered.")</f>
        <v/>
      </c>
      <c r="U263" s="8" t="str">
        <f t="shared" ref="U263:U362" si="82">T263</f>
        <v/>
      </c>
      <c r="W263" s="10" t="str">
        <f t="shared" si="56"/>
        <v/>
      </c>
      <c r="X263" s="10" t="str">
        <f t="shared" ref="X263:X292" si="83">SUBSTITUTE(SUBSTITUTE(SUBSTITUTE(SUBSTITUTE(V263,"Feminine-leaning voice goals (raising pitch, brighter resonance, etc), Masculine-leaning voice goals (lowering pitch, darker resonance, etc), Androgynous voice goals, Gender-related singing voice goals","Services are available for those with feminine, masculine, androgynous, and singing-related voice goals."),"Feminine-leaning voice goals (raising pitch, brighter resonance, etc), Masculine-leaning voice goals (lowering pitch, darker resonance, etc), Androgynous voice goals","Services are available for those with feminine, masculine, and androgynous voice goals."),"Feminine-leaning voice goals (raising pitch, brighter resonance, etc), Masculine-leaning voice goals (lowering pitch, darker resonance, etc)","Services are available for those with feminine or masculine voice goals."),"Feminine-leaning voice goals (raising pitch, brighter resonance, etc), Androgynous voice goals","Services are available for those with feminine or androgynous voice goals.")</f>
        <v/>
      </c>
      <c r="Z263" s="10" t="str">
        <f t="shared" ref="Z263:Z306" si="84">IF(ISBLANK(Y263), ,CHAR(10)&amp;CHAR(10)&amp;"Regarding formal training in voice for transgender and gender diverse people, this provider reported: "&amp;Y263)</f>
        <v/>
      </c>
      <c r="AB263" s="8" t="str">
        <f t="shared" ref="AB263:AB284" si="85">IF(ISBLANK(AA263), ,CHAR(10)&amp;CHAR(10)&amp;"Regarding areas of specialty/specific trainings, this provider reported: "&amp;AA263)</f>
        <v/>
      </c>
      <c r="AN263" s="9" t="str">
        <f t="shared" ref="AN263:AN362" si="86">IF(ISBLANK(AM263),AL263&amp;", "&amp;AK263, AM263&amp;", "&amp;AL263&amp;", "&amp;AK263)</f>
        <v>, </v>
      </c>
      <c r="AU263" s="12" t="str">
        <f t="shared" ref="AU263:AU304" si="87">IF(ISBLANK(AT263), ,CHAR(10)&amp;CHAR(10)&amp;"Regarding formal training in cultural humility for transgender and gender diverse people, this provider reported: "&amp;AT263)</f>
        <v/>
      </c>
      <c r="AY263" s="9" t="str">
        <f t="shared" ref="AY263:AY299" si="88">IF(ISBLANK(AX263), ,"This provider opted to share the following additional aspects of identity: "&amp;AX263)</f>
        <v/>
      </c>
      <c r="BA263" s="9" t="str">
        <f t="shared" ref="BA263:BA295" si="89">IF(ISBLANK(AZ263), ,CHAR(10)&amp;CHAR(10)&amp;"This provider wished to share the following additional information: "&amp;AZ263)</f>
        <v/>
      </c>
    </row>
    <row r="264">
      <c r="B264" s="9" t="b">
        <v>0</v>
      </c>
      <c r="E264" s="8" t="str">
        <f t="shared" si="78"/>
        <v/>
      </c>
      <c r="L264" s="8" t="str">
        <f t="shared" si="79"/>
        <v/>
      </c>
      <c r="O264" s="8" t="str">
        <f t="shared" si="3"/>
        <v/>
      </c>
      <c r="P264" s="8" t="str">
        <f t="shared" si="80"/>
        <v/>
      </c>
      <c r="S264" s="9" t="str">
        <f t="shared" si="81"/>
        <v/>
      </c>
      <c r="U264" s="8" t="str">
        <f t="shared" si="82"/>
        <v/>
      </c>
      <c r="W264" s="10" t="str">
        <f t="shared" si="56"/>
        <v/>
      </c>
      <c r="X264" s="10" t="str">
        <f t="shared" si="83"/>
        <v/>
      </c>
      <c r="Z264" s="10" t="str">
        <f t="shared" si="84"/>
        <v/>
      </c>
      <c r="AB264" s="8" t="str">
        <f t="shared" si="85"/>
        <v/>
      </c>
      <c r="AN264" s="9" t="str">
        <f t="shared" si="86"/>
        <v>, </v>
      </c>
      <c r="AU264" s="12" t="str">
        <f t="shared" si="87"/>
        <v/>
      </c>
      <c r="AY264" s="9" t="str">
        <f t="shared" si="88"/>
        <v/>
      </c>
      <c r="BA264" s="9" t="str">
        <f t="shared" si="89"/>
        <v/>
      </c>
    </row>
    <row r="265">
      <c r="B265" s="9" t="b">
        <v>0</v>
      </c>
      <c r="E265" s="8" t="str">
        <f t="shared" si="78"/>
        <v/>
      </c>
      <c r="L265" s="8" t="str">
        <f t="shared" si="79"/>
        <v/>
      </c>
      <c r="O265" s="8" t="str">
        <f t="shared" si="3"/>
        <v/>
      </c>
      <c r="P265" s="8" t="str">
        <f t="shared" si="80"/>
        <v/>
      </c>
      <c r="S265" s="9" t="str">
        <f t="shared" si="81"/>
        <v/>
      </c>
      <c r="U265" s="8" t="str">
        <f t="shared" si="82"/>
        <v/>
      </c>
      <c r="W265" s="10" t="str">
        <f t="shared" si="56"/>
        <v/>
      </c>
      <c r="X265" s="10" t="str">
        <f t="shared" si="83"/>
        <v/>
      </c>
      <c r="Z265" s="10" t="str">
        <f t="shared" si="84"/>
        <v/>
      </c>
      <c r="AB265" s="8" t="str">
        <f t="shared" si="85"/>
        <v/>
      </c>
      <c r="AN265" s="9" t="str">
        <f t="shared" si="86"/>
        <v>, </v>
      </c>
      <c r="AU265" s="12" t="str">
        <f t="shared" si="87"/>
        <v/>
      </c>
      <c r="AY265" s="9" t="str">
        <f t="shared" si="88"/>
        <v/>
      </c>
      <c r="BA265" s="9" t="str">
        <f t="shared" si="89"/>
        <v/>
      </c>
    </row>
    <row r="266">
      <c r="B266" s="9" t="b">
        <v>0</v>
      </c>
      <c r="E266" s="8" t="str">
        <f t="shared" si="78"/>
        <v/>
      </c>
      <c r="L266" s="8" t="str">
        <f t="shared" si="79"/>
        <v/>
      </c>
      <c r="O266" s="8" t="str">
        <f t="shared" si="3"/>
        <v/>
      </c>
      <c r="P266" s="8" t="str">
        <f t="shared" si="80"/>
        <v/>
      </c>
      <c r="S266" s="9" t="str">
        <f t="shared" si="81"/>
        <v/>
      </c>
      <c r="U266" s="8" t="str">
        <f t="shared" si="82"/>
        <v/>
      </c>
      <c r="W266" s="10" t="str">
        <f t="shared" si="56"/>
        <v/>
      </c>
      <c r="X266" s="10" t="str">
        <f t="shared" si="83"/>
        <v/>
      </c>
      <c r="Z266" s="10" t="str">
        <f t="shared" si="84"/>
        <v/>
      </c>
      <c r="AB266" s="8" t="str">
        <f t="shared" si="85"/>
        <v/>
      </c>
      <c r="AN266" s="22" t="str">
        <f t="shared" si="86"/>
        <v>, </v>
      </c>
      <c r="AU266" s="12" t="str">
        <f t="shared" si="87"/>
        <v/>
      </c>
      <c r="AY266" s="9" t="str">
        <f t="shared" si="88"/>
        <v/>
      </c>
      <c r="BA266" s="9" t="str">
        <f t="shared" si="89"/>
        <v/>
      </c>
    </row>
    <row r="267">
      <c r="B267" s="9" t="b">
        <v>0</v>
      </c>
      <c r="E267" s="8" t="str">
        <f t="shared" si="78"/>
        <v/>
      </c>
      <c r="L267" s="8" t="str">
        <f t="shared" si="79"/>
        <v/>
      </c>
      <c r="O267" s="8" t="str">
        <f t="shared" si="3"/>
        <v/>
      </c>
      <c r="P267" s="8" t="str">
        <f t="shared" si="80"/>
        <v/>
      </c>
      <c r="S267" s="9" t="str">
        <f t="shared" si="81"/>
        <v/>
      </c>
      <c r="U267" s="8" t="str">
        <f t="shared" si="82"/>
        <v/>
      </c>
      <c r="W267" s="10" t="str">
        <f t="shared" si="56"/>
        <v/>
      </c>
      <c r="X267" s="10" t="str">
        <f t="shared" si="83"/>
        <v/>
      </c>
      <c r="Z267" s="10" t="str">
        <f t="shared" si="84"/>
        <v/>
      </c>
      <c r="AB267" s="8" t="str">
        <f t="shared" si="85"/>
        <v/>
      </c>
      <c r="AN267" s="22" t="str">
        <f t="shared" si="86"/>
        <v>, </v>
      </c>
      <c r="AU267" s="12" t="str">
        <f t="shared" si="87"/>
        <v/>
      </c>
      <c r="AY267" s="9" t="str">
        <f t="shared" si="88"/>
        <v/>
      </c>
      <c r="BA267" s="9" t="str">
        <f t="shared" si="89"/>
        <v/>
      </c>
    </row>
    <row r="268">
      <c r="B268" s="9" t="b">
        <v>0</v>
      </c>
      <c r="E268" s="8" t="str">
        <f t="shared" si="78"/>
        <v/>
      </c>
      <c r="L268" s="8" t="str">
        <f t="shared" si="79"/>
        <v/>
      </c>
      <c r="O268" s="8" t="str">
        <f t="shared" si="3"/>
        <v/>
      </c>
      <c r="P268" s="8" t="str">
        <f t="shared" si="80"/>
        <v/>
      </c>
      <c r="S268" s="9" t="str">
        <f t="shared" si="81"/>
        <v/>
      </c>
      <c r="U268" s="8" t="str">
        <f t="shared" si="82"/>
        <v/>
      </c>
      <c r="W268" s="10" t="str">
        <f t="shared" si="56"/>
        <v/>
      </c>
      <c r="X268" s="10" t="str">
        <f t="shared" si="83"/>
        <v/>
      </c>
      <c r="Z268" s="10" t="str">
        <f t="shared" si="84"/>
        <v/>
      </c>
      <c r="AB268" s="8" t="str">
        <f t="shared" si="85"/>
        <v/>
      </c>
      <c r="AN268" s="22" t="str">
        <f t="shared" si="86"/>
        <v>, </v>
      </c>
      <c r="AU268" s="12" t="str">
        <f t="shared" si="87"/>
        <v/>
      </c>
      <c r="AY268" s="9" t="str">
        <f t="shared" si="88"/>
        <v/>
      </c>
      <c r="BA268" s="9" t="str">
        <f t="shared" si="89"/>
        <v/>
      </c>
    </row>
    <row r="269">
      <c r="B269" s="9" t="b">
        <v>0</v>
      </c>
      <c r="E269" s="8" t="str">
        <f t="shared" si="78"/>
        <v/>
      </c>
      <c r="L269" s="8" t="str">
        <f t="shared" si="79"/>
        <v/>
      </c>
      <c r="O269" s="8" t="str">
        <f t="shared" si="3"/>
        <v/>
      </c>
      <c r="P269" s="8" t="str">
        <f t="shared" si="80"/>
        <v/>
      </c>
      <c r="S269" s="9" t="str">
        <f t="shared" si="81"/>
        <v/>
      </c>
      <c r="U269" s="8" t="str">
        <f t="shared" si="82"/>
        <v/>
      </c>
      <c r="W269" s="10" t="str">
        <f t="shared" si="56"/>
        <v/>
      </c>
      <c r="X269" s="10" t="str">
        <f t="shared" si="83"/>
        <v/>
      </c>
      <c r="Z269" s="10" t="str">
        <f t="shared" si="84"/>
        <v/>
      </c>
      <c r="AB269" s="8" t="str">
        <f t="shared" si="85"/>
        <v/>
      </c>
      <c r="AN269" s="22" t="str">
        <f t="shared" si="86"/>
        <v>, </v>
      </c>
      <c r="AU269" s="12" t="str">
        <f t="shared" si="87"/>
        <v/>
      </c>
      <c r="AY269" s="9" t="str">
        <f t="shared" si="88"/>
        <v/>
      </c>
      <c r="BA269" s="9" t="str">
        <f t="shared" si="89"/>
        <v/>
      </c>
    </row>
    <row r="270">
      <c r="B270" s="9" t="b">
        <v>0</v>
      </c>
      <c r="E270" s="8" t="str">
        <f t="shared" si="78"/>
        <v/>
      </c>
      <c r="L270" s="8" t="str">
        <f t="shared" si="79"/>
        <v/>
      </c>
      <c r="O270" s="8" t="str">
        <f t="shared" si="3"/>
        <v/>
      </c>
      <c r="P270" s="8" t="str">
        <f t="shared" si="80"/>
        <v/>
      </c>
      <c r="S270" s="9" t="str">
        <f t="shared" si="81"/>
        <v/>
      </c>
      <c r="U270" s="8" t="str">
        <f t="shared" si="82"/>
        <v/>
      </c>
      <c r="W270" s="10" t="str">
        <f t="shared" si="56"/>
        <v/>
      </c>
      <c r="X270" s="10" t="str">
        <f t="shared" si="83"/>
        <v/>
      </c>
      <c r="Z270" s="10" t="str">
        <f t="shared" si="84"/>
        <v/>
      </c>
      <c r="AB270" s="8" t="str">
        <f t="shared" si="85"/>
        <v/>
      </c>
      <c r="AN270" s="22" t="str">
        <f t="shared" si="86"/>
        <v>, </v>
      </c>
      <c r="AU270" s="12" t="str">
        <f t="shared" si="87"/>
        <v/>
      </c>
      <c r="AY270" s="9" t="str">
        <f t="shared" si="88"/>
        <v/>
      </c>
      <c r="BA270" s="9" t="str">
        <f t="shared" si="89"/>
        <v/>
      </c>
    </row>
    <row r="271">
      <c r="B271" s="9" t="b">
        <v>0</v>
      </c>
      <c r="E271" s="8" t="str">
        <f t="shared" si="78"/>
        <v/>
      </c>
      <c r="L271" s="8" t="str">
        <f t="shared" si="79"/>
        <v/>
      </c>
      <c r="O271" s="8" t="str">
        <f t="shared" si="3"/>
        <v/>
      </c>
      <c r="P271" s="8" t="str">
        <f t="shared" si="80"/>
        <v/>
      </c>
      <c r="S271" s="9" t="str">
        <f t="shared" si="81"/>
        <v/>
      </c>
      <c r="U271" s="8" t="str">
        <f t="shared" si="82"/>
        <v/>
      </c>
      <c r="W271" s="10" t="str">
        <f t="shared" si="56"/>
        <v/>
      </c>
      <c r="X271" s="10" t="str">
        <f t="shared" si="83"/>
        <v/>
      </c>
      <c r="Z271" s="10" t="str">
        <f t="shared" si="84"/>
        <v/>
      </c>
      <c r="AB271" s="8" t="str">
        <f t="shared" si="85"/>
        <v/>
      </c>
      <c r="AN271" s="22" t="str">
        <f t="shared" si="86"/>
        <v>, </v>
      </c>
      <c r="AU271" s="12" t="str">
        <f t="shared" si="87"/>
        <v/>
      </c>
      <c r="AY271" s="9" t="str">
        <f t="shared" si="88"/>
        <v/>
      </c>
      <c r="BA271" s="9" t="str">
        <f t="shared" si="89"/>
        <v/>
      </c>
    </row>
    <row r="272">
      <c r="B272" s="9" t="b">
        <v>0</v>
      </c>
      <c r="E272" s="8" t="str">
        <f t="shared" si="78"/>
        <v/>
      </c>
      <c r="L272" s="8" t="str">
        <f t="shared" si="79"/>
        <v/>
      </c>
      <c r="O272" s="8" t="str">
        <f t="shared" si="3"/>
        <v/>
      </c>
      <c r="P272" s="8" t="str">
        <f t="shared" si="80"/>
        <v/>
      </c>
      <c r="S272" s="9" t="str">
        <f t="shared" si="81"/>
        <v/>
      </c>
      <c r="U272" s="8" t="str">
        <f t="shared" si="82"/>
        <v/>
      </c>
      <c r="W272" s="10" t="str">
        <f t="shared" si="56"/>
        <v/>
      </c>
      <c r="X272" s="10" t="str">
        <f t="shared" si="83"/>
        <v/>
      </c>
      <c r="Z272" s="10" t="str">
        <f t="shared" si="84"/>
        <v/>
      </c>
      <c r="AB272" s="8" t="str">
        <f t="shared" si="85"/>
        <v/>
      </c>
      <c r="AN272" s="22" t="str">
        <f t="shared" si="86"/>
        <v>, </v>
      </c>
      <c r="AU272" s="12" t="str">
        <f t="shared" si="87"/>
        <v/>
      </c>
      <c r="AY272" s="9" t="str">
        <f t="shared" si="88"/>
        <v/>
      </c>
      <c r="BA272" s="9" t="str">
        <f t="shared" si="89"/>
        <v/>
      </c>
    </row>
    <row r="273">
      <c r="B273" s="9" t="b">
        <v>0</v>
      </c>
      <c r="E273" s="8" t="str">
        <f t="shared" si="78"/>
        <v/>
      </c>
      <c r="L273" s="8" t="str">
        <f t="shared" si="79"/>
        <v/>
      </c>
      <c r="O273" s="8" t="str">
        <f t="shared" si="3"/>
        <v/>
      </c>
      <c r="P273" s="8" t="str">
        <f t="shared" si="80"/>
        <v/>
      </c>
      <c r="S273" s="9" t="str">
        <f t="shared" si="81"/>
        <v/>
      </c>
      <c r="U273" s="8" t="str">
        <f t="shared" si="82"/>
        <v/>
      </c>
      <c r="W273" s="10" t="str">
        <f t="shared" si="56"/>
        <v/>
      </c>
      <c r="X273" s="10" t="str">
        <f t="shared" si="83"/>
        <v/>
      </c>
      <c r="Z273" s="10" t="str">
        <f t="shared" si="84"/>
        <v/>
      </c>
      <c r="AB273" s="8" t="str">
        <f t="shared" si="85"/>
        <v/>
      </c>
      <c r="AN273" s="22" t="str">
        <f t="shared" si="86"/>
        <v>, </v>
      </c>
      <c r="AU273" s="12" t="str">
        <f t="shared" si="87"/>
        <v/>
      </c>
      <c r="AY273" s="9" t="str">
        <f t="shared" si="88"/>
        <v/>
      </c>
      <c r="BA273" s="9" t="str">
        <f t="shared" si="89"/>
        <v/>
      </c>
    </row>
    <row r="274">
      <c r="B274" s="9" t="b">
        <v>0</v>
      </c>
      <c r="E274" s="8" t="str">
        <f t="shared" si="78"/>
        <v/>
      </c>
      <c r="L274" s="8" t="str">
        <f t="shared" si="79"/>
        <v/>
      </c>
      <c r="O274" s="8" t="str">
        <f t="shared" si="3"/>
        <v/>
      </c>
      <c r="P274" s="8" t="str">
        <f t="shared" si="80"/>
        <v/>
      </c>
      <c r="S274" s="9" t="str">
        <f t="shared" si="81"/>
        <v/>
      </c>
      <c r="U274" s="8" t="str">
        <f t="shared" si="82"/>
        <v/>
      </c>
      <c r="W274" s="10" t="str">
        <f t="shared" si="56"/>
        <v/>
      </c>
      <c r="X274" s="10" t="str">
        <f t="shared" si="83"/>
        <v/>
      </c>
      <c r="Z274" s="10" t="str">
        <f t="shared" si="84"/>
        <v/>
      </c>
      <c r="AB274" s="8" t="str">
        <f t="shared" si="85"/>
        <v/>
      </c>
      <c r="AN274" s="22" t="str">
        <f t="shared" si="86"/>
        <v>, </v>
      </c>
      <c r="AU274" s="12" t="str">
        <f t="shared" si="87"/>
        <v/>
      </c>
      <c r="AY274" s="9" t="str">
        <f t="shared" si="88"/>
        <v/>
      </c>
      <c r="BA274" s="9" t="str">
        <f t="shared" si="89"/>
        <v/>
      </c>
    </row>
    <row r="275">
      <c r="B275" s="9" t="b">
        <v>0</v>
      </c>
      <c r="E275" s="8" t="str">
        <f t="shared" si="78"/>
        <v/>
      </c>
      <c r="L275" s="8" t="str">
        <f t="shared" si="79"/>
        <v/>
      </c>
      <c r="O275" s="8" t="str">
        <f t="shared" si="3"/>
        <v/>
      </c>
      <c r="P275" s="8" t="str">
        <f t="shared" si="80"/>
        <v/>
      </c>
      <c r="S275" s="9" t="str">
        <f t="shared" si="81"/>
        <v/>
      </c>
      <c r="U275" s="8" t="str">
        <f t="shared" si="82"/>
        <v/>
      </c>
      <c r="W275" s="10" t="str">
        <f t="shared" si="56"/>
        <v/>
      </c>
      <c r="X275" s="10" t="str">
        <f t="shared" si="83"/>
        <v/>
      </c>
      <c r="Z275" s="10" t="str">
        <f t="shared" si="84"/>
        <v/>
      </c>
      <c r="AB275" s="8" t="str">
        <f t="shared" si="85"/>
        <v/>
      </c>
      <c r="AN275" s="22" t="str">
        <f t="shared" si="86"/>
        <v>, </v>
      </c>
      <c r="AU275" s="12" t="str">
        <f t="shared" si="87"/>
        <v/>
      </c>
      <c r="AY275" s="9" t="str">
        <f t="shared" si="88"/>
        <v/>
      </c>
      <c r="BA275" s="9" t="str">
        <f t="shared" si="89"/>
        <v/>
      </c>
    </row>
    <row r="276">
      <c r="B276" s="9" t="b">
        <v>0</v>
      </c>
      <c r="E276" s="8" t="str">
        <f t="shared" si="78"/>
        <v/>
      </c>
      <c r="L276" s="8" t="str">
        <f t="shared" si="79"/>
        <v/>
      </c>
      <c r="O276" s="8" t="str">
        <f t="shared" si="3"/>
        <v/>
      </c>
      <c r="P276" s="8" t="str">
        <f t="shared" si="80"/>
        <v/>
      </c>
      <c r="S276" s="9" t="str">
        <f t="shared" si="81"/>
        <v/>
      </c>
      <c r="U276" s="8" t="str">
        <f t="shared" si="82"/>
        <v/>
      </c>
      <c r="W276" s="10" t="str">
        <f t="shared" si="56"/>
        <v/>
      </c>
      <c r="X276" s="10" t="str">
        <f t="shared" si="83"/>
        <v/>
      </c>
      <c r="Z276" s="10" t="str">
        <f t="shared" si="84"/>
        <v/>
      </c>
      <c r="AB276" s="8" t="str">
        <f t="shared" si="85"/>
        <v/>
      </c>
      <c r="AN276" s="22" t="str">
        <f t="shared" si="86"/>
        <v>, </v>
      </c>
      <c r="AU276" s="12" t="str">
        <f t="shared" si="87"/>
        <v/>
      </c>
      <c r="AY276" s="9" t="str">
        <f t="shared" si="88"/>
        <v/>
      </c>
      <c r="BA276" s="9" t="str">
        <f t="shared" si="89"/>
        <v/>
      </c>
    </row>
    <row r="277">
      <c r="B277" s="9" t="b">
        <v>0</v>
      </c>
      <c r="E277" s="8" t="str">
        <f t="shared" si="78"/>
        <v/>
      </c>
      <c r="L277" s="8" t="str">
        <f t="shared" si="79"/>
        <v/>
      </c>
      <c r="O277" s="8" t="str">
        <f t="shared" si="3"/>
        <v/>
      </c>
      <c r="P277" s="8" t="str">
        <f t="shared" si="80"/>
        <v/>
      </c>
      <c r="S277" s="9" t="str">
        <f t="shared" si="81"/>
        <v/>
      </c>
      <c r="U277" s="8" t="str">
        <f t="shared" si="82"/>
        <v/>
      </c>
      <c r="W277" s="10" t="str">
        <f t="shared" si="56"/>
        <v/>
      </c>
      <c r="X277" s="10" t="str">
        <f t="shared" si="83"/>
        <v/>
      </c>
      <c r="Z277" s="10" t="str">
        <f t="shared" si="84"/>
        <v/>
      </c>
      <c r="AB277" s="8" t="str">
        <f t="shared" si="85"/>
        <v/>
      </c>
      <c r="AN277" s="22" t="str">
        <f t="shared" si="86"/>
        <v>, </v>
      </c>
      <c r="AU277" s="12" t="str">
        <f t="shared" si="87"/>
        <v/>
      </c>
      <c r="AY277" s="9" t="str">
        <f t="shared" si="88"/>
        <v/>
      </c>
      <c r="BA277" s="9" t="str">
        <f t="shared" si="89"/>
        <v/>
      </c>
    </row>
    <row r="278">
      <c r="B278" s="9" t="b">
        <v>0</v>
      </c>
      <c r="E278" s="8" t="str">
        <f t="shared" si="78"/>
        <v/>
      </c>
      <c r="L278" s="8" t="str">
        <f t="shared" si="79"/>
        <v/>
      </c>
      <c r="O278" s="8" t="str">
        <f t="shared" si="3"/>
        <v/>
      </c>
      <c r="P278" s="8" t="str">
        <f t="shared" si="80"/>
        <v/>
      </c>
      <c r="S278" s="9" t="str">
        <f t="shared" si="81"/>
        <v/>
      </c>
      <c r="U278" s="8" t="str">
        <f t="shared" si="82"/>
        <v/>
      </c>
      <c r="W278" s="10" t="str">
        <f t="shared" si="56"/>
        <v/>
      </c>
      <c r="X278" s="10" t="str">
        <f t="shared" si="83"/>
        <v/>
      </c>
      <c r="Z278" s="10" t="str">
        <f t="shared" si="84"/>
        <v/>
      </c>
      <c r="AB278" s="8" t="str">
        <f t="shared" si="85"/>
        <v/>
      </c>
      <c r="AN278" s="22" t="str">
        <f t="shared" si="86"/>
        <v>, </v>
      </c>
      <c r="AU278" s="12" t="str">
        <f t="shared" si="87"/>
        <v/>
      </c>
      <c r="AY278" s="9" t="str">
        <f t="shared" si="88"/>
        <v/>
      </c>
      <c r="BA278" s="9" t="str">
        <f t="shared" si="89"/>
        <v/>
      </c>
    </row>
    <row r="279">
      <c r="B279" s="9" t="b">
        <v>0</v>
      </c>
      <c r="E279" s="8" t="str">
        <f t="shared" si="78"/>
        <v/>
      </c>
      <c r="L279" s="8" t="str">
        <f t="shared" si="79"/>
        <v/>
      </c>
      <c r="O279" s="8" t="str">
        <f t="shared" si="3"/>
        <v/>
      </c>
      <c r="P279" s="8" t="str">
        <f t="shared" si="80"/>
        <v/>
      </c>
      <c r="S279" s="9" t="str">
        <f t="shared" si="81"/>
        <v/>
      </c>
      <c r="U279" s="8" t="str">
        <f t="shared" si="82"/>
        <v/>
      </c>
      <c r="W279" s="10" t="str">
        <f t="shared" si="56"/>
        <v/>
      </c>
      <c r="X279" s="10" t="str">
        <f t="shared" si="83"/>
        <v/>
      </c>
      <c r="Z279" s="10" t="str">
        <f t="shared" si="84"/>
        <v/>
      </c>
      <c r="AB279" s="8" t="str">
        <f t="shared" si="85"/>
        <v/>
      </c>
      <c r="AN279" s="22" t="str">
        <f t="shared" si="86"/>
        <v>, </v>
      </c>
      <c r="AU279" s="12" t="str">
        <f t="shared" si="87"/>
        <v/>
      </c>
      <c r="AY279" s="9" t="str">
        <f t="shared" si="88"/>
        <v/>
      </c>
      <c r="BA279" s="9" t="str">
        <f t="shared" si="89"/>
        <v/>
      </c>
    </row>
    <row r="280">
      <c r="B280" s="9" t="b">
        <v>0</v>
      </c>
      <c r="E280" s="8" t="str">
        <f t="shared" si="78"/>
        <v/>
      </c>
      <c r="L280" s="8" t="str">
        <f t="shared" si="79"/>
        <v/>
      </c>
      <c r="O280" s="8" t="str">
        <f t="shared" si="3"/>
        <v/>
      </c>
      <c r="P280" s="8" t="str">
        <f t="shared" si="80"/>
        <v/>
      </c>
      <c r="S280" s="9" t="str">
        <f t="shared" si="81"/>
        <v/>
      </c>
      <c r="U280" s="8" t="str">
        <f t="shared" si="82"/>
        <v/>
      </c>
      <c r="W280" s="10" t="str">
        <f t="shared" si="56"/>
        <v/>
      </c>
      <c r="X280" s="10" t="str">
        <f t="shared" si="83"/>
        <v/>
      </c>
      <c r="Z280" s="10" t="str">
        <f t="shared" si="84"/>
        <v/>
      </c>
      <c r="AB280" s="8" t="str">
        <f t="shared" si="85"/>
        <v/>
      </c>
      <c r="AN280" s="22" t="str">
        <f t="shared" si="86"/>
        <v>, </v>
      </c>
      <c r="AU280" s="12" t="str">
        <f t="shared" si="87"/>
        <v/>
      </c>
      <c r="AY280" s="9" t="str">
        <f t="shared" si="88"/>
        <v/>
      </c>
      <c r="BA280" s="9" t="str">
        <f t="shared" si="89"/>
        <v/>
      </c>
    </row>
    <row r="281">
      <c r="B281" s="9" t="b">
        <v>0</v>
      </c>
      <c r="E281" s="8" t="str">
        <f t="shared" si="78"/>
        <v/>
      </c>
      <c r="L281" s="8" t="str">
        <f t="shared" si="79"/>
        <v/>
      </c>
      <c r="O281" s="8" t="str">
        <f t="shared" si="3"/>
        <v/>
      </c>
      <c r="P281" s="8" t="str">
        <f t="shared" si="80"/>
        <v/>
      </c>
      <c r="S281" s="9" t="str">
        <f t="shared" si="81"/>
        <v/>
      </c>
      <c r="U281" s="8" t="str">
        <f t="shared" si="82"/>
        <v/>
      </c>
      <c r="W281" s="10" t="str">
        <f t="shared" si="56"/>
        <v/>
      </c>
      <c r="X281" s="10" t="str">
        <f t="shared" si="83"/>
        <v/>
      </c>
      <c r="Z281" s="10" t="str">
        <f t="shared" si="84"/>
        <v/>
      </c>
      <c r="AB281" s="8" t="str">
        <f t="shared" si="85"/>
        <v/>
      </c>
      <c r="AN281" s="22" t="str">
        <f t="shared" si="86"/>
        <v>, </v>
      </c>
      <c r="AU281" s="12" t="str">
        <f t="shared" si="87"/>
        <v/>
      </c>
      <c r="AY281" s="9" t="str">
        <f t="shared" si="88"/>
        <v/>
      </c>
      <c r="BA281" s="9" t="str">
        <f t="shared" si="89"/>
        <v/>
      </c>
    </row>
    <row r="282">
      <c r="B282" s="9" t="b">
        <v>0</v>
      </c>
      <c r="E282" s="8" t="str">
        <f t="shared" si="78"/>
        <v/>
      </c>
      <c r="L282" s="8" t="str">
        <f t="shared" si="79"/>
        <v/>
      </c>
      <c r="O282" s="8" t="str">
        <f t="shared" si="3"/>
        <v/>
      </c>
      <c r="P282" s="8" t="str">
        <f t="shared" si="80"/>
        <v/>
      </c>
      <c r="S282" s="9" t="str">
        <f t="shared" si="81"/>
        <v/>
      </c>
      <c r="U282" s="8" t="str">
        <f t="shared" si="82"/>
        <v/>
      </c>
      <c r="W282" s="10" t="str">
        <f t="shared" si="56"/>
        <v/>
      </c>
      <c r="X282" s="10" t="str">
        <f t="shared" si="83"/>
        <v/>
      </c>
      <c r="Z282" s="10" t="str">
        <f t="shared" si="84"/>
        <v/>
      </c>
      <c r="AB282" s="8" t="str">
        <f t="shared" si="85"/>
        <v/>
      </c>
      <c r="AN282" s="22" t="str">
        <f t="shared" si="86"/>
        <v>, </v>
      </c>
      <c r="AU282" s="12" t="str">
        <f t="shared" si="87"/>
        <v/>
      </c>
      <c r="AY282" s="9" t="str">
        <f t="shared" si="88"/>
        <v/>
      </c>
      <c r="BA282" s="9" t="str">
        <f t="shared" si="89"/>
        <v/>
      </c>
    </row>
    <row r="283">
      <c r="B283" s="9" t="b">
        <v>0</v>
      </c>
      <c r="E283" s="8" t="str">
        <f t="shared" si="78"/>
        <v/>
      </c>
      <c r="L283" s="8" t="str">
        <f t="shared" si="79"/>
        <v/>
      </c>
      <c r="O283" s="8" t="str">
        <f t="shared" si="3"/>
        <v/>
      </c>
      <c r="P283" s="8" t="str">
        <f t="shared" si="80"/>
        <v/>
      </c>
      <c r="S283" s="9" t="str">
        <f t="shared" si="81"/>
        <v/>
      </c>
      <c r="U283" s="8" t="str">
        <f t="shared" si="82"/>
        <v/>
      </c>
      <c r="W283" s="10" t="str">
        <f t="shared" si="56"/>
        <v/>
      </c>
      <c r="X283" s="10" t="str">
        <f t="shared" si="83"/>
        <v/>
      </c>
      <c r="Z283" s="10" t="str">
        <f t="shared" si="84"/>
        <v/>
      </c>
      <c r="AB283" s="8" t="str">
        <f t="shared" si="85"/>
        <v/>
      </c>
      <c r="AN283" s="22" t="str">
        <f t="shared" si="86"/>
        <v>, </v>
      </c>
      <c r="AU283" s="12" t="str">
        <f t="shared" si="87"/>
        <v/>
      </c>
      <c r="AY283" s="9" t="str">
        <f t="shared" si="88"/>
        <v/>
      </c>
      <c r="BA283" s="9" t="str">
        <f t="shared" si="89"/>
        <v/>
      </c>
    </row>
    <row r="284">
      <c r="B284" s="9" t="b">
        <v>0</v>
      </c>
      <c r="E284" s="8" t="str">
        <f t="shared" si="78"/>
        <v/>
      </c>
      <c r="L284" s="8" t="str">
        <f t="shared" si="79"/>
        <v/>
      </c>
      <c r="O284" s="8" t="str">
        <f t="shared" si="3"/>
        <v/>
      </c>
      <c r="P284" s="8" t="str">
        <f t="shared" si="80"/>
        <v/>
      </c>
      <c r="S284" s="9" t="str">
        <f t="shared" si="81"/>
        <v/>
      </c>
      <c r="U284" s="8" t="str">
        <f t="shared" si="82"/>
        <v/>
      </c>
      <c r="W284" s="10" t="str">
        <f t="shared" si="56"/>
        <v/>
      </c>
      <c r="X284" s="10" t="str">
        <f t="shared" si="83"/>
        <v/>
      </c>
      <c r="Z284" s="10" t="str">
        <f t="shared" si="84"/>
        <v/>
      </c>
      <c r="AB284" s="8" t="str">
        <f t="shared" si="85"/>
        <v/>
      </c>
      <c r="AN284" s="22" t="str">
        <f t="shared" si="86"/>
        <v>, </v>
      </c>
      <c r="AU284" s="12" t="str">
        <f t="shared" si="87"/>
        <v/>
      </c>
      <c r="AY284" s="9" t="str">
        <f t="shared" si="88"/>
        <v/>
      </c>
      <c r="BA284" s="9" t="str">
        <f t="shared" si="89"/>
        <v/>
      </c>
    </row>
    <row r="285">
      <c r="B285" s="9" t="b">
        <v>0</v>
      </c>
      <c r="E285" s="8" t="str">
        <f t="shared" si="78"/>
        <v/>
      </c>
      <c r="L285" s="8" t="str">
        <f t="shared" si="79"/>
        <v/>
      </c>
      <c r="O285" s="8" t="str">
        <f t="shared" si="3"/>
        <v/>
      </c>
      <c r="P285" s="8" t="str">
        <f t="shared" si="80"/>
        <v/>
      </c>
      <c r="S285" s="9" t="str">
        <f t="shared" si="81"/>
        <v/>
      </c>
      <c r="U285" s="8" t="str">
        <f t="shared" si="82"/>
        <v/>
      </c>
      <c r="W285" s="10" t="str">
        <f t="shared" si="56"/>
        <v/>
      </c>
      <c r="X285" s="10" t="str">
        <f t="shared" si="83"/>
        <v/>
      </c>
      <c r="Z285" s="10" t="str">
        <f t="shared" si="84"/>
        <v/>
      </c>
      <c r="AB285" s="8" t="str">
        <f t="shared" ref="AB285:AB362" si="90">IF(ISBLANK(AA285), ,CHAR(10)&amp;CHAR(10)&amp;"Regarding areas of specialty/specific trainings, they reported: "&amp;AA285)</f>
        <v/>
      </c>
      <c r="AN285" s="22" t="str">
        <f t="shared" si="86"/>
        <v>, </v>
      </c>
      <c r="AU285" s="12" t="str">
        <f t="shared" si="87"/>
        <v/>
      </c>
      <c r="AY285" s="9" t="str">
        <f t="shared" si="88"/>
        <v/>
      </c>
      <c r="BA285" s="9" t="str">
        <f t="shared" si="89"/>
        <v/>
      </c>
    </row>
    <row r="286">
      <c r="B286" s="9" t="b">
        <v>0</v>
      </c>
      <c r="E286" s="8" t="str">
        <f t="shared" si="78"/>
        <v/>
      </c>
      <c r="L286" s="8" t="str">
        <f t="shared" si="79"/>
        <v/>
      </c>
      <c r="O286" s="8" t="str">
        <f t="shared" si="3"/>
        <v/>
      </c>
      <c r="P286" s="8" t="str">
        <f t="shared" si="80"/>
        <v/>
      </c>
      <c r="S286" s="9" t="str">
        <f t="shared" si="81"/>
        <v/>
      </c>
      <c r="U286" s="8" t="str">
        <f t="shared" si="82"/>
        <v/>
      </c>
      <c r="W286" s="10" t="str">
        <f t="shared" si="56"/>
        <v/>
      </c>
      <c r="X286" s="10" t="str">
        <f t="shared" si="83"/>
        <v/>
      </c>
      <c r="Z286" s="10" t="str">
        <f t="shared" si="84"/>
        <v/>
      </c>
      <c r="AB286" s="8" t="str">
        <f t="shared" si="90"/>
        <v/>
      </c>
      <c r="AN286" s="22" t="str">
        <f t="shared" si="86"/>
        <v>, </v>
      </c>
      <c r="AU286" s="12" t="str">
        <f t="shared" si="87"/>
        <v/>
      </c>
      <c r="AY286" s="9" t="str">
        <f t="shared" si="88"/>
        <v/>
      </c>
      <c r="BA286" s="9" t="str">
        <f t="shared" si="89"/>
        <v/>
      </c>
    </row>
    <row r="287">
      <c r="B287" s="9" t="b">
        <v>0</v>
      </c>
      <c r="E287" s="8" t="str">
        <f t="shared" si="78"/>
        <v/>
      </c>
      <c r="L287" s="8" t="str">
        <f t="shared" si="79"/>
        <v/>
      </c>
      <c r="O287" s="8" t="str">
        <f t="shared" si="3"/>
        <v/>
      </c>
      <c r="P287" s="8" t="str">
        <f t="shared" si="80"/>
        <v/>
      </c>
      <c r="S287" s="9" t="str">
        <f t="shared" si="81"/>
        <v/>
      </c>
      <c r="U287" s="8" t="str">
        <f t="shared" si="82"/>
        <v/>
      </c>
      <c r="W287" s="10" t="str">
        <f t="shared" si="56"/>
        <v/>
      </c>
      <c r="X287" s="10" t="str">
        <f t="shared" si="83"/>
        <v/>
      </c>
      <c r="Z287" s="10" t="str">
        <f t="shared" si="84"/>
        <v/>
      </c>
      <c r="AB287" s="8" t="str">
        <f t="shared" si="90"/>
        <v/>
      </c>
      <c r="AN287" s="22" t="str">
        <f t="shared" si="86"/>
        <v>, </v>
      </c>
      <c r="AU287" s="12" t="str">
        <f t="shared" si="87"/>
        <v/>
      </c>
      <c r="AY287" s="9" t="str">
        <f t="shared" si="88"/>
        <v/>
      </c>
      <c r="BA287" s="9" t="str">
        <f t="shared" si="89"/>
        <v/>
      </c>
    </row>
    <row r="288">
      <c r="B288" s="9" t="b">
        <v>0</v>
      </c>
      <c r="E288" s="8" t="str">
        <f t="shared" si="78"/>
        <v/>
      </c>
      <c r="L288" s="8" t="str">
        <f t="shared" si="79"/>
        <v/>
      </c>
      <c r="O288" s="8" t="str">
        <f t="shared" si="3"/>
        <v/>
      </c>
      <c r="P288" s="8" t="str">
        <f t="shared" si="80"/>
        <v/>
      </c>
      <c r="S288" s="9" t="str">
        <f t="shared" si="81"/>
        <v/>
      </c>
      <c r="U288" s="8" t="str">
        <f t="shared" si="82"/>
        <v/>
      </c>
      <c r="W288" s="10" t="str">
        <f t="shared" si="56"/>
        <v/>
      </c>
      <c r="X288" s="10" t="str">
        <f t="shared" si="83"/>
        <v/>
      </c>
      <c r="Z288" s="10" t="str">
        <f t="shared" si="84"/>
        <v/>
      </c>
      <c r="AB288" s="8" t="str">
        <f t="shared" si="90"/>
        <v/>
      </c>
      <c r="AN288" s="22" t="str">
        <f t="shared" si="86"/>
        <v>, </v>
      </c>
      <c r="AU288" s="12" t="str">
        <f t="shared" si="87"/>
        <v/>
      </c>
      <c r="AY288" s="9" t="str">
        <f t="shared" si="88"/>
        <v/>
      </c>
      <c r="BA288" s="9" t="str">
        <f t="shared" si="89"/>
        <v/>
      </c>
    </row>
    <row r="289">
      <c r="B289" s="9" t="b">
        <v>0</v>
      </c>
      <c r="E289" s="8" t="str">
        <f t="shared" si="78"/>
        <v/>
      </c>
      <c r="L289" s="8" t="str">
        <f t="shared" si="79"/>
        <v/>
      </c>
      <c r="O289" s="8" t="str">
        <f t="shared" si="3"/>
        <v/>
      </c>
      <c r="P289" s="8" t="str">
        <f t="shared" si="80"/>
        <v/>
      </c>
      <c r="S289" s="9" t="str">
        <f t="shared" si="81"/>
        <v/>
      </c>
      <c r="U289" s="8" t="str">
        <f t="shared" si="82"/>
        <v/>
      </c>
      <c r="W289" s="10" t="str">
        <f t="shared" si="56"/>
        <v/>
      </c>
      <c r="X289" s="10" t="str">
        <f t="shared" si="83"/>
        <v/>
      </c>
      <c r="Z289" s="10" t="str">
        <f t="shared" si="84"/>
        <v/>
      </c>
      <c r="AB289" s="8" t="str">
        <f t="shared" si="90"/>
        <v/>
      </c>
      <c r="AN289" s="22" t="str">
        <f t="shared" si="86"/>
        <v>, </v>
      </c>
      <c r="AU289" s="12" t="str">
        <f t="shared" si="87"/>
        <v/>
      </c>
      <c r="AY289" s="9" t="str">
        <f t="shared" si="88"/>
        <v/>
      </c>
      <c r="BA289" s="9" t="str">
        <f t="shared" si="89"/>
        <v/>
      </c>
    </row>
    <row r="290">
      <c r="B290" s="9" t="b">
        <v>0</v>
      </c>
      <c r="E290" s="8" t="str">
        <f t="shared" si="78"/>
        <v/>
      </c>
      <c r="L290" s="8" t="str">
        <f t="shared" si="79"/>
        <v/>
      </c>
      <c r="O290" s="8" t="str">
        <f t="shared" si="3"/>
        <v/>
      </c>
      <c r="P290" s="8" t="str">
        <f t="shared" si="80"/>
        <v/>
      </c>
      <c r="S290" s="9" t="str">
        <f t="shared" ref="S290:S343" si="91">SUBSTITUTE(SUBSTITUTE(SUBSTITUTE(SUBSTITUTE(Q290,"Yes - In Person, Yes - Virtual","offer group training in person or virtually."),"Yes - Virtual","offer group training virtually."),"Yes - In Person","offer group training in person."),"No","do not offer group training.")</f>
        <v/>
      </c>
      <c r="U290" s="8" t="str">
        <f t="shared" si="82"/>
        <v/>
      </c>
      <c r="W290" s="10" t="str">
        <f t="shared" si="56"/>
        <v/>
      </c>
      <c r="X290" s="10" t="str">
        <f t="shared" si="83"/>
        <v/>
      </c>
      <c r="Z290" s="10" t="str">
        <f t="shared" si="84"/>
        <v/>
      </c>
      <c r="AB290" s="8" t="str">
        <f t="shared" si="90"/>
        <v/>
      </c>
      <c r="AN290" s="22" t="str">
        <f t="shared" si="86"/>
        <v>, </v>
      </c>
      <c r="AU290" s="12" t="str">
        <f t="shared" si="87"/>
        <v/>
      </c>
      <c r="AY290" s="9" t="str">
        <f t="shared" si="88"/>
        <v/>
      </c>
      <c r="BA290" s="9" t="str">
        <f t="shared" si="89"/>
        <v/>
      </c>
    </row>
    <row r="291">
      <c r="B291" s="9" t="b">
        <v>0</v>
      </c>
      <c r="E291" s="8" t="str">
        <f t="shared" si="78"/>
        <v/>
      </c>
      <c r="L291" s="8" t="str">
        <f t="shared" si="79"/>
        <v/>
      </c>
      <c r="O291" s="8" t="str">
        <f t="shared" si="3"/>
        <v/>
      </c>
      <c r="P291" s="8" t="str">
        <f t="shared" si="80"/>
        <v/>
      </c>
      <c r="S291" s="9" t="str">
        <f t="shared" si="91"/>
        <v/>
      </c>
      <c r="U291" s="8" t="str">
        <f t="shared" si="82"/>
        <v/>
      </c>
      <c r="W291" s="10" t="str">
        <f t="shared" si="56"/>
        <v/>
      </c>
      <c r="X291" s="10" t="str">
        <f t="shared" si="83"/>
        <v/>
      </c>
      <c r="Z291" s="10" t="str">
        <f t="shared" si="84"/>
        <v/>
      </c>
      <c r="AB291" s="8" t="str">
        <f t="shared" si="90"/>
        <v/>
      </c>
      <c r="AN291" s="22" t="str">
        <f t="shared" si="86"/>
        <v>, </v>
      </c>
      <c r="AU291" s="12" t="str">
        <f t="shared" si="87"/>
        <v/>
      </c>
      <c r="AY291" s="9" t="str">
        <f t="shared" si="88"/>
        <v/>
      </c>
      <c r="BA291" s="9" t="str">
        <f t="shared" si="89"/>
        <v/>
      </c>
    </row>
    <row r="292">
      <c r="B292" s="9" t="b">
        <v>0</v>
      </c>
      <c r="E292" s="8" t="str">
        <f t="shared" si="78"/>
        <v/>
      </c>
      <c r="L292" s="8" t="str">
        <f t="shared" si="79"/>
        <v/>
      </c>
      <c r="O292" s="8" t="str">
        <f t="shared" si="3"/>
        <v/>
      </c>
      <c r="P292" s="8" t="str">
        <f t="shared" si="80"/>
        <v/>
      </c>
      <c r="S292" s="9" t="str">
        <f t="shared" si="91"/>
        <v/>
      </c>
      <c r="U292" s="8" t="str">
        <f t="shared" si="82"/>
        <v/>
      </c>
      <c r="W292" s="10" t="str">
        <f t="shared" si="56"/>
        <v/>
      </c>
      <c r="X292" s="10" t="str">
        <f t="shared" si="83"/>
        <v/>
      </c>
      <c r="Z292" s="10" t="str">
        <f t="shared" si="84"/>
        <v/>
      </c>
      <c r="AB292" s="8" t="str">
        <f t="shared" si="90"/>
        <v/>
      </c>
      <c r="AN292" s="22" t="str">
        <f t="shared" si="86"/>
        <v>, </v>
      </c>
      <c r="AU292" s="12" t="str">
        <f t="shared" si="87"/>
        <v/>
      </c>
      <c r="AY292" s="9" t="str">
        <f t="shared" si="88"/>
        <v/>
      </c>
      <c r="BA292" s="9" t="str">
        <f t="shared" si="89"/>
        <v/>
      </c>
    </row>
    <row r="293">
      <c r="B293" s="9" t="b">
        <v>0</v>
      </c>
      <c r="E293" s="8" t="str">
        <f t="shared" si="78"/>
        <v/>
      </c>
      <c r="L293" s="8" t="str">
        <f t="shared" si="79"/>
        <v/>
      </c>
      <c r="O293" s="8" t="str">
        <f t="shared" si="3"/>
        <v/>
      </c>
      <c r="P293" s="8" t="str">
        <f t="shared" si="80"/>
        <v/>
      </c>
      <c r="S293" s="9" t="str">
        <f t="shared" si="91"/>
        <v/>
      </c>
      <c r="U293" s="8" t="str">
        <f t="shared" si="82"/>
        <v/>
      </c>
      <c r="W293" s="10" t="str">
        <f t="shared" si="56"/>
        <v/>
      </c>
      <c r="X293" s="10" t="str">
        <f t="shared" ref="X293:X362" si="92">SUBSTITUTE(SUBSTITUTE(SUBSTITUTE(SUBSTITUTE(V293,"Feminine-leaning voice goals (raising pitch, brighter resonance, etc), Masculine-leaning voice goals (lowering pitch, darker resonance, etc), Androgynous voice goals, Gender-related singing voice goals","They provide services for those with feminine, masculine, androgynous, and singing-related goals."),"Feminine-leaning voice goals (raising pitch, brighter resonance, etc), Masculine-leaning voice goals (lowering pitch, darker resonance, etc), Androgynous voice goals","They provide services for those with feminine, masculine, and androgynous goals."),"Feminine-leaning voice goals (raising pitch, brighter resonance, etc), Masculine-leaning voice goals (lowering pitch, darker resonance, etc)","They provide services for those with feminine or masculine goals."),"Feminine-leaning voice goals (raising pitch, brighter resonance, etc), Androgynous voice goals","They provide services for those with feminine or androgynous goals.")</f>
        <v/>
      </c>
      <c r="Z293" s="10" t="str">
        <f t="shared" si="84"/>
        <v/>
      </c>
      <c r="AB293" s="8" t="str">
        <f t="shared" si="90"/>
        <v/>
      </c>
      <c r="AN293" s="22" t="str">
        <f t="shared" si="86"/>
        <v>, </v>
      </c>
      <c r="AU293" s="12" t="str">
        <f t="shared" si="87"/>
        <v/>
      </c>
      <c r="AY293" s="9" t="str">
        <f t="shared" si="88"/>
        <v/>
      </c>
      <c r="BA293" s="9" t="str">
        <f t="shared" si="89"/>
        <v/>
      </c>
    </row>
    <row r="294">
      <c r="B294" s="9" t="b">
        <v>0</v>
      </c>
      <c r="E294" s="8" t="str">
        <f t="shared" si="78"/>
        <v/>
      </c>
      <c r="L294" s="8" t="str">
        <f t="shared" si="79"/>
        <v/>
      </c>
      <c r="O294" s="8" t="str">
        <f t="shared" si="3"/>
        <v/>
      </c>
      <c r="P294" s="8" t="str">
        <f t="shared" si="80"/>
        <v/>
      </c>
      <c r="S294" s="9" t="str">
        <f t="shared" si="91"/>
        <v/>
      </c>
      <c r="U294" s="8" t="str">
        <f t="shared" si="82"/>
        <v/>
      </c>
      <c r="W294" s="10" t="str">
        <f t="shared" si="56"/>
        <v/>
      </c>
      <c r="X294" s="10" t="str">
        <f t="shared" si="92"/>
        <v/>
      </c>
      <c r="Z294" s="10" t="str">
        <f t="shared" si="84"/>
        <v/>
      </c>
      <c r="AB294" s="8" t="str">
        <f t="shared" si="90"/>
        <v/>
      </c>
      <c r="AN294" s="22" t="str">
        <f t="shared" si="86"/>
        <v>, </v>
      </c>
      <c r="AU294" s="12" t="str">
        <f t="shared" si="87"/>
        <v/>
      </c>
      <c r="AY294" s="9" t="str">
        <f t="shared" si="88"/>
        <v/>
      </c>
      <c r="BA294" s="9" t="str">
        <f t="shared" si="89"/>
        <v/>
      </c>
    </row>
    <row r="295">
      <c r="B295" s="9" t="b">
        <v>0</v>
      </c>
      <c r="E295" s="8" t="str">
        <f t="shared" si="78"/>
        <v/>
      </c>
      <c r="L295" s="8" t="str">
        <f t="shared" si="79"/>
        <v/>
      </c>
      <c r="O295" s="8" t="str">
        <f t="shared" si="3"/>
        <v/>
      </c>
      <c r="P295" s="8" t="str">
        <f t="shared" ref="P295:P362" si="93">SUBSTITUTE(SUBSTITUTE(SUBSTITUTE(SUBSTITUTE(N295,"Yes - In Person, Yes - Virtual","They offer individual training in person or virtually, and"),"Yes - Virtual","They offer individual training virtually, and"),"Yes - In Person","They offer individual training in person, and"),"No","They do not offer individual training, and")</f>
        <v/>
      </c>
      <c r="S295" s="9" t="str">
        <f t="shared" si="91"/>
        <v/>
      </c>
      <c r="U295" s="8" t="str">
        <f t="shared" si="82"/>
        <v/>
      </c>
      <c r="W295" s="10" t="str">
        <f t="shared" si="56"/>
        <v/>
      </c>
      <c r="X295" s="10" t="str">
        <f t="shared" si="92"/>
        <v/>
      </c>
      <c r="Z295" s="10" t="str">
        <f t="shared" si="84"/>
        <v/>
      </c>
      <c r="AB295" s="8" t="str">
        <f t="shared" si="90"/>
        <v/>
      </c>
      <c r="AN295" s="22" t="str">
        <f t="shared" si="86"/>
        <v>, </v>
      </c>
      <c r="AU295" s="12" t="str">
        <f t="shared" si="87"/>
        <v/>
      </c>
      <c r="AY295" s="9" t="str">
        <f t="shared" si="88"/>
        <v/>
      </c>
      <c r="BA295" s="9" t="str">
        <f t="shared" si="89"/>
        <v/>
      </c>
    </row>
    <row r="296">
      <c r="B296" s="9" t="b">
        <v>0</v>
      </c>
      <c r="E296" s="8" t="str">
        <f t="shared" si="78"/>
        <v/>
      </c>
      <c r="L296" s="8" t="str">
        <f t="shared" si="79"/>
        <v/>
      </c>
      <c r="O296" s="8" t="str">
        <f t="shared" si="3"/>
        <v/>
      </c>
      <c r="P296" s="8" t="str">
        <f t="shared" si="93"/>
        <v/>
      </c>
      <c r="S296" s="9" t="str">
        <f t="shared" si="91"/>
        <v/>
      </c>
      <c r="U296" s="8" t="str">
        <f t="shared" si="82"/>
        <v/>
      </c>
      <c r="W296" s="10" t="str">
        <f t="shared" si="56"/>
        <v/>
      </c>
      <c r="X296" s="10" t="str">
        <f t="shared" si="92"/>
        <v/>
      </c>
      <c r="Z296" s="10" t="str">
        <f t="shared" si="84"/>
        <v/>
      </c>
      <c r="AB296" s="8" t="str">
        <f t="shared" si="90"/>
        <v/>
      </c>
      <c r="AN296" s="22" t="str">
        <f t="shared" si="86"/>
        <v>, </v>
      </c>
      <c r="AU296" s="12" t="str">
        <f t="shared" si="87"/>
        <v/>
      </c>
      <c r="AY296" s="9" t="str">
        <f t="shared" si="88"/>
        <v/>
      </c>
      <c r="BA296" s="9" t="str">
        <f t="shared" ref="BA296:BA354" si="94">IF(ISBLANK(AZ296), ,CHAR(10)&amp;CHAR(10)&amp;"They wished to share the following additional information: "&amp;AZ296)</f>
        <v/>
      </c>
    </row>
    <row r="297">
      <c r="B297" s="9" t="b">
        <v>0</v>
      </c>
      <c r="E297" s="8" t="str">
        <f t="shared" si="78"/>
        <v/>
      </c>
      <c r="L297" s="8" t="str">
        <f t="shared" si="79"/>
        <v/>
      </c>
      <c r="O297" s="8" t="str">
        <f t="shared" si="3"/>
        <v/>
      </c>
      <c r="P297" s="8" t="str">
        <f t="shared" si="93"/>
        <v/>
      </c>
      <c r="S297" s="9" t="str">
        <f t="shared" si="91"/>
        <v/>
      </c>
      <c r="U297" s="8" t="str">
        <f t="shared" si="82"/>
        <v/>
      </c>
      <c r="W297" s="10"/>
      <c r="X297" s="10" t="str">
        <f t="shared" si="92"/>
        <v/>
      </c>
      <c r="Z297" s="10" t="str">
        <f t="shared" si="84"/>
        <v/>
      </c>
      <c r="AB297" s="8" t="str">
        <f t="shared" si="90"/>
        <v/>
      </c>
      <c r="AN297" s="22" t="str">
        <f t="shared" si="86"/>
        <v>, </v>
      </c>
      <c r="AU297" s="12" t="str">
        <f t="shared" si="87"/>
        <v/>
      </c>
      <c r="AY297" s="9" t="str">
        <f t="shared" si="88"/>
        <v/>
      </c>
      <c r="BA297" s="9" t="str">
        <f t="shared" si="94"/>
        <v/>
      </c>
    </row>
    <row r="298">
      <c r="B298" s="9" t="b">
        <v>0</v>
      </c>
      <c r="E298" s="8" t="str">
        <f t="shared" si="78"/>
        <v/>
      </c>
      <c r="L298" s="8" t="str">
        <f t="shared" si="79"/>
        <v/>
      </c>
      <c r="O298" s="8" t="str">
        <f t="shared" si="3"/>
        <v/>
      </c>
      <c r="P298" s="8" t="str">
        <f t="shared" si="93"/>
        <v/>
      </c>
      <c r="S298" s="9" t="str">
        <f t="shared" si="91"/>
        <v/>
      </c>
      <c r="U298" s="8" t="str">
        <f t="shared" si="82"/>
        <v/>
      </c>
      <c r="W298" s="10"/>
      <c r="X298" s="10" t="str">
        <f t="shared" si="92"/>
        <v/>
      </c>
      <c r="Z298" s="10" t="str">
        <f t="shared" si="84"/>
        <v/>
      </c>
      <c r="AB298" s="8" t="str">
        <f t="shared" si="90"/>
        <v/>
      </c>
      <c r="AN298" s="22" t="str">
        <f t="shared" si="86"/>
        <v>, </v>
      </c>
      <c r="AU298" s="12" t="str">
        <f t="shared" si="87"/>
        <v/>
      </c>
      <c r="AY298" s="9" t="str">
        <f t="shared" si="88"/>
        <v/>
      </c>
      <c r="BA298" s="9" t="str">
        <f t="shared" si="94"/>
        <v/>
      </c>
    </row>
    <row r="299">
      <c r="B299" s="9" t="b">
        <v>0</v>
      </c>
      <c r="E299" s="8" t="str">
        <f t="shared" si="78"/>
        <v/>
      </c>
      <c r="L299" s="8" t="str">
        <f t="shared" si="79"/>
        <v/>
      </c>
      <c r="O299" s="8" t="str">
        <f t="shared" si="3"/>
        <v/>
      </c>
      <c r="P299" s="8" t="str">
        <f t="shared" si="93"/>
        <v/>
      </c>
      <c r="S299" s="9" t="str">
        <f t="shared" si="91"/>
        <v/>
      </c>
      <c r="U299" s="8" t="str">
        <f t="shared" si="82"/>
        <v/>
      </c>
      <c r="W299" s="10"/>
      <c r="X299" s="10" t="str">
        <f t="shared" si="92"/>
        <v/>
      </c>
      <c r="Z299" s="10" t="str">
        <f t="shared" si="84"/>
        <v/>
      </c>
      <c r="AB299" s="8" t="str">
        <f t="shared" si="90"/>
        <v/>
      </c>
      <c r="AN299" s="22" t="str">
        <f t="shared" si="86"/>
        <v>, </v>
      </c>
      <c r="AU299" s="12" t="str">
        <f t="shared" si="87"/>
        <v/>
      </c>
      <c r="AY299" s="9" t="str">
        <f t="shared" si="88"/>
        <v/>
      </c>
      <c r="BA299" s="9" t="str">
        <f t="shared" si="94"/>
        <v/>
      </c>
    </row>
    <row r="300">
      <c r="B300" s="9" t="b">
        <v>0</v>
      </c>
      <c r="E300" s="8" t="str">
        <f t="shared" si="78"/>
        <v/>
      </c>
      <c r="L300" s="8" t="str">
        <f t="shared" si="79"/>
        <v/>
      </c>
      <c r="O300" s="8" t="str">
        <f t="shared" si="3"/>
        <v/>
      </c>
      <c r="P300" s="8" t="str">
        <f t="shared" si="93"/>
        <v/>
      </c>
      <c r="S300" s="9" t="str">
        <f t="shared" si="91"/>
        <v/>
      </c>
      <c r="U300" s="8" t="str">
        <f t="shared" si="82"/>
        <v/>
      </c>
      <c r="W300" s="10"/>
      <c r="X300" s="10" t="str">
        <f t="shared" si="92"/>
        <v/>
      </c>
      <c r="Z300" s="10" t="str">
        <f t="shared" si="84"/>
        <v/>
      </c>
      <c r="AB300" s="8" t="str">
        <f t="shared" si="90"/>
        <v/>
      </c>
      <c r="AN300" s="22" t="str">
        <f t="shared" si="86"/>
        <v>, </v>
      </c>
      <c r="AU300" s="12" t="str">
        <f t="shared" si="87"/>
        <v/>
      </c>
      <c r="AY300" s="9" t="str">
        <f t="shared" ref="AY300:AY362" si="95">IF(ISBLANK(AX300), ,"They opted to share the following additional aspects of their identity: "&amp;AX300)</f>
        <v/>
      </c>
      <c r="BA300" s="9" t="str">
        <f t="shared" si="94"/>
        <v/>
      </c>
    </row>
    <row r="301">
      <c r="B301" s="9" t="b">
        <v>0</v>
      </c>
      <c r="E301" s="8" t="str">
        <f t="shared" si="78"/>
        <v/>
      </c>
      <c r="L301" s="8" t="str">
        <f t="shared" si="79"/>
        <v/>
      </c>
      <c r="O301" s="8" t="str">
        <f t="shared" si="3"/>
        <v/>
      </c>
      <c r="P301" s="8" t="str">
        <f t="shared" si="93"/>
        <v/>
      </c>
      <c r="S301" s="9" t="str">
        <f t="shared" si="91"/>
        <v/>
      </c>
      <c r="U301" s="8" t="str">
        <f t="shared" si="82"/>
        <v/>
      </c>
      <c r="W301" s="10"/>
      <c r="X301" s="10" t="str">
        <f t="shared" si="92"/>
        <v/>
      </c>
      <c r="Z301" s="10" t="str">
        <f t="shared" si="84"/>
        <v/>
      </c>
      <c r="AB301" s="8" t="str">
        <f t="shared" si="90"/>
        <v/>
      </c>
      <c r="AN301" s="22" t="str">
        <f t="shared" si="86"/>
        <v>, </v>
      </c>
      <c r="AU301" s="12" t="str">
        <f t="shared" si="87"/>
        <v/>
      </c>
      <c r="AY301" s="9" t="str">
        <f t="shared" si="95"/>
        <v/>
      </c>
      <c r="BA301" s="9" t="str">
        <f t="shared" si="94"/>
        <v/>
      </c>
    </row>
    <row r="302">
      <c r="B302" s="9" t="b">
        <v>0</v>
      </c>
      <c r="E302" s="8" t="str">
        <f t="shared" si="78"/>
        <v/>
      </c>
      <c r="L302" s="8" t="str">
        <f t="shared" si="79"/>
        <v/>
      </c>
      <c r="O302" s="8" t="str">
        <f t="shared" si="3"/>
        <v/>
      </c>
      <c r="P302" s="8" t="str">
        <f t="shared" si="93"/>
        <v/>
      </c>
      <c r="S302" s="9" t="str">
        <f t="shared" si="91"/>
        <v/>
      </c>
      <c r="U302" s="8" t="str">
        <f t="shared" si="82"/>
        <v/>
      </c>
      <c r="W302" s="10"/>
      <c r="X302" s="10" t="str">
        <f t="shared" si="92"/>
        <v/>
      </c>
      <c r="Z302" s="10" t="str">
        <f t="shared" si="84"/>
        <v/>
      </c>
      <c r="AB302" s="8" t="str">
        <f t="shared" si="90"/>
        <v/>
      </c>
      <c r="AN302" s="22" t="str">
        <f t="shared" si="86"/>
        <v>, </v>
      </c>
      <c r="AU302" s="12" t="str">
        <f t="shared" si="87"/>
        <v/>
      </c>
      <c r="AY302" s="9" t="str">
        <f t="shared" si="95"/>
        <v/>
      </c>
      <c r="BA302" s="9" t="str">
        <f t="shared" si="94"/>
        <v/>
      </c>
    </row>
    <row r="303">
      <c r="B303" s="9" t="b">
        <v>0</v>
      </c>
      <c r="E303" s="8" t="str">
        <f t="shared" si="78"/>
        <v/>
      </c>
      <c r="L303" s="8" t="str">
        <f t="shared" si="79"/>
        <v/>
      </c>
      <c r="O303" s="8" t="str">
        <f t="shared" si="3"/>
        <v/>
      </c>
      <c r="P303" s="8" t="str">
        <f t="shared" si="93"/>
        <v/>
      </c>
      <c r="S303" s="9" t="str">
        <f t="shared" si="91"/>
        <v/>
      </c>
      <c r="U303" s="8" t="str">
        <f t="shared" si="82"/>
        <v/>
      </c>
      <c r="W303" s="10"/>
      <c r="X303" s="10" t="str">
        <f t="shared" si="92"/>
        <v/>
      </c>
      <c r="Z303" s="10" t="str">
        <f t="shared" si="84"/>
        <v/>
      </c>
      <c r="AB303" s="8" t="str">
        <f t="shared" si="90"/>
        <v/>
      </c>
      <c r="AN303" s="22" t="str">
        <f t="shared" si="86"/>
        <v>, </v>
      </c>
      <c r="AU303" s="12" t="str">
        <f t="shared" si="87"/>
        <v/>
      </c>
      <c r="AY303" s="9" t="str">
        <f t="shared" si="95"/>
        <v/>
      </c>
      <c r="BA303" s="9" t="str">
        <f t="shared" si="94"/>
        <v/>
      </c>
    </row>
    <row r="304">
      <c r="B304" s="9" t="b">
        <v>0</v>
      </c>
      <c r="E304" s="8" t="str">
        <f t="shared" si="78"/>
        <v/>
      </c>
      <c r="L304" s="8" t="str">
        <f t="shared" si="79"/>
        <v/>
      </c>
      <c r="O304" s="8" t="str">
        <f t="shared" si="3"/>
        <v/>
      </c>
      <c r="P304" s="8" t="str">
        <f t="shared" si="93"/>
        <v/>
      </c>
      <c r="S304" s="9" t="str">
        <f t="shared" si="91"/>
        <v/>
      </c>
      <c r="U304" s="8" t="str">
        <f t="shared" si="82"/>
        <v/>
      </c>
      <c r="W304" s="10"/>
      <c r="X304" s="10" t="str">
        <f t="shared" si="92"/>
        <v/>
      </c>
      <c r="Z304" s="10" t="str">
        <f t="shared" si="84"/>
        <v/>
      </c>
      <c r="AB304" s="8" t="str">
        <f t="shared" si="90"/>
        <v/>
      </c>
      <c r="AN304" s="22" t="str">
        <f t="shared" si="86"/>
        <v>, </v>
      </c>
      <c r="AU304" s="12" t="str">
        <f t="shared" si="87"/>
        <v/>
      </c>
      <c r="AY304" s="9" t="str">
        <f t="shared" si="95"/>
        <v/>
      </c>
      <c r="BA304" s="9" t="str">
        <f t="shared" si="94"/>
        <v/>
      </c>
    </row>
    <row r="305">
      <c r="B305" s="9" t="b">
        <v>0</v>
      </c>
      <c r="E305" s="8" t="str">
        <f t="shared" si="78"/>
        <v/>
      </c>
      <c r="L305" s="8" t="str">
        <f t="shared" si="79"/>
        <v/>
      </c>
      <c r="O305" s="8" t="str">
        <f t="shared" si="3"/>
        <v/>
      </c>
      <c r="P305" s="8" t="str">
        <f t="shared" si="93"/>
        <v/>
      </c>
      <c r="S305" s="9" t="str">
        <f t="shared" si="91"/>
        <v/>
      </c>
      <c r="U305" s="8" t="str">
        <f t="shared" si="82"/>
        <v/>
      </c>
      <c r="W305" s="10"/>
      <c r="X305" s="10" t="str">
        <f t="shared" si="92"/>
        <v/>
      </c>
      <c r="Z305" s="10" t="str">
        <f t="shared" si="84"/>
        <v/>
      </c>
      <c r="AB305" s="8" t="str">
        <f t="shared" si="90"/>
        <v/>
      </c>
      <c r="AN305" s="22" t="str">
        <f t="shared" si="86"/>
        <v>, </v>
      </c>
      <c r="AU305" s="12" t="str">
        <f t="shared" ref="AU305:AU362" si="96">IF(ISBLANK(AT305), ,CHAR(10)&amp;CHAR(10)&amp;"Regarding formal training in cultural humility for transgender and gender diverse people, they reported: "&amp;AT305)</f>
        <v/>
      </c>
      <c r="AY305" s="9" t="str">
        <f t="shared" si="95"/>
        <v/>
      </c>
      <c r="BA305" s="9" t="str">
        <f t="shared" si="94"/>
        <v/>
      </c>
    </row>
    <row r="306">
      <c r="B306" s="9" t="b">
        <v>0</v>
      </c>
      <c r="E306" s="8" t="str">
        <f t="shared" si="78"/>
        <v/>
      </c>
      <c r="L306" s="8" t="str">
        <f t="shared" si="79"/>
        <v/>
      </c>
      <c r="O306" s="8" t="str">
        <f t="shared" si="3"/>
        <v/>
      </c>
      <c r="P306" s="8" t="str">
        <f t="shared" si="93"/>
        <v/>
      </c>
      <c r="S306" s="9" t="str">
        <f t="shared" si="91"/>
        <v/>
      </c>
      <c r="U306" s="8" t="str">
        <f t="shared" si="82"/>
        <v/>
      </c>
      <c r="W306" s="10"/>
      <c r="X306" s="10" t="str">
        <f t="shared" si="92"/>
        <v/>
      </c>
      <c r="Z306" s="10" t="str">
        <f t="shared" si="84"/>
        <v/>
      </c>
      <c r="AB306" s="8" t="str">
        <f t="shared" si="90"/>
        <v/>
      </c>
      <c r="AN306" s="22" t="str">
        <f t="shared" si="86"/>
        <v>, </v>
      </c>
      <c r="AU306" s="12" t="str">
        <f t="shared" si="96"/>
        <v/>
      </c>
      <c r="AY306" s="9" t="str">
        <f t="shared" si="95"/>
        <v/>
      </c>
      <c r="BA306" s="9" t="str">
        <f t="shared" si="94"/>
        <v/>
      </c>
    </row>
    <row r="307">
      <c r="B307" s="9" t="b">
        <v>0</v>
      </c>
      <c r="E307" s="8" t="str">
        <f t="shared" si="78"/>
        <v/>
      </c>
      <c r="L307" s="8" t="str">
        <f t="shared" si="79"/>
        <v/>
      </c>
      <c r="O307" s="8" t="str">
        <f t="shared" si="3"/>
        <v/>
      </c>
      <c r="P307" s="8" t="str">
        <f t="shared" si="93"/>
        <v/>
      </c>
      <c r="S307" s="9" t="str">
        <f t="shared" si="91"/>
        <v/>
      </c>
      <c r="U307" s="8" t="str">
        <f t="shared" si="82"/>
        <v/>
      </c>
      <c r="W307" s="10"/>
      <c r="X307" s="10" t="str">
        <f t="shared" si="92"/>
        <v/>
      </c>
      <c r="Z307" s="10" t="str">
        <f t="shared" ref="Z307:Z362" si="97">IF(ISBLANK(Y307), ,CHAR(10)&amp;CHAR(10)&amp;"Regarding formal training in voice for transgender and gender diverse people, they reported: "&amp;Y307)</f>
        <v/>
      </c>
      <c r="AB307" s="8" t="str">
        <f t="shared" si="90"/>
        <v/>
      </c>
      <c r="AN307" s="22" t="str">
        <f t="shared" si="86"/>
        <v>, </v>
      </c>
      <c r="AU307" s="12" t="str">
        <f t="shared" si="96"/>
        <v/>
      </c>
      <c r="AY307" s="9" t="str">
        <f t="shared" si="95"/>
        <v/>
      </c>
      <c r="BA307" s="9" t="str">
        <f t="shared" si="94"/>
        <v/>
      </c>
    </row>
    <row r="308">
      <c r="B308" s="9" t="b">
        <v>0</v>
      </c>
      <c r="E308" s="8" t="str">
        <f t="shared" si="78"/>
        <v/>
      </c>
      <c r="L308" s="8" t="str">
        <f t="shared" si="79"/>
        <v/>
      </c>
      <c r="O308" s="8" t="str">
        <f t="shared" si="3"/>
        <v/>
      </c>
      <c r="P308" s="8" t="str">
        <f t="shared" si="93"/>
        <v/>
      </c>
      <c r="S308" s="9" t="str">
        <f t="shared" si="91"/>
        <v/>
      </c>
      <c r="U308" s="8" t="str">
        <f t="shared" si="82"/>
        <v/>
      </c>
      <c r="W308" s="10"/>
      <c r="X308" s="10" t="str">
        <f t="shared" si="92"/>
        <v/>
      </c>
      <c r="Z308" s="10" t="str">
        <f t="shared" si="97"/>
        <v/>
      </c>
      <c r="AB308" s="8" t="str">
        <f t="shared" si="90"/>
        <v/>
      </c>
      <c r="AN308" s="22" t="str">
        <f t="shared" si="86"/>
        <v>, </v>
      </c>
      <c r="AU308" s="12" t="str">
        <f t="shared" si="96"/>
        <v/>
      </c>
      <c r="AY308" s="9" t="str">
        <f t="shared" si="95"/>
        <v/>
      </c>
      <c r="BA308" s="9" t="str">
        <f t="shared" si="94"/>
        <v/>
      </c>
    </row>
    <row r="309">
      <c r="B309" s="9" t="b">
        <v>0</v>
      </c>
      <c r="E309" s="8" t="str">
        <f t="shared" si="78"/>
        <v/>
      </c>
      <c r="L309" s="8" t="str">
        <f t="shared" si="79"/>
        <v/>
      </c>
      <c r="O309" s="8" t="str">
        <f t="shared" si="3"/>
        <v/>
      </c>
      <c r="P309" s="8" t="str">
        <f t="shared" si="93"/>
        <v/>
      </c>
      <c r="S309" s="9" t="str">
        <f t="shared" si="91"/>
        <v/>
      </c>
      <c r="U309" s="8" t="str">
        <f t="shared" si="82"/>
        <v/>
      </c>
      <c r="W309" s="10"/>
      <c r="X309" s="10" t="str">
        <f t="shared" si="92"/>
        <v/>
      </c>
      <c r="Z309" s="10" t="str">
        <f t="shared" si="97"/>
        <v/>
      </c>
      <c r="AB309" s="8" t="str">
        <f t="shared" si="90"/>
        <v/>
      </c>
      <c r="AN309" s="22" t="str">
        <f t="shared" si="86"/>
        <v>, </v>
      </c>
      <c r="AU309" s="12" t="str">
        <f t="shared" si="96"/>
        <v/>
      </c>
      <c r="AY309" s="9" t="str">
        <f t="shared" si="95"/>
        <v/>
      </c>
      <c r="BA309" s="9" t="str">
        <f t="shared" si="94"/>
        <v/>
      </c>
    </row>
    <row r="310">
      <c r="B310" s="9" t="b">
        <v>0</v>
      </c>
      <c r="E310" s="8" t="str">
        <f t="shared" si="78"/>
        <v/>
      </c>
      <c r="L310" s="8" t="str">
        <f t="shared" si="79"/>
        <v/>
      </c>
      <c r="O310" s="8" t="str">
        <f t="shared" si="3"/>
        <v/>
      </c>
      <c r="P310" s="8" t="str">
        <f t="shared" si="93"/>
        <v/>
      </c>
      <c r="S310" s="9" t="str">
        <f t="shared" si="91"/>
        <v/>
      </c>
      <c r="U310" s="8" t="str">
        <f t="shared" si="82"/>
        <v/>
      </c>
      <c r="W310" s="10"/>
      <c r="X310" s="10" t="str">
        <f t="shared" si="92"/>
        <v/>
      </c>
      <c r="Z310" s="10" t="str">
        <f t="shared" si="97"/>
        <v/>
      </c>
      <c r="AB310" s="8" t="str">
        <f t="shared" si="90"/>
        <v/>
      </c>
      <c r="AN310" s="22" t="str">
        <f t="shared" si="86"/>
        <v>, </v>
      </c>
      <c r="AU310" s="12" t="str">
        <f t="shared" si="96"/>
        <v/>
      </c>
      <c r="AY310" s="9" t="str">
        <f t="shared" si="95"/>
        <v/>
      </c>
      <c r="BA310" s="9" t="str">
        <f t="shared" si="94"/>
        <v/>
      </c>
    </row>
    <row r="311">
      <c r="B311" s="9" t="b">
        <v>0</v>
      </c>
      <c r="E311" s="8" t="str">
        <f t="shared" si="78"/>
        <v/>
      </c>
      <c r="L311" s="8" t="str">
        <f t="shared" si="79"/>
        <v/>
      </c>
      <c r="O311" s="8" t="str">
        <f t="shared" si="3"/>
        <v/>
      </c>
      <c r="P311" s="8" t="str">
        <f t="shared" si="93"/>
        <v/>
      </c>
      <c r="S311" s="9" t="str">
        <f t="shared" si="91"/>
        <v/>
      </c>
      <c r="U311" s="8" t="str">
        <f t="shared" si="82"/>
        <v/>
      </c>
      <c r="W311" s="10"/>
      <c r="X311" s="10" t="str">
        <f t="shared" si="92"/>
        <v/>
      </c>
      <c r="Z311" s="10" t="str">
        <f t="shared" si="97"/>
        <v/>
      </c>
      <c r="AB311" s="8" t="str">
        <f t="shared" si="90"/>
        <v/>
      </c>
      <c r="AN311" s="22" t="str">
        <f t="shared" si="86"/>
        <v>, </v>
      </c>
      <c r="AU311" s="12" t="str">
        <f t="shared" si="96"/>
        <v/>
      </c>
      <c r="AY311" s="9" t="str">
        <f t="shared" si="95"/>
        <v/>
      </c>
      <c r="BA311" s="9" t="str">
        <f t="shared" si="94"/>
        <v/>
      </c>
    </row>
    <row r="312">
      <c r="B312" s="9" t="b">
        <v>0</v>
      </c>
      <c r="E312" s="8" t="str">
        <f t="shared" si="78"/>
        <v/>
      </c>
      <c r="L312" s="8" t="str">
        <f t="shared" si="79"/>
        <v/>
      </c>
      <c r="O312" s="8" t="str">
        <f t="shared" si="3"/>
        <v/>
      </c>
      <c r="P312" s="8" t="str">
        <f t="shared" si="93"/>
        <v/>
      </c>
      <c r="S312" s="9" t="str">
        <f t="shared" si="91"/>
        <v/>
      </c>
      <c r="U312" s="8" t="str">
        <f t="shared" si="82"/>
        <v/>
      </c>
      <c r="W312" s="10"/>
      <c r="X312" s="10" t="str">
        <f t="shared" si="92"/>
        <v/>
      </c>
      <c r="Z312" s="10" t="str">
        <f t="shared" si="97"/>
        <v/>
      </c>
      <c r="AB312" s="8" t="str">
        <f t="shared" si="90"/>
        <v/>
      </c>
      <c r="AN312" s="22" t="str">
        <f t="shared" si="86"/>
        <v>, </v>
      </c>
      <c r="AU312" s="12" t="str">
        <f t="shared" si="96"/>
        <v/>
      </c>
      <c r="AY312" s="9" t="str">
        <f t="shared" si="95"/>
        <v/>
      </c>
      <c r="BA312" s="9" t="str">
        <f t="shared" si="94"/>
        <v/>
      </c>
    </row>
    <row r="313">
      <c r="B313" s="9" t="b">
        <v>0</v>
      </c>
      <c r="E313" s="8" t="str">
        <f t="shared" si="78"/>
        <v/>
      </c>
      <c r="L313" s="8" t="str">
        <f t="shared" si="79"/>
        <v/>
      </c>
      <c r="O313" s="8" t="str">
        <f t="shared" si="3"/>
        <v/>
      </c>
      <c r="P313" s="8" t="str">
        <f t="shared" si="93"/>
        <v/>
      </c>
      <c r="S313" s="9" t="str">
        <f t="shared" si="91"/>
        <v/>
      </c>
      <c r="U313" s="8" t="str">
        <f t="shared" si="82"/>
        <v/>
      </c>
      <c r="W313" s="10"/>
      <c r="X313" s="10" t="str">
        <f t="shared" si="92"/>
        <v/>
      </c>
      <c r="Z313" s="10" t="str">
        <f t="shared" si="97"/>
        <v/>
      </c>
      <c r="AB313" s="8" t="str">
        <f t="shared" si="90"/>
        <v/>
      </c>
      <c r="AN313" s="22" t="str">
        <f t="shared" si="86"/>
        <v>, </v>
      </c>
      <c r="AU313" s="12" t="str">
        <f t="shared" si="96"/>
        <v/>
      </c>
      <c r="AY313" s="9" t="str">
        <f t="shared" si="95"/>
        <v/>
      </c>
      <c r="BA313" s="9" t="str">
        <f t="shared" si="94"/>
        <v/>
      </c>
    </row>
    <row r="314">
      <c r="B314" s="9" t="b">
        <v>0</v>
      </c>
      <c r="E314" s="8" t="str">
        <f t="shared" si="78"/>
        <v/>
      </c>
      <c r="L314" s="8" t="str">
        <f t="shared" si="79"/>
        <v/>
      </c>
      <c r="O314" s="8" t="str">
        <f t="shared" si="3"/>
        <v/>
      </c>
      <c r="P314" s="8" t="str">
        <f t="shared" si="93"/>
        <v/>
      </c>
      <c r="S314" s="9" t="str">
        <f t="shared" si="91"/>
        <v/>
      </c>
      <c r="U314" s="8" t="str">
        <f t="shared" si="82"/>
        <v/>
      </c>
      <c r="W314" s="10"/>
      <c r="X314" s="10" t="str">
        <f t="shared" si="92"/>
        <v/>
      </c>
      <c r="Z314" s="10" t="str">
        <f t="shared" si="97"/>
        <v/>
      </c>
      <c r="AB314" s="8" t="str">
        <f t="shared" si="90"/>
        <v/>
      </c>
      <c r="AN314" s="22" t="str">
        <f t="shared" si="86"/>
        <v>, </v>
      </c>
      <c r="AU314" s="12" t="str">
        <f t="shared" si="96"/>
        <v/>
      </c>
      <c r="AY314" s="9" t="str">
        <f t="shared" si="95"/>
        <v/>
      </c>
      <c r="BA314" s="9" t="str">
        <f t="shared" si="94"/>
        <v/>
      </c>
    </row>
    <row r="315">
      <c r="B315" s="9" t="b">
        <v>0</v>
      </c>
      <c r="E315" s="8" t="str">
        <f t="shared" si="78"/>
        <v/>
      </c>
      <c r="L315" s="8" t="str">
        <f t="shared" si="79"/>
        <v/>
      </c>
      <c r="O315" s="8" t="str">
        <f t="shared" si="3"/>
        <v/>
      </c>
      <c r="P315" s="8" t="str">
        <f t="shared" si="93"/>
        <v/>
      </c>
      <c r="S315" s="9" t="str">
        <f t="shared" si="91"/>
        <v/>
      </c>
      <c r="U315" s="8" t="str">
        <f t="shared" si="82"/>
        <v/>
      </c>
      <c r="W315" s="10"/>
      <c r="X315" s="10" t="str">
        <f t="shared" si="92"/>
        <v/>
      </c>
      <c r="Z315" s="10" t="str">
        <f t="shared" si="97"/>
        <v/>
      </c>
      <c r="AB315" s="8" t="str">
        <f t="shared" si="90"/>
        <v/>
      </c>
      <c r="AN315" s="22" t="str">
        <f t="shared" si="86"/>
        <v>, </v>
      </c>
      <c r="AU315" s="12" t="str">
        <f t="shared" si="96"/>
        <v/>
      </c>
      <c r="AY315" s="9" t="str">
        <f t="shared" si="95"/>
        <v/>
      </c>
      <c r="BA315" s="9" t="str">
        <f t="shared" si="94"/>
        <v/>
      </c>
    </row>
    <row r="316">
      <c r="B316" s="9" t="b">
        <v>0</v>
      </c>
      <c r="E316" s="8" t="str">
        <f t="shared" si="78"/>
        <v/>
      </c>
      <c r="L316" s="8" t="str">
        <f t="shared" si="79"/>
        <v/>
      </c>
      <c r="O316" s="8" t="str">
        <f t="shared" si="3"/>
        <v/>
      </c>
      <c r="P316" s="8" t="str">
        <f t="shared" si="93"/>
        <v/>
      </c>
      <c r="S316" s="9" t="str">
        <f t="shared" si="91"/>
        <v/>
      </c>
      <c r="U316" s="8" t="str">
        <f t="shared" si="82"/>
        <v/>
      </c>
      <c r="W316" s="10"/>
      <c r="X316" s="10" t="str">
        <f t="shared" si="92"/>
        <v/>
      </c>
      <c r="Z316" s="10" t="str">
        <f t="shared" si="97"/>
        <v/>
      </c>
      <c r="AB316" s="8" t="str">
        <f t="shared" si="90"/>
        <v/>
      </c>
      <c r="AN316" s="22" t="str">
        <f t="shared" si="86"/>
        <v>, </v>
      </c>
      <c r="AU316" s="12" t="str">
        <f t="shared" si="96"/>
        <v/>
      </c>
      <c r="AY316" s="9" t="str">
        <f t="shared" si="95"/>
        <v/>
      </c>
      <c r="BA316" s="9" t="str">
        <f t="shared" si="94"/>
        <v/>
      </c>
    </row>
    <row r="317">
      <c r="B317" s="9" t="b">
        <v>0</v>
      </c>
      <c r="E317" s="8" t="str">
        <f t="shared" si="78"/>
        <v/>
      </c>
      <c r="L317" s="8" t="str">
        <f t="shared" si="79"/>
        <v/>
      </c>
      <c r="O317" s="8" t="str">
        <f t="shared" si="3"/>
        <v/>
      </c>
      <c r="P317" s="8" t="str">
        <f t="shared" si="93"/>
        <v/>
      </c>
      <c r="S317" s="9" t="str">
        <f t="shared" si="91"/>
        <v/>
      </c>
      <c r="U317" s="8" t="str">
        <f t="shared" si="82"/>
        <v/>
      </c>
      <c r="W317" s="10"/>
      <c r="X317" s="10" t="str">
        <f t="shared" si="92"/>
        <v/>
      </c>
      <c r="Z317" s="10" t="str">
        <f t="shared" si="97"/>
        <v/>
      </c>
      <c r="AB317" s="8" t="str">
        <f t="shared" si="90"/>
        <v/>
      </c>
      <c r="AN317" s="22" t="str">
        <f t="shared" si="86"/>
        <v>, </v>
      </c>
      <c r="AU317" s="12" t="str">
        <f t="shared" si="96"/>
        <v/>
      </c>
      <c r="AY317" s="9" t="str">
        <f t="shared" si="95"/>
        <v/>
      </c>
      <c r="BA317" s="9" t="str">
        <f t="shared" si="94"/>
        <v/>
      </c>
    </row>
    <row r="318">
      <c r="B318" s="9" t="b">
        <v>0</v>
      </c>
      <c r="E318" s="8" t="str">
        <f t="shared" si="78"/>
        <v/>
      </c>
      <c r="L318" s="8" t="str">
        <f t="shared" si="79"/>
        <v/>
      </c>
      <c r="O318" s="8" t="str">
        <f t="shared" si="3"/>
        <v/>
      </c>
      <c r="P318" s="8" t="str">
        <f t="shared" si="93"/>
        <v/>
      </c>
      <c r="S318" s="9" t="str">
        <f t="shared" si="91"/>
        <v/>
      </c>
      <c r="U318" s="8" t="str">
        <f t="shared" si="82"/>
        <v/>
      </c>
      <c r="W318" s="10"/>
      <c r="X318" s="10" t="str">
        <f t="shared" si="92"/>
        <v/>
      </c>
      <c r="Z318" s="10" t="str">
        <f t="shared" si="97"/>
        <v/>
      </c>
      <c r="AB318" s="8" t="str">
        <f t="shared" si="90"/>
        <v/>
      </c>
      <c r="AN318" s="22" t="str">
        <f t="shared" si="86"/>
        <v>, </v>
      </c>
      <c r="AU318" s="12" t="str">
        <f t="shared" si="96"/>
        <v/>
      </c>
      <c r="AY318" s="9" t="str">
        <f t="shared" si="95"/>
        <v/>
      </c>
      <c r="BA318" s="9" t="str">
        <f t="shared" si="94"/>
        <v/>
      </c>
    </row>
    <row r="319">
      <c r="B319" s="9" t="b">
        <v>0</v>
      </c>
      <c r="E319" s="8" t="str">
        <f t="shared" si="78"/>
        <v/>
      </c>
      <c r="L319" s="8" t="str">
        <f t="shared" si="79"/>
        <v/>
      </c>
      <c r="O319" s="8" t="str">
        <f t="shared" si="3"/>
        <v/>
      </c>
      <c r="P319" s="8" t="str">
        <f t="shared" si="93"/>
        <v/>
      </c>
      <c r="S319" s="9" t="str">
        <f t="shared" si="91"/>
        <v/>
      </c>
      <c r="U319" s="8" t="str">
        <f t="shared" si="82"/>
        <v/>
      </c>
      <c r="W319" s="10"/>
      <c r="X319" s="10" t="str">
        <f t="shared" si="92"/>
        <v/>
      </c>
      <c r="Z319" s="10" t="str">
        <f t="shared" si="97"/>
        <v/>
      </c>
      <c r="AB319" s="8" t="str">
        <f t="shared" si="90"/>
        <v/>
      </c>
      <c r="AN319" s="22" t="str">
        <f t="shared" si="86"/>
        <v>, </v>
      </c>
      <c r="AU319" s="12" t="str">
        <f t="shared" si="96"/>
        <v/>
      </c>
      <c r="AY319" s="9" t="str">
        <f t="shared" si="95"/>
        <v/>
      </c>
      <c r="BA319" s="9" t="str">
        <f t="shared" si="94"/>
        <v/>
      </c>
    </row>
    <row r="320">
      <c r="B320" s="9" t="b">
        <v>0</v>
      </c>
      <c r="E320" s="8" t="str">
        <f t="shared" si="78"/>
        <v/>
      </c>
      <c r="L320" s="8" t="str">
        <f t="shared" si="79"/>
        <v/>
      </c>
      <c r="O320" s="8" t="str">
        <f t="shared" si="3"/>
        <v/>
      </c>
      <c r="P320" s="8" t="str">
        <f t="shared" si="93"/>
        <v/>
      </c>
      <c r="S320" s="9" t="str">
        <f t="shared" si="91"/>
        <v/>
      </c>
      <c r="U320" s="8" t="str">
        <f t="shared" si="82"/>
        <v/>
      </c>
      <c r="W320" s="10"/>
      <c r="X320" s="10" t="str">
        <f t="shared" si="92"/>
        <v/>
      </c>
      <c r="Z320" s="10" t="str">
        <f t="shared" si="97"/>
        <v/>
      </c>
      <c r="AB320" s="8" t="str">
        <f t="shared" si="90"/>
        <v/>
      </c>
      <c r="AN320" s="22" t="str">
        <f t="shared" si="86"/>
        <v>, </v>
      </c>
      <c r="AU320" s="12" t="str">
        <f t="shared" si="96"/>
        <v/>
      </c>
      <c r="AY320" s="9" t="str">
        <f t="shared" si="95"/>
        <v/>
      </c>
      <c r="BA320" s="9" t="str">
        <f t="shared" si="94"/>
        <v/>
      </c>
    </row>
    <row r="321">
      <c r="B321" s="9" t="b">
        <v>0</v>
      </c>
      <c r="E321" s="8" t="str">
        <f t="shared" si="78"/>
        <v/>
      </c>
      <c r="L321" s="8" t="str">
        <f t="shared" si="79"/>
        <v/>
      </c>
      <c r="O321" s="8" t="str">
        <f t="shared" si="3"/>
        <v/>
      </c>
      <c r="P321" s="8" t="str">
        <f t="shared" si="93"/>
        <v/>
      </c>
      <c r="S321" s="9" t="str">
        <f t="shared" si="91"/>
        <v/>
      </c>
      <c r="U321" s="8" t="str">
        <f t="shared" si="82"/>
        <v/>
      </c>
      <c r="W321" s="10"/>
      <c r="X321" s="10" t="str">
        <f t="shared" si="92"/>
        <v/>
      </c>
      <c r="Z321" s="10" t="str">
        <f t="shared" si="97"/>
        <v/>
      </c>
      <c r="AB321" s="8" t="str">
        <f t="shared" si="90"/>
        <v/>
      </c>
      <c r="AN321" s="22" t="str">
        <f t="shared" si="86"/>
        <v>, </v>
      </c>
      <c r="AU321" s="12" t="str">
        <f t="shared" si="96"/>
        <v/>
      </c>
      <c r="AY321" s="9" t="str">
        <f t="shared" si="95"/>
        <v/>
      </c>
      <c r="BA321" s="9" t="str">
        <f t="shared" si="94"/>
        <v/>
      </c>
    </row>
    <row r="322">
      <c r="B322" s="9" t="b">
        <v>0</v>
      </c>
      <c r="E322" s="8" t="str">
        <f t="shared" si="78"/>
        <v/>
      </c>
      <c r="L322" s="8" t="str">
        <f t="shared" si="79"/>
        <v/>
      </c>
      <c r="O322" s="8" t="str">
        <f t="shared" si="3"/>
        <v/>
      </c>
      <c r="P322" s="8" t="str">
        <f t="shared" si="93"/>
        <v/>
      </c>
      <c r="S322" s="9" t="str">
        <f t="shared" si="91"/>
        <v/>
      </c>
      <c r="U322" s="8" t="str">
        <f t="shared" si="82"/>
        <v/>
      </c>
      <c r="W322" s="10"/>
      <c r="X322" s="10" t="str">
        <f t="shared" si="92"/>
        <v/>
      </c>
      <c r="Z322" s="10" t="str">
        <f t="shared" si="97"/>
        <v/>
      </c>
      <c r="AB322" s="8" t="str">
        <f t="shared" si="90"/>
        <v/>
      </c>
      <c r="AN322" s="22" t="str">
        <f t="shared" si="86"/>
        <v>, </v>
      </c>
      <c r="AU322" s="12" t="str">
        <f t="shared" si="96"/>
        <v/>
      </c>
      <c r="AY322" s="9" t="str">
        <f t="shared" si="95"/>
        <v/>
      </c>
      <c r="BA322" s="9" t="str">
        <f t="shared" si="94"/>
        <v/>
      </c>
    </row>
    <row r="323">
      <c r="B323" s="9" t="b">
        <v>0</v>
      </c>
      <c r="E323" s="8" t="str">
        <f t="shared" si="78"/>
        <v/>
      </c>
      <c r="L323" s="8" t="str">
        <f t="shared" si="79"/>
        <v/>
      </c>
      <c r="O323" s="8" t="str">
        <f t="shared" si="3"/>
        <v/>
      </c>
      <c r="P323" s="8" t="str">
        <f t="shared" si="93"/>
        <v/>
      </c>
      <c r="S323" s="9" t="str">
        <f t="shared" si="91"/>
        <v/>
      </c>
      <c r="U323" s="8" t="str">
        <f t="shared" si="82"/>
        <v/>
      </c>
      <c r="W323" s="10"/>
      <c r="X323" s="10" t="str">
        <f t="shared" si="92"/>
        <v/>
      </c>
      <c r="Z323" s="10" t="str">
        <f t="shared" si="97"/>
        <v/>
      </c>
      <c r="AB323" s="8" t="str">
        <f t="shared" si="90"/>
        <v/>
      </c>
      <c r="AN323" s="22" t="str">
        <f t="shared" si="86"/>
        <v>, </v>
      </c>
      <c r="AU323" s="12" t="str">
        <f t="shared" si="96"/>
        <v/>
      </c>
      <c r="AY323" s="9" t="str">
        <f t="shared" si="95"/>
        <v/>
      </c>
      <c r="BA323" s="9" t="str">
        <f t="shared" si="94"/>
        <v/>
      </c>
    </row>
    <row r="324">
      <c r="B324" s="9" t="b">
        <v>0</v>
      </c>
      <c r="E324" s="8" t="str">
        <f t="shared" si="78"/>
        <v/>
      </c>
      <c r="L324" s="8" t="str">
        <f t="shared" si="79"/>
        <v/>
      </c>
      <c r="O324" s="8" t="str">
        <f t="shared" si="3"/>
        <v/>
      </c>
      <c r="P324" s="8" t="str">
        <f t="shared" si="93"/>
        <v/>
      </c>
      <c r="S324" s="9" t="str">
        <f t="shared" si="91"/>
        <v/>
      </c>
      <c r="U324" s="8" t="str">
        <f t="shared" si="82"/>
        <v/>
      </c>
      <c r="W324" s="10"/>
      <c r="X324" s="10" t="str">
        <f t="shared" si="92"/>
        <v/>
      </c>
      <c r="Z324" s="10" t="str">
        <f t="shared" si="97"/>
        <v/>
      </c>
      <c r="AB324" s="8" t="str">
        <f t="shared" si="90"/>
        <v/>
      </c>
      <c r="AN324" s="22" t="str">
        <f t="shared" si="86"/>
        <v>, </v>
      </c>
      <c r="AU324" s="12" t="str">
        <f t="shared" si="96"/>
        <v/>
      </c>
      <c r="AY324" s="9" t="str">
        <f t="shared" si="95"/>
        <v/>
      </c>
      <c r="BA324" s="9" t="str">
        <f t="shared" si="94"/>
        <v/>
      </c>
    </row>
    <row r="325">
      <c r="B325" s="9" t="b">
        <v>0</v>
      </c>
      <c r="E325" s="8" t="str">
        <f t="shared" si="78"/>
        <v/>
      </c>
      <c r="L325" s="8" t="str">
        <f t="shared" si="79"/>
        <v/>
      </c>
      <c r="O325" s="8" t="str">
        <f t="shared" si="3"/>
        <v/>
      </c>
      <c r="P325" s="8" t="str">
        <f t="shared" si="93"/>
        <v/>
      </c>
      <c r="S325" s="9" t="str">
        <f t="shared" si="91"/>
        <v/>
      </c>
      <c r="U325" s="8" t="str">
        <f t="shared" si="82"/>
        <v/>
      </c>
      <c r="W325" s="10"/>
      <c r="X325" s="10" t="str">
        <f t="shared" si="92"/>
        <v/>
      </c>
      <c r="Z325" s="10" t="str">
        <f t="shared" si="97"/>
        <v/>
      </c>
      <c r="AB325" s="8" t="str">
        <f t="shared" si="90"/>
        <v/>
      </c>
      <c r="AN325" s="22" t="str">
        <f t="shared" si="86"/>
        <v>, </v>
      </c>
      <c r="AU325" s="12" t="str">
        <f t="shared" si="96"/>
        <v/>
      </c>
      <c r="AY325" s="9" t="str">
        <f t="shared" si="95"/>
        <v/>
      </c>
      <c r="BA325" s="9" t="str">
        <f t="shared" si="94"/>
        <v/>
      </c>
    </row>
    <row r="326">
      <c r="B326" s="9" t="b">
        <v>0</v>
      </c>
      <c r="E326" s="8" t="str">
        <f t="shared" si="78"/>
        <v/>
      </c>
      <c r="L326" s="8" t="str">
        <f t="shared" si="79"/>
        <v/>
      </c>
      <c r="O326" s="8" t="str">
        <f t="shared" si="3"/>
        <v/>
      </c>
      <c r="P326" s="8" t="str">
        <f t="shared" si="93"/>
        <v/>
      </c>
      <c r="S326" s="9" t="str">
        <f t="shared" si="91"/>
        <v/>
      </c>
      <c r="U326" s="8" t="str">
        <f t="shared" si="82"/>
        <v/>
      </c>
      <c r="W326" s="10"/>
      <c r="X326" s="10" t="str">
        <f t="shared" si="92"/>
        <v/>
      </c>
      <c r="Z326" s="10" t="str">
        <f t="shared" si="97"/>
        <v/>
      </c>
      <c r="AB326" s="8" t="str">
        <f t="shared" si="90"/>
        <v/>
      </c>
      <c r="AN326" s="22" t="str">
        <f t="shared" si="86"/>
        <v>, </v>
      </c>
      <c r="AU326" s="12" t="str">
        <f t="shared" si="96"/>
        <v/>
      </c>
      <c r="AY326" s="9" t="str">
        <f t="shared" si="95"/>
        <v/>
      </c>
      <c r="BA326" s="9" t="str">
        <f t="shared" si="94"/>
        <v/>
      </c>
    </row>
    <row r="327">
      <c r="B327" s="9" t="b">
        <v>0</v>
      </c>
      <c r="E327" s="8" t="str">
        <f t="shared" si="78"/>
        <v/>
      </c>
      <c r="L327" s="8" t="str">
        <f t="shared" si="79"/>
        <v/>
      </c>
      <c r="O327" s="8" t="str">
        <f t="shared" si="3"/>
        <v/>
      </c>
      <c r="P327" s="8" t="str">
        <f t="shared" si="93"/>
        <v/>
      </c>
      <c r="S327" s="9" t="str">
        <f t="shared" si="91"/>
        <v/>
      </c>
      <c r="U327" s="8" t="str">
        <f t="shared" si="82"/>
        <v/>
      </c>
      <c r="W327" s="10"/>
      <c r="X327" s="10" t="str">
        <f t="shared" si="92"/>
        <v/>
      </c>
      <c r="Z327" s="10" t="str">
        <f t="shared" si="97"/>
        <v/>
      </c>
      <c r="AB327" s="8" t="str">
        <f t="shared" si="90"/>
        <v/>
      </c>
      <c r="AN327" s="22" t="str">
        <f t="shared" si="86"/>
        <v>, </v>
      </c>
      <c r="AU327" s="12" t="str">
        <f t="shared" si="96"/>
        <v/>
      </c>
      <c r="AY327" s="9" t="str">
        <f t="shared" si="95"/>
        <v/>
      </c>
      <c r="BA327" s="9" t="str">
        <f t="shared" si="94"/>
        <v/>
      </c>
    </row>
    <row r="328">
      <c r="B328" s="9" t="b">
        <v>0</v>
      </c>
      <c r="E328" s="8" t="str">
        <f t="shared" si="78"/>
        <v/>
      </c>
      <c r="L328" s="8" t="str">
        <f t="shared" si="79"/>
        <v/>
      </c>
      <c r="O328" s="8" t="str">
        <f t="shared" si="3"/>
        <v/>
      </c>
      <c r="P328" s="8" t="str">
        <f t="shared" si="93"/>
        <v/>
      </c>
      <c r="S328" s="9" t="str">
        <f t="shared" si="91"/>
        <v/>
      </c>
      <c r="U328" s="8" t="str">
        <f t="shared" si="82"/>
        <v/>
      </c>
      <c r="W328" s="10"/>
      <c r="X328" s="10" t="str">
        <f t="shared" si="92"/>
        <v/>
      </c>
      <c r="Z328" s="10" t="str">
        <f t="shared" si="97"/>
        <v/>
      </c>
      <c r="AB328" s="8" t="str">
        <f t="shared" si="90"/>
        <v/>
      </c>
      <c r="AN328" s="22" t="str">
        <f t="shared" si="86"/>
        <v>, </v>
      </c>
      <c r="AU328" s="12" t="str">
        <f t="shared" si="96"/>
        <v/>
      </c>
      <c r="AY328" s="9" t="str">
        <f t="shared" si="95"/>
        <v/>
      </c>
      <c r="BA328" s="9" t="str">
        <f t="shared" si="94"/>
        <v/>
      </c>
    </row>
    <row r="329">
      <c r="B329" s="9" t="b">
        <v>0</v>
      </c>
      <c r="E329" s="8" t="str">
        <f t="shared" si="78"/>
        <v/>
      </c>
      <c r="L329" s="8" t="str">
        <f t="shared" si="79"/>
        <v/>
      </c>
      <c r="O329" s="8" t="str">
        <f t="shared" si="3"/>
        <v/>
      </c>
      <c r="P329" s="8" t="str">
        <f t="shared" si="93"/>
        <v/>
      </c>
      <c r="S329" s="9" t="str">
        <f t="shared" si="91"/>
        <v/>
      </c>
      <c r="U329" s="8" t="str">
        <f t="shared" si="82"/>
        <v/>
      </c>
      <c r="W329" s="10"/>
      <c r="X329" s="10" t="str">
        <f t="shared" si="92"/>
        <v/>
      </c>
      <c r="Z329" s="10" t="str">
        <f t="shared" si="97"/>
        <v/>
      </c>
      <c r="AB329" s="8" t="str">
        <f t="shared" si="90"/>
        <v/>
      </c>
      <c r="AN329" s="22" t="str">
        <f t="shared" si="86"/>
        <v>, </v>
      </c>
      <c r="AU329" s="12" t="str">
        <f t="shared" si="96"/>
        <v/>
      </c>
      <c r="AY329" s="9" t="str">
        <f t="shared" si="95"/>
        <v/>
      </c>
      <c r="BA329" s="9" t="str">
        <f t="shared" si="94"/>
        <v/>
      </c>
    </row>
    <row r="330">
      <c r="B330" s="9" t="b">
        <v>0</v>
      </c>
      <c r="E330" s="8" t="str">
        <f t="shared" si="78"/>
        <v/>
      </c>
      <c r="L330" s="8" t="str">
        <f t="shared" si="79"/>
        <v/>
      </c>
      <c r="O330" s="8" t="str">
        <f t="shared" si="3"/>
        <v/>
      </c>
      <c r="P330" s="8" t="str">
        <f t="shared" si="93"/>
        <v/>
      </c>
      <c r="S330" s="9" t="str">
        <f t="shared" si="91"/>
        <v/>
      </c>
      <c r="U330" s="8" t="str">
        <f t="shared" si="82"/>
        <v/>
      </c>
      <c r="W330" s="10"/>
      <c r="X330" s="10" t="str">
        <f t="shared" si="92"/>
        <v/>
      </c>
      <c r="Z330" s="10" t="str">
        <f t="shared" si="97"/>
        <v/>
      </c>
      <c r="AB330" s="8" t="str">
        <f t="shared" si="90"/>
        <v/>
      </c>
      <c r="AN330" s="22" t="str">
        <f t="shared" si="86"/>
        <v>, </v>
      </c>
      <c r="AU330" s="12" t="str">
        <f t="shared" si="96"/>
        <v/>
      </c>
      <c r="AY330" s="9" t="str">
        <f t="shared" si="95"/>
        <v/>
      </c>
      <c r="BA330" s="9" t="str">
        <f t="shared" si="94"/>
        <v/>
      </c>
    </row>
    <row r="331">
      <c r="B331" s="9" t="b">
        <v>0</v>
      </c>
      <c r="E331" s="8" t="str">
        <f t="shared" si="78"/>
        <v/>
      </c>
      <c r="L331" s="8" t="str">
        <f t="shared" si="79"/>
        <v/>
      </c>
      <c r="O331" s="8" t="str">
        <f t="shared" si="3"/>
        <v/>
      </c>
      <c r="P331" s="8" t="str">
        <f t="shared" si="93"/>
        <v/>
      </c>
      <c r="S331" s="9" t="str">
        <f t="shared" si="91"/>
        <v/>
      </c>
      <c r="U331" s="8" t="str">
        <f t="shared" si="82"/>
        <v/>
      </c>
      <c r="W331" s="10"/>
      <c r="X331" s="10" t="str">
        <f t="shared" si="92"/>
        <v/>
      </c>
      <c r="Z331" s="10" t="str">
        <f t="shared" si="97"/>
        <v/>
      </c>
      <c r="AB331" s="8" t="str">
        <f t="shared" si="90"/>
        <v/>
      </c>
      <c r="AN331" s="22" t="str">
        <f t="shared" si="86"/>
        <v>, </v>
      </c>
      <c r="AU331" s="12" t="str">
        <f t="shared" si="96"/>
        <v/>
      </c>
      <c r="AY331" s="9" t="str">
        <f t="shared" si="95"/>
        <v/>
      </c>
      <c r="BA331" s="9" t="str">
        <f t="shared" si="94"/>
        <v/>
      </c>
    </row>
    <row r="332">
      <c r="B332" s="9" t="b">
        <v>0</v>
      </c>
      <c r="E332" s="8" t="str">
        <f t="shared" si="78"/>
        <v/>
      </c>
      <c r="L332" s="8" t="str">
        <f t="shared" si="79"/>
        <v/>
      </c>
      <c r="O332" s="8" t="str">
        <f t="shared" si="3"/>
        <v/>
      </c>
      <c r="P332" s="8" t="str">
        <f t="shared" si="93"/>
        <v/>
      </c>
      <c r="S332" s="9" t="str">
        <f t="shared" si="91"/>
        <v/>
      </c>
      <c r="U332" s="8" t="str">
        <f t="shared" si="82"/>
        <v/>
      </c>
      <c r="W332" s="10"/>
      <c r="X332" s="10" t="str">
        <f t="shared" si="92"/>
        <v/>
      </c>
      <c r="Z332" s="10" t="str">
        <f t="shared" si="97"/>
        <v/>
      </c>
      <c r="AB332" s="8" t="str">
        <f t="shared" si="90"/>
        <v/>
      </c>
      <c r="AN332" s="22" t="str">
        <f t="shared" si="86"/>
        <v>, </v>
      </c>
      <c r="AU332" s="12" t="str">
        <f t="shared" si="96"/>
        <v/>
      </c>
      <c r="AY332" s="9" t="str">
        <f t="shared" si="95"/>
        <v/>
      </c>
      <c r="BA332" s="9" t="str">
        <f t="shared" si="94"/>
        <v/>
      </c>
    </row>
    <row r="333">
      <c r="B333" s="9" t="b">
        <v>0</v>
      </c>
      <c r="E333" s="8" t="str">
        <f t="shared" si="78"/>
        <v/>
      </c>
      <c r="L333" s="8" t="str">
        <f t="shared" si="79"/>
        <v/>
      </c>
      <c r="O333" s="8" t="str">
        <f t="shared" si="3"/>
        <v/>
      </c>
      <c r="P333" s="8" t="str">
        <f t="shared" si="93"/>
        <v/>
      </c>
      <c r="S333" s="9" t="str">
        <f t="shared" si="91"/>
        <v/>
      </c>
      <c r="U333" s="8" t="str">
        <f t="shared" si="82"/>
        <v/>
      </c>
      <c r="W333" s="10"/>
      <c r="X333" s="10" t="str">
        <f t="shared" si="92"/>
        <v/>
      </c>
      <c r="Z333" s="10" t="str">
        <f t="shared" si="97"/>
        <v/>
      </c>
      <c r="AB333" s="8" t="str">
        <f t="shared" si="90"/>
        <v/>
      </c>
      <c r="AN333" s="22" t="str">
        <f t="shared" si="86"/>
        <v>, </v>
      </c>
      <c r="AU333" s="12" t="str">
        <f t="shared" si="96"/>
        <v/>
      </c>
      <c r="AY333" s="9" t="str">
        <f t="shared" si="95"/>
        <v/>
      </c>
      <c r="BA333" s="9" t="str">
        <f t="shared" si="94"/>
        <v/>
      </c>
    </row>
    <row r="334">
      <c r="B334" s="9" t="b">
        <v>0</v>
      </c>
      <c r="E334" s="8" t="str">
        <f t="shared" si="78"/>
        <v/>
      </c>
      <c r="L334" s="8" t="str">
        <f t="shared" si="79"/>
        <v/>
      </c>
      <c r="O334" s="8" t="str">
        <f t="shared" si="3"/>
        <v/>
      </c>
      <c r="P334" s="8" t="str">
        <f t="shared" si="93"/>
        <v/>
      </c>
      <c r="S334" s="9" t="str">
        <f t="shared" si="91"/>
        <v/>
      </c>
      <c r="U334" s="8" t="str">
        <f t="shared" si="82"/>
        <v/>
      </c>
      <c r="W334" s="10"/>
      <c r="X334" s="10" t="str">
        <f t="shared" si="92"/>
        <v/>
      </c>
      <c r="Z334" s="10" t="str">
        <f t="shared" si="97"/>
        <v/>
      </c>
      <c r="AB334" s="8" t="str">
        <f t="shared" si="90"/>
        <v/>
      </c>
      <c r="AN334" s="22" t="str">
        <f t="shared" si="86"/>
        <v>, </v>
      </c>
      <c r="AU334" s="12" t="str">
        <f t="shared" si="96"/>
        <v/>
      </c>
      <c r="AY334" s="9" t="str">
        <f t="shared" si="95"/>
        <v/>
      </c>
      <c r="BA334" s="9" t="str">
        <f t="shared" si="94"/>
        <v/>
      </c>
    </row>
    <row r="335">
      <c r="B335" s="9" t="b">
        <v>0</v>
      </c>
      <c r="E335" s="8" t="str">
        <f t="shared" si="78"/>
        <v/>
      </c>
      <c r="L335" s="8" t="str">
        <f t="shared" si="79"/>
        <v/>
      </c>
      <c r="O335" s="8" t="str">
        <f t="shared" si="3"/>
        <v/>
      </c>
      <c r="P335" s="8" t="str">
        <f t="shared" si="93"/>
        <v/>
      </c>
      <c r="S335" s="9" t="str">
        <f t="shared" si="91"/>
        <v/>
      </c>
      <c r="U335" s="8" t="str">
        <f t="shared" si="82"/>
        <v/>
      </c>
      <c r="W335" s="10"/>
      <c r="X335" s="10" t="str">
        <f t="shared" si="92"/>
        <v/>
      </c>
      <c r="Z335" s="10" t="str">
        <f t="shared" si="97"/>
        <v/>
      </c>
      <c r="AB335" s="8" t="str">
        <f t="shared" si="90"/>
        <v/>
      </c>
      <c r="AN335" s="22" t="str">
        <f t="shared" si="86"/>
        <v>, </v>
      </c>
      <c r="AU335" s="12" t="str">
        <f t="shared" si="96"/>
        <v/>
      </c>
      <c r="AY335" s="9" t="str">
        <f t="shared" si="95"/>
        <v/>
      </c>
      <c r="BA335" s="9" t="str">
        <f t="shared" si="94"/>
        <v/>
      </c>
    </row>
    <row r="336">
      <c r="B336" s="9" t="b">
        <v>0</v>
      </c>
      <c r="E336" s="8" t="str">
        <f t="shared" si="78"/>
        <v/>
      </c>
      <c r="L336" s="8" t="str">
        <f t="shared" si="79"/>
        <v/>
      </c>
      <c r="O336" s="8" t="str">
        <f t="shared" si="3"/>
        <v/>
      </c>
      <c r="P336" s="8" t="str">
        <f t="shared" si="93"/>
        <v/>
      </c>
      <c r="S336" s="9" t="str">
        <f t="shared" si="91"/>
        <v/>
      </c>
      <c r="U336" s="8" t="str">
        <f t="shared" si="82"/>
        <v/>
      </c>
      <c r="W336" s="10"/>
      <c r="X336" s="10" t="str">
        <f t="shared" si="92"/>
        <v/>
      </c>
      <c r="Z336" s="10" t="str">
        <f t="shared" si="97"/>
        <v/>
      </c>
      <c r="AB336" s="8" t="str">
        <f t="shared" si="90"/>
        <v/>
      </c>
      <c r="AN336" s="22" t="str">
        <f t="shared" si="86"/>
        <v>, </v>
      </c>
      <c r="AU336" s="12" t="str">
        <f t="shared" si="96"/>
        <v/>
      </c>
      <c r="AY336" s="9" t="str">
        <f t="shared" si="95"/>
        <v/>
      </c>
      <c r="BA336" s="9" t="str">
        <f t="shared" si="94"/>
        <v/>
      </c>
    </row>
    <row r="337">
      <c r="B337" s="9" t="b">
        <v>0</v>
      </c>
      <c r="E337" s="8" t="str">
        <f t="shared" si="78"/>
        <v/>
      </c>
      <c r="L337" s="8" t="str">
        <f t="shared" si="79"/>
        <v/>
      </c>
      <c r="O337" s="8" t="str">
        <f t="shared" si="3"/>
        <v/>
      </c>
      <c r="P337" s="8" t="str">
        <f t="shared" si="93"/>
        <v/>
      </c>
      <c r="S337" s="9" t="str">
        <f t="shared" si="91"/>
        <v/>
      </c>
      <c r="U337" s="8" t="str">
        <f t="shared" si="82"/>
        <v/>
      </c>
      <c r="W337" s="10"/>
      <c r="X337" s="10" t="str">
        <f t="shared" si="92"/>
        <v/>
      </c>
      <c r="Z337" s="10" t="str">
        <f t="shared" si="97"/>
        <v/>
      </c>
      <c r="AB337" s="8" t="str">
        <f t="shared" si="90"/>
        <v/>
      </c>
      <c r="AN337" s="22" t="str">
        <f t="shared" si="86"/>
        <v>, </v>
      </c>
      <c r="AU337" s="12" t="str">
        <f t="shared" si="96"/>
        <v/>
      </c>
      <c r="AY337" s="9" t="str">
        <f t="shared" si="95"/>
        <v/>
      </c>
      <c r="BA337" s="9" t="str">
        <f t="shared" si="94"/>
        <v/>
      </c>
    </row>
    <row r="338">
      <c r="B338" s="9" t="b">
        <v>0</v>
      </c>
      <c r="E338" s="8" t="str">
        <f t="shared" si="78"/>
        <v/>
      </c>
      <c r="L338" s="8" t="str">
        <f t="shared" si="79"/>
        <v/>
      </c>
      <c r="O338" s="8" t="str">
        <f t="shared" si="3"/>
        <v/>
      </c>
      <c r="P338" s="8" t="str">
        <f t="shared" si="93"/>
        <v/>
      </c>
      <c r="S338" s="9" t="str">
        <f t="shared" si="91"/>
        <v/>
      </c>
      <c r="U338" s="8" t="str">
        <f t="shared" si="82"/>
        <v/>
      </c>
      <c r="W338" s="10"/>
      <c r="X338" s="10" t="str">
        <f t="shared" si="92"/>
        <v/>
      </c>
      <c r="Z338" s="10" t="str">
        <f t="shared" si="97"/>
        <v/>
      </c>
      <c r="AB338" s="8" t="str">
        <f t="shared" si="90"/>
        <v/>
      </c>
      <c r="AN338" s="22" t="str">
        <f t="shared" si="86"/>
        <v>, </v>
      </c>
      <c r="AU338" s="12" t="str">
        <f t="shared" si="96"/>
        <v/>
      </c>
      <c r="AY338" s="9" t="str">
        <f t="shared" si="95"/>
        <v/>
      </c>
      <c r="BA338" s="9" t="str">
        <f t="shared" si="94"/>
        <v/>
      </c>
    </row>
    <row r="339">
      <c r="B339" s="9" t="b">
        <v>0</v>
      </c>
      <c r="E339" s="8" t="str">
        <f t="shared" si="78"/>
        <v/>
      </c>
      <c r="L339" s="8" t="str">
        <f t="shared" si="79"/>
        <v/>
      </c>
      <c r="O339" s="8" t="str">
        <f t="shared" si="3"/>
        <v/>
      </c>
      <c r="P339" s="8" t="str">
        <f t="shared" si="93"/>
        <v/>
      </c>
      <c r="S339" s="9" t="str">
        <f t="shared" si="91"/>
        <v/>
      </c>
      <c r="U339" s="8" t="str">
        <f t="shared" si="82"/>
        <v/>
      </c>
      <c r="W339" s="10"/>
      <c r="X339" s="10" t="str">
        <f t="shared" si="92"/>
        <v/>
      </c>
      <c r="Z339" s="10" t="str">
        <f t="shared" si="97"/>
        <v/>
      </c>
      <c r="AB339" s="8" t="str">
        <f t="shared" si="90"/>
        <v/>
      </c>
      <c r="AN339" s="22" t="str">
        <f t="shared" si="86"/>
        <v>, </v>
      </c>
      <c r="AU339" s="12" t="str">
        <f t="shared" si="96"/>
        <v/>
      </c>
      <c r="AY339" s="9" t="str">
        <f t="shared" si="95"/>
        <v/>
      </c>
      <c r="BA339" s="9" t="str">
        <f t="shared" si="94"/>
        <v/>
      </c>
    </row>
    <row r="340">
      <c r="B340" s="9" t="b">
        <v>0</v>
      </c>
      <c r="E340" s="8" t="str">
        <f t="shared" si="78"/>
        <v/>
      </c>
      <c r="L340" s="8" t="str">
        <f t="shared" si="79"/>
        <v/>
      </c>
      <c r="O340" s="8" t="str">
        <f t="shared" si="3"/>
        <v/>
      </c>
      <c r="P340" s="8" t="str">
        <f t="shared" si="93"/>
        <v/>
      </c>
      <c r="S340" s="9" t="str">
        <f t="shared" si="91"/>
        <v/>
      </c>
      <c r="U340" s="8" t="str">
        <f t="shared" si="82"/>
        <v/>
      </c>
      <c r="W340" s="10"/>
      <c r="X340" s="10" t="str">
        <f t="shared" si="92"/>
        <v/>
      </c>
      <c r="Z340" s="10" t="str">
        <f t="shared" si="97"/>
        <v/>
      </c>
      <c r="AB340" s="8" t="str">
        <f t="shared" si="90"/>
        <v/>
      </c>
      <c r="AN340" s="22" t="str">
        <f t="shared" si="86"/>
        <v>, </v>
      </c>
      <c r="AU340" s="12" t="str">
        <f t="shared" si="96"/>
        <v/>
      </c>
      <c r="AY340" s="9" t="str">
        <f t="shared" si="95"/>
        <v/>
      </c>
      <c r="BA340" s="9" t="str">
        <f t="shared" si="94"/>
        <v/>
      </c>
    </row>
    <row r="341">
      <c r="B341" s="9" t="b">
        <v>0</v>
      </c>
      <c r="E341" s="8" t="str">
        <f t="shared" si="78"/>
        <v/>
      </c>
      <c r="L341" s="8" t="str">
        <f t="shared" si="79"/>
        <v/>
      </c>
      <c r="O341" s="8" t="str">
        <f t="shared" si="3"/>
        <v/>
      </c>
      <c r="P341" s="8" t="str">
        <f t="shared" si="93"/>
        <v/>
      </c>
      <c r="S341" s="9" t="str">
        <f t="shared" si="91"/>
        <v/>
      </c>
      <c r="U341" s="8" t="str">
        <f t="shared" si="82"/>
        <v/>
      </c>
      <c r="W341" s="10"/>
      <c r="X341" s="10" t="str">
        <f t="shared" si="92"/>
        <v/>
      </c>
      <c r="Z341" s="10" t="str">
        <f t="shared" si="97"/>
        <v/>
      </c>
      <c r="AB341" s="8" t="str">
        <f t="shared" si="90"/>
        <v/>
      </c>
      <c r="AN341" s="22" t="str">
        <f t="shared" si="86"/>
        <v>, </v>
      </c>
      <c r="AU341" s="12" t="str">
        <f t="shared" si="96"/>
        <v/>
      </c>
      <c r="AY341" s="9" t="str">
        <f t="shared" si="95"/>
        <v/>
      </c>
      <c r="BA341" s="9" t="str">
        <f t="shared" si="94"/>
        <v/>
      </c>
    </row>
    <row r="342">
      <c r="B342" s="9" t="b">
        <v>0</v>
      </c>
      <c r="E342" s="8" t="str">
        <f t="shared" si="78"/>
        <v/>
      </c>
      <c r="L342" s="8" t="str">
        <f t="shared" si="79"/>
        <v/>
      </c>
      <c r="O342" s="8" t="str">
        <f t="shared" si="3"/>
        <v/>
      </c>
      <c r="P342" s="8" t="str">
        <f t="shared" si="93"/>
        <v/>
      </c>
      <c r="S342" s="9" t="str">
        <f t="shared" si="91"/>
        <v/>
      </c>
      <c r="U342" s="8" t="str">
        <f t="shared" si="82"/>
        <v/>
      </c>
      <c r="W342" s="10"/>
      <c r="X342" s="10" t="str">
        <f t="shared" si="92"/>
        <v/>
      </c>
      <c r="Z342" s="10" t="str">
        <f t="shared" si="97"/>
        <v/>
      </c>
      <c r="AB342" s="8" t="str">
        <f t="shared" si="90"/>
        <v/>
      </c>
      <c r="AN342" s="22" t="str">
        <f t="shared" si="86"/>
        <v>, </v>
      </c>
      <c r="AU342" s="12" t="str">
        <f t="shared" si="96"/>
        <v/>
      </c>
      <c r="AY342" s="9" t="str">
        <f t="shared" si="95"/>
        <v/>
      </c>
      <c r="BA342" s="9" t="str">
        <f t="shared" si="94"/>
        <v/>
      </c>
    </row>
    <row r="343">
      <c r="B343" s="9" t="b">
        <v>0</v>
      </c>
      <c r="E343" s="8" t="str">
        <f t="shared" si="78"/>
        <v/>
      </c>
      <c r="L343" s="8" t="str">
        <f t="shared" si="79"/>
        <v/>
      </c>
      <c r="O343" s="8" t="str">
        <f t="shared" si="3"/>
        <v/>
      </c>
      <c r="P343" s="8" t="str">
        <f t="shared" si="93"/>
        <v/>
      </c>
      <c r="S343" s="9" t="str">
        <f t="shared" si="91"/>
        <v/>
      </c>
      <c r="U343" s="8" t="str">
        <f t="shared" si="82"/>
        <v/>
      </c>
      <c r="W343" s="10"/>
      <c r="X343" s="10" t="str">
        <f t="shared" si="92"/>
        <v/>
      </c>
      <c r="Z343" s="10" t="str">
        <f t="shared" si="97"/>
        <v/>
      </c>
      <c r="AB343" s="8" t="str">
        <f t="shared" si="90"/>
        <v/>
      </c>
      <c r="AN343" s="22" t="str">
        <f t="shared" si="86"/>
        <v>, </v>
      </c>
      <c r="AU343" s="12" t="str">
        <f t="shared" si="96"/>
        <v/>
      </c>
      <c r="AY343" s="9" t="str">
        <f t="shared" si="95"/>
        <v/>
      </c>
      <c r="BA343" s="9" t="str">
        <f t="shared" si="94"/>
        <v/>
      </c>
    </row>
    <row r="344">
      <c r="B344" s="9" t="b">
        <v>0</v>
      </c>
      <c r="E344" s="8" t="str">
        <f t="shared" si="78"/>
        <v/>
      </c>
      <c r="L344" s="8" t="str">
        <f t="shared" si="79"/>
        <v/>
      </c>
      <c r="O344" s="8" t="str">
        <f t="shared" si="3"/>
        <v/>
      </c>
      <c r="P344" s="8" t="str">
        <f t="shared" si="93"/>
        <v/>
      </c>
      <c r="S344" s="9" t="str">
        <f t="shared" ref="S344:S362" si="98">SUBSTITUTE(SUBSTITUTE(SUBSTITUTE(SUBSTITUTE(Q344,"Yes - In Person, Yes - Virtual","They offer group training in person or virtually."),"Yes - Virtual","They offer group training virtually."),"Yes - In Person","They offer group training in person."),"No","They do not offer group training.")</f>
        <v/>
      </c>
      <c r="U344" s="8" t="str">
        <f t="shared" si="82"/>
        <v/>
      </c>
      <c r="W344" s="10"/>
      <c r="X344" s="10" t="str">
        <f t="shared" si="92"/>
        <v/>
      </c>
      <c r="Z344" s="10" t="str">
        <f t="shared" si="97"/>
        <v/>
      </c>
      <c r="AB344" s="8" t="str">
        <f t="shared" si="90"/>
        <v/>
      </c>
      <c r="AN344" s="22" t="str">
        <f t="shared" si="86"/>
        <v>, </v>
      </c>
      <c r="AU344" s="12" t="str">
        <f t="shared" si="96"/>
        <v/>
      </c>
      <c r="AY344" s="9" t="str">
        <f t="shared" si="95"/>
        <v/>
      </c>
      <c r="BA344" s="9" t="str">
        <f t="shared" si="94"/>
        <v/>
      </c>
    </row>
    <row r="345">
      <c r="B345" s="9" t="b">
        <v>0</v>
      </c>
      <c r="E345" s="8" t="str">
        <f t="shared" si="78"/>
        <v/>
      </c>
      <c r="L345" s="8" t="str">
        <f t="shared" si="79"/>
        <v/>
      </c>
      <c r="O345" s="8" t="str">
        <f t="shared" si="3"/>
        <v/>
      </c>
      <c r="P345" s="8" t="str">
        <f t="shared" si="93"/>
        <v/>
      </c>
      <c r="S345" s="9" t="str">
        <f t="shared" si="98"/>
        <v/>
      </c>
      <c r="U345" s="8" t="str">
        <f t="shared" si="82"/>
        <v/>
      </c>
      <c r="W345" s="10"/>
      <c r="X345" s="10" t="str">
        <f t="shared" si="92"/>
        <v/>
      </c>
      <c r="Z345" s="10" t="str">
        <f t="shared" si="97"/>
        <v/>
      </c>
      <c r="AB345" s="8" t="str">
        <f t="shared" si="90"/>
        <v/>
      </c>
      <c r="AN345" s="22" t="str">
        <f t="shared" si="86"/>
        <v>, </v>
      </c>
      <c r="AU345" s="12" t="str">
        <f t="shared" si="96"/>
        <v/>
      </c>
      <c r="AY345" s="9" t="str">
        <f t="shared" si="95"/>
        <v/>
      </c>
      <c r="BA345" s="9" t="str">
        <f t="shared" si="94"/>
        <v/>
      </c>
    </row>
    <row r="346">
      <c r="B346" s="9" t="b">
        <v>0</v>
      </c>
      <c r="E346" s="8" t="str">
        <f t="shared" si="78"/>
        <v/>
      </c>
      <c r="L346" s="8" t="str">
        <f t="shared" si="79"/>
        <v/>
      </c>
      <c r="O346" s="8" t="str">
        <f t="shared" si="3"/>
        <v/>
      </c>
      <c r="P346" s="8" t="str">
        <f t="shared" si="93"/>
        <v/>
      </c>
      <c r="S346" s="9" t="str">
        <f t="shared" si="98"/>
        <v/>
      </c>
      <c r="U346" s="8" t="str">
        <f t="shared" si="82"/>
        <v/>
      </c>
      <c r="W346" s="10"/>
      <c r="X346" s="10" t="str">
        <f t="shared" si="92"/>
        <v/>
      </c>
      <c r="Z346" s="10" t="str">
        <f t="shared" si="97"/>
        <v/>
      </c>
      <c r="AB346" s="8" t="str">
        <f t="shared" si="90"/>
        <v/>
      </c>
      <c r="AN346" s="22" t="str">
        <f t="shared" si="86"/>
        <v>, </v>
      </c>
      <c r="AU346" s="12" t="str">
        <f t="shared" si="96"/>
        <v/>
      </c>
      <c r="AY346" s="9" t="str">
        <f t="shared" si="95"/>
        <v/>
      </c>
      <c r="BA346" s="9" t="str">
        <f t="shared" si="94"/>
        <v/>
      </c>
    </row>
    <row r="347">
      <c r="B347" s="9" t="b">
        <v>0</v>
      </c>
      <c r="E347" s="8" t="str">
        <f t="shared" si="78"/>
        <v/>
      </c>
      <c r="L347" s="8" t="str">
        <f t="shared" si="79"/>
        <v/>
      </c>
      <c r="O347" s="8" t="str">
        <f t="shared" si="3"/>
        <v/>
      </c>
      <c r="P347" s="8" t="str">
        <f t="shared" si="93"/>
        <v/>
      </c>
      <c r="S347" s="9" t="str">
        <f t="shared" si="98"/>
        <v/>
      </c>
      <c r="U347" s="8" t="str">
        <f t="shared" si="82"/>
        <v/>
      </c>
      <c r="W347" s="10"/>
      <c r="X347" s="10" t="str">
        <f t="shared" si="92"/>
        <v/>
      </c>
      <c r="Z347" s="10" t="str">
        <f t="shared" si="97"/>
        <v/>
      </c>
      <c r="AB347" s="8" t="str">
        <f t="shared" si="90"/>
        <v/>
      </c>
      <c r="AN347" s="22" t="str">
        <f t="shared" si="86"/>
        <v>, </v>
      </c>
      <c r="AU347" s="12" t="str">
        <f t="shared" si="96"/>
        <v/>
      </c>
      <c r="AY347" s="9" t="str">
        <f t="shared" si="95"/>
        <v/>
      </c>
      <c r="BA347" s="9" t="str">
        <f t="shared" si="94"/>
        <v/>
      </c>
    </row>
    <row r="348">
      <c r="B348" s="9" t="b">
        <v>0</v>
      </c>
      <c r="E348" s="8" t="str">
        <f t="shared" si="78"/>
        <v/>
      </c>
      <c r="L348" s="8" t="str">
        <f t="shared" si="79"/>
        <v/>
      </c>
      <c r="O348" s="8" t="str">
        <f t="shared" si="3"/>
        <v/>
      </c>
      <c r="P348" s="8" t="str">
        <f t="shared" si="93"/>
        <v/>
      </c>
      <c r="S348" s="9" t="str">
        <f t="shared" si="98"/>
        <v/>
      </c>
      <c r="U348" s="8" t="str">
        <f t="shared" si="82"/>
        <v/>
      </c>
      <c r="W348" s="10"/>
      <c r="X348" s="10" t="str">
        <f t="shared" si="92"/>
        <v/>
      </c>
      <c r="Z348" s="10" t="str">
        <f t="shared" si="97"/>
        <v/>
      </c>
      <c r="AB348" s="8" t="str">
        <f t="shared" si="90"/>
        <v/>
      </c>
      <c r="AN348" s="8" t="str">
        <f t="shared" si="86"/>
        <v>, </v>
      </c>
      <c r="AU348" s="12" t="str">
        <f t="shared" si="96"/>
        <v/>
      </c>
      <c r="AY348" s="9" t="str">
        <f t="shared" si="95"/>
        <v/>
      </c>
      <c r="BA348" s="9" t="str">
        <f t="shared" si="94"/>
        <v/>
      </c>
    </row>
    <row r="349">
      <c r="B349" s="9" t="b">
        <v>0</v>
      </c>
      <c r="E349" s="8" t="str">
        <f t="shared" si="78"/>
        <v/>
      </c>
      <c r="L349" s="8" t="str">
        <f t="shared" si="79"/>
        <v/>
      </c>
      <c r="O349" s="8" t="str">
        <f t="shared" si="3"/>
        <v/>
      </c>
      <c r="P349" s="8" t="str">
        <f t="shared" si="93"/>
        <v/>
      </c>
      <c r="S349" s="9" t="str">
        <f t="shared" si="98"/>
        <v/>
      </c>
      <c r="U349" s="8" t="str">
        <f t="shared" si="82"/>
        <v/>
      </c>
      <c r="W349" s="10"/>
      <c r="X349" s="10" t="str">
        <f t="shared" si="92"/>
        <v/>
      </c>
      <c r="Z349" s="10" t="str">
        <f t="shared" si="97"/>
        <v/>
      </c>
      <c r="AB349" s="8" t="str">
        <f t="shared" si="90"/>
        <v/>
      </c>
      <c r="AN349" s="8" t="str">
        <f t="shared" si="86"/>
        <v>, </v>
      </c>
      <c r="AU349" s="12" t="str">
        <f t="shared" si="96"/>
        <v/>
      </c>
      <c r="AY349" s="9" t="str">
        <f t="shared" si="95"/>
        <v/>
      </c>
      <c r="BA349" s="9" t="str">
        <f t="shared" si="94"/>
        <v/>
      </c>
    </row>
    <row r="350">
      <c r="B350" s="9" t="b">
        <v>0</v>
      </c>
      <c r="E350" s="8" t="str">
        <f t="shared" si="78"/>
        <v/>
      </c>
      <c r="L350" s="8" t="str">
        <f t="shared" si="79"/>
        <v/>
      </c>
      <c r="O350" s="8" t="str">
        <f t="shared" si="3"/>
        <v/>
      </c>
      <c r="P350" s="8" t="str">
        <f t="shared" si="93"/>
        <v/>
      </c>
      <c r="S350" s="9" t="str">
        <f t="shared" si="98"/>
        <v/>
      </c>
      <c r="U350" s="8" t="str">
        <f t="shared" si="82"/>
        <v/>
      </c>
      <c r="W350" s="10"/>
      <c r="X350" s="10" t="str">
        <f t="shared" si="92"/>
        <v/>
      </c>
      <c r="Z350" s="10" t="str">
        <f t="shared" si="97"/>
        <v/>
      </c>
      <c r="AB350" s="8" t="str">
        <f t="shared" si="90"/>
        <v/>
      </c>
      <c r="AN350" s="8" t="str">
        <f t="shared" si="86"/>
        <v>, </v>
      </c>
      <c r="AU350" s="12" t="str">
        <f t="shared" si="96"/>
        <v/>
      </c>
      <c r="AY350" s="9" t="str">
        <f t="shared" si="95"/>
        <v/>
      </c>
      <c r="BA350" s="9" t="str">
        <f t="shared" si="94"/>
        <v/>
      </c>
    </row>
    <row r="351">
      <c r="B351" s="9" t="b">
        <v>0</v>
      </c>
      <c r="E351" s="8" t="str">
        <f t="shared" si="78"/>
        <v/>
      </c>
      <c r="L351" s="8" t="str">
        <f t="shared" si="79"/>
        <v/>
      </c>
      <c r="O351" s="8" t="str">
        <f t="shared" si="3"/>
        <v/>
      </c>
      <c r="P351" s="8" t="str">
        <f t="shared" si="93"/>
        <v/>
      </c>
      <c r="S351" s="9" t="str">
        <f t="shared" si="98"/>
        <v/>
      </c>
      <c r="U351" s="8" t="str">
        <f t="shared" si="82"/>
        <v/>
      </c>
      <c r="W351" s="10"/>
      <c r="X351" s="10" t="str">
        <f t="shared" si="92"/>
        <v/>
      </c>
      <c r="Z351" s="10" t="str">
        <f t="shared" si="97"/>
        <v/>
      </c>
      <c r="AB351" s="8" t="str">
        <f t="shared" si="90"/>
        <v/>
      </c>
      <c r="AN351" s="8" t="str">
        <f t="shared" si="86"/>
        <v>, </v>
      </c>
      <c r="AU351" s="12" t="str">
        <f t="shared" si="96"/>
        <v/>
      </c>
      <c r="AY351" s="9" t="str">
        <f t="shared" si="95"/>
        <v/>
      </c>
      <c r="BA351" s="9" t="str">
        <f t="shared" si="94"/>
        <v/>
      </c>
    </row>
    <row r="352">
      <c r="B352" s="9" t="b">
        <v>0</v>
      </c>
      <c r="E352" s="8" t="str">
        <f t="shared" si="78"/>
        <v/>
      </c>
      <c r="L352" s="8" t="str">
        <f t="shared" si="79"/>
        <v/>
      </c>
      <c r="O352" s="8" t="str">
        <f t="shared" si="3"/>
        <v/>
      </c>
      <c r="P352" s="8" t="str">
        <f t="shared" si="93"/>
        <v/>
      </c>
      <c r="S352" s="9" t="str">
        <f t="shared" si="98"/>
        <v/>
      </c>
      <c r="U352" s="8" t="str">
        <f t="shared" si="82"/>
        <v/>
      </c>
      <c r="W352" s="10"/>
      <c r="X352" s="10" t="str">
        <f t="shared" si="92"/>
        <v/>
      </c>
      <c r="Z352" s="10" t="str">
        <f t="shared" si="97"/>
        <v/>
      </c>
      <c r="AB352" s="8" t="str">
        <f t="shared" si="90"/>
        <v/>
      </c>
      <c r="AN352" s="8" t="str">
        <f t="shared" si="86"/>
        <v>, </v>
      </c>
      <c r="AU352" s="12" t="str">
        <f t="shared" si="96"/>
        <v/>
      </c>
      <c r="AY352" s="9" t="str">
        <f t="shared" si="95"/>
        <v/>
      </c>
      <c r="BA352" s="9" t="str">
        <f t="shared" si="94"/>
        <v/>
      </c>
    </row>
    <row r="353">
      <c r="B353" s="9" t="b">
        <v>0</v>
      </c>
      <c r="E353" s="8" t="str">
        <f t="shared" si="78"/>
        <v/>
      </c>
      <c r="L353" s="8" t="str">
        <f t="shared" si="79"/>
        <v/>
      </c>
      <c r="O353" s="8" t="str">
        <f t="shared" si="3"/>
        <v/>
      </c>
      <c r="P353" s="8" t="str">
        <f t="shared" si="93"/>
        <v/>
      </c>
      <c r="S353" s="9" t="str">
        <f t="shared" si="98"/>
        <v/>
      </c>
      <c r="U353" s="8" t="str">
        <f t="shared" si="82"/>
        <v/>
      </c>
      <c r="W353" s="10"/>
      <c r="X353" s="10" t="str">
        <f t="shared" si="92"/>
        <v/>
      </c>
      <c r="Z353" s="10" t="str">
        <f t="shared" si="97"/>
        <v/>
      </c>
      <c r="AB353" s="8" t="str">
        <f t="shared" si="90"/>
        <v/>
      </c>
      <c r="AN353" s="8" t="str">
        <f t="shared" si="86"/>
        <v>, </v>
      </c>
      <c r="AU353" s="12" t="str">
        <f t="shared" si="96"/>
        <v/>
      </c>
      <c r="AY353" s="9" t="str">
        <f t="shared" si="95"/>
        <v/>
      </c>
      <c r="BA353" s="9" t="str">
        <f t="shared" si="94"/>
        <v/>
      </c>
    </row>
    <row r="354">
      <c r="B354" s="9" t="b">
        <v>0</v>
      </c>
      <c r="E354" s="8" t="str">
        <f t="shared" si="78"/>
        <v/>
      </c>
      <c r="L354" s="8" t="str">
        <f t="shared" si="79"/>
        <v/>
      </c>
      <c r="O354" s="8" t="str">
        <f t="shared" si="3"/>
        <v/>
      </c>
      <c r="P354" s="8" t="str">
        <f t="shared" si="93"/>
        <v/>
      </c>
      <c r="S354" s="9" t="str">
        <f t="shared" si="98"/>
        <v/>
      </c>
      <c r="U354" s="8" t="str">
        <f t="shared" si="82"/>
        <v/>
      </c>
      <c r="W354" s="10"/>
      <c r="X354" s="10" t="str">
        <f t="shared" si="92"/>
        <v/>
      </c>
      <c r="Z354" s="10" t="str">
        <f t="shared" si="97"/>
        <v/>
      </c>
      <c r="AB354" s="8" t="str">
        <f t="shared" si="90"/>
        <v/>
      </c>
      <c r="AN354" s="8" t="str">
        <f t="shared" si="86"/>
        <v>, </v>
      </c>
      <c r="AU354" s="12" t="str">
        <f t="shared" si="96"/>
        <v/>
      </c>
      <c r="AY354" s="9" t="str">
        <f t="shared" si="95"/>
        <v/>
      </c>
      <c r="BA354" s="9" t="str">
        <f t="shared" si="94"/>
        <v/>
      </c>
    </row>
    <row r="355">
      <c r="B355" s="9" t="b">
        <v>0</v>
      </c>
      <c r="E355" s="8" t="str">
        <f t="shared" si="78"/>
        <v/>
      </c>
      <c r="L355" s="8" t="str">
        <f t="shared" si="79"/>
        <v/>
      </c>
      <c r="O355" s="8" t="str">
        <f t="shared" si="3"/>
        <v/>
      </c>
      <c r="P355" s="8" t="str">
        <f t="shared" si="93"/>
        <v/>
      </c>
      <c r="S355" s="9" t="str">
        <f t="shared" si="98"/>
        <v/>
      </c>
      <c r="U355" s="8" t="str">
        <f t="shared" si="82"/>
        <v/>
      </c>
      <c r="W355" s="10"/>
      <c r="X355" s="10" t="str">
        <f t="shared" si="92"/>
        <v/>
      </c>
      <c r="Z355" s="10" t="str">
        <f t="shared" si="97"/>
        <v/>
      </c>
      <c r="AB355" s="8" t="str">
        <f t="shared" si="90"/>
        <v/>
      </c>
      <c r="AN355" s="8" t="str">
        <f t="shared" si="86"/>
        <v>, </v>
      </c>
      <c r="AU355" s="12" t="str">
        <f t="shared" si="96"/>
        <v/>
      </c>
      <c r="AY355" s="9" t="str">
        <f t="shared" si="95"/>
        <v/>
      </c>
    </row>
    <row r="356">
      <c r="B356" s="9" t="b">
        <v>0</v>
      </c>
      <c r="E356" s="8" t="str">
        <f t="shared" si="78"/>
        <v/>
      </c>
      <c r="L356" s="8" t="str">
        <f t="shared" si="79"/>
        <v/>
      </c>
      <c r="O356" s="8" t="str">
        <f t="shared" si="3"/>
        <v/>
      </c>
      <c r="P356" s="8" t="str">
        <f t="shared" si="93"/>
        <v/>
      </c>
      <c r="S356" s="9" t="str">
        <f t="shared" si="98"/>
        <v/>
      </c>
      <c r="U356" s="8" t="str">
        <f t="shared" si="82"/>
        <v/>
      </c>
      <c r="W356" s="10"/>
      <c r="X356" s="10" t="str">
        <f t="shared" si="92"/>
        <v/>
      </c>
      <c r="Z356" s="10" t="str">
        <f t="shared" si="97"/>
        <v/>
      </c>
      <c r="AB356" s="8" t="str">
        <f t="shared" si="90"/>
        <v/>
      </c>
      <c r="AN356" s="8" t="str">
        <f t="shared" si="86"/>
        <v>, </v>
      </c>
      <c r="AU356" s="12" t="str">
        <f t="shared" si="96"/>
        <v/>
      </c>
      <c r="AY356" s="9" t="str">
        <f t="shared" si="95"/>
        <v/>
      </c>
    </row>
    <row r="357">
      <c r="B357" s="9" t="b">
        <v>0</v>
      </c>
      <c r="E357" s="8" t="str">
        <f t="shared" si="78"/>
        <v/>
      </c>
      <c r="L357" s="8" t="str">
        <f t="shared" si="79"/>
        <v/>
      </c>
      <c r="O357" s="8" t="str">
        <f t="shared" si="3"/>
        <v/>
      </c>
      <c r="P357" s="8" t="str">
        <f t="shared" si="93"/>
        <v/>
      </c>
      <c r="S357" s="9" t="str">
        <f t="shared" si="98"/>
        <v/>
      </c>
      <c r="U357" s="8" t="str">
        <f t="shared" si="82"/>
        <v/>
      </c>
      <c r="W357" s="10"/>
      <c r="X357" s="10" t="str">
        <f t="shared" si="92"/>
        <v/>
      </c>
      <c r="Z357" s="10" t="str">
        <f t="shared" si="97"/>
        <v/>
      </c>
      <c r="AB357" s="8" t="str">
        <f t="shared" si="90"/>
        <v/>
      </c>
      <c r="AN357" s="8" t="str">
        <f t="shared" si="86"/>
        <v>, </v>
      </c>
      <c r="AU357" s="12" t="str">
        <f t="shared" si="96"/>
        <v/>
      </c>
      <c r="AY357" s="9" t="str">
        <f t="shared" si="95"/>
        <v/>
      </c>
    </row>
    <row r="358">
      <c r="B358" s="9" t="b">
        <v>0</v>
      </c>
      <c r="E358" s="8" t="str">
        <f t="shared" si="78"/>
        <v/>
      </c>
      <c r="L358" s="8" t="str">
        <f t="shared" si="79"/>
        <v/>
      </c>
      <c r="O358" s="8" t="str">
        <f t="shared" si="3"/>
        <v/>
      </c>
      <c r="P358" s="8" t="str">
        <f t="shared" si="93"/>
        <v/>
      </c>
      <c r="S358" s="9" t="str">
        <f t="shared" si="98"/>
        <v/>
      </c>
      <c r="U358" s="8" t="str">
        <f t="shared" si="82"/>
        <v/>
      </c>
      <c r="W358" s="10"/>
      <c r="X358" s="10" t="str">
        <f t="shared" si="92"/>
        <v/>
      </c>
      <c r="Z358" s="10" t="str">
        <f t="shared" si="97"/>
        <v/>
      </c>
      <c r="AB358" s="8" t="str">
        <f t="shared" si="90"/>
        <v/>
      </c>
      <c r="AN358" s="8" t="str">
        <f t="shared" si="86"/>
        <v>, </v>
      </c>
      <c r="AU358" s="12" t="str">
        <f t="shared" si="96"/>
        <v/>
      </c>
      <c r="AY358" s="9" t="str">
        <f t="shared" si="95"/>
        <v/>
      </c>
    </row>
    <row r="359">
      <c r="B359" s="9" t="b">
        <v>0</v>
      </c>
      <c r="E359" s="8" t="str">
        <f t="shared" si="78"/>
        <v/>
      </c>
      <c r="L359" s="8" t="str">
        <f t="shared" si="79"/>
        <v/>
      </c>
      <c r="O359" s="8" t="str">
        <f t="shared" si="3"/>
        <v/>
      </c>
      <c r="P359" s="8" t="str">
        <f t="shared" si="93"/>
        <v/>
      </c>
      <c r="S359" s="9" t="str">
        <f t="shared" si="98"/>
        <v/>
      </c>
      <c r="U359" s="8" t="str">
        <f t="shared" si="82"/>
        <v/>
      </c>
      <c r="W359" s="10"/>
      <c r="X359" s="10" t="str">
        <f t="shared" si="92"/>
        <v/>
      </c>
      <c r="Z359" s="10" t="str">
        <f t="shared" si="97"/>
        <v/>
      </c>
      <c r="AB359" s="8" t="str">
        <f t="shared" si="90"/>
        <v/>
      </c>
      <c r="AN359" s="8" t="str">
        <f t="shared" si="86"/>
        <v>, </v>
      </c>
      <c r="AU359" s="12" t="str">
        <f t="shared" si="96"/>
        <v/>
      </c>
      <c r="AY359" s="9" t="str">
        <f t="shared" si="95"/>
        <v/>
      </c>
    </row>
    <row r="360">
      <c r="B360" s="9" t="b">
        <v>0</v>
      </c>
      <c r="E360" s="8" t="str">
        <f t="shared" si="78"/>
        <v/>
      </c>
      <c r="L360" s="8" t="str">
        <f t="shared" si="79"/>
        <v/>
      </c>
      <c r="O360" s="8" t="str">
        <f t="shared" si="3"/>
        <v/>
      </c>
      <c r="P360" s="8" t="str">
        <f t="shared" si="93"/>
        <v/>
      </c>
      <c r="S360" s="9" t="str">
        <f t="shared" si="98"/>
        <v/>
      </c>
      <c r="U360" s="8" t="str">
        <f t="shared" si="82"/>
        <v/>
      </c>
      <c r="W360" s="10"/>
      <c r="X360" s="10" t="str">
        <f t="shared" si="92"/>
        <v/>
      </c>
      <c r="Z360" s="10" t="str">
        <f t="shared" si="97"/>
        <v/>
      </c>
      <c r="AB360" s="8" t="str">
        <f t="shared" si="90"/>
        <v/>
      </c>
      <c r="AN360" s="8" t="str">
        <f t="shared" si="86"/>
        <v>, </v>
      </c>
      <c r="AU360" s="12" t="str">
        <f t="shared" si="96"/>
        <v/>
      </c>
      <c r="AY360" s="9" t="str">
        <f t="shared" si="95"/>
        <v/>
      </c>
    </row>
    <row r="361">
      <c r="B361" s="9" t="b">
        <v>0</v>
      </c>
      <c r="E361" s="8" t="str">
        <f t="shared" ref="E361:E362" si="99">IF(ISBLANK(D361), ,"("&amp;D361&amp;")")</f>
        <v/>
      </c>
      <c r="L361" s="8" t="str">
        <f t="shared" si="79"/>
        <v/>
      </c>
      <c r="O361" s="8" t="str">
        <f t="shared" si="3"/>
        <v/>
      </c>
      <c r="P361" s="8" t="str">
        <f t="shared" si="93"/>
        <v/>
      </c>
      <c r="S361" s="9" t="str">
        <f t="shared" si="98"/>
        <v/>
      </c>
      <c r="U361" s="8" t="str">
        <f t="shared" si="82"/>
        <v/>
      </c>
      <c r="W361" s="10"/>
      <c r="X361" s="10" t="str">
        <f t="shared" si="92"/>
        <v/>
      </c>
      <c r="Z361" s="10" t="str">
        <f t="shared" si="97"/>
        <v/>
      </c>
      <c r="AB361" s="8" t="str">
        <f t="shared" si="90"/>
        <v/>
      </c>
      <c r="AN361" s="8" t="str">
        <f t="shared" si="86"/>
        <v>, </v>
      </c>
      <c r="AU361" s="12" t="str">
        <f t="shared" si="96"/>
        <v/>
      </c>
      <c r="AY361" s="9" t="str">
        <f t="shared" si="95"/>
        <v/>
      </c>
    </row>
    <row r="362">
      <c r="B362" s="9" t="b">
        <v>0</v>
      </c>
      <c r="E362" s="8" t="str">
        <f t="shared" si="99"/>
        <v/>
      </c>
      <c r="L362" s="8" t="str">
        <f t="shared" si="79"/>
        <v/>
      </c>
      <c r="O362" s="8" t="str">
        <f t="shared" si="3"/>
        <v/>
      </c>
      <c r="P362" s="8" t="str">
        <f t="shared" si="93"/>
        <v/>
      </c>
      <c r="S362" s="9" t="str">
        <f t="shared" si="98"/>
        <v/>
      </c>
      <c r="U362" s="8" t="str">
        <f t="shared" si="82"/>
        <v/>
      </c>
      <c r="W362" s="10"/>
      <c r="X362" s="10" t="str">
        <f t="shared" si="92"/>
        <v/>
      </c>
      <c r="Z362" s="10" t="str">
        <f t="shared" si="97"/>
        <v/>
      </c>
      <c r="AB362" s="8" t="str">
        <f t="shared" si="90"/>
        <v/>
      </c>
      <c r="AN362" s="8" t="str">
        <f t="shared" si="86"/>
        <v>, </v>
      </c>
      <c r="AU362" s="12" t="str">
        <f t="shared" si="96"/>
        <v/>
      </c>
      <c r="AY362" s="9" t="str">
        <f t="shared" si="95"/>
        <v/>
      </c>
    </row>
  </sheetData>
  <conditionalFormatting sqref="B2:BC362">
    <cfRule type="expression" dxfId="0" priority="1">
      <formula>$B2=TRUE</formula>
    </cfRule>
  </conditionalFormatting>
  <hyperlinks>
    <hyperlink r:id="rId2" ref="AS2"/>
    <hyperlink r:id="rId3" ref="AS3"/>
    <hyperlink r:id="rId4" ref="AS4"/>
    <hyperlink r:id="rId5" ref="AS5"/>
    <hyperlink r:id="rId6" ref="AS6"/>
    <hyperlink r:id="rId7" ref="AS8"/>
    <hyperlink r:id="rId8" ref="AS10"/>
    <hyperlink r:id="rId9" ref="AS11"/>
    <hyperlink r:id="rId10" ref="AS12"/>
    <hyperlink r:id="rId11" ref="AS13"/>
    <hyperlink r:id="rId12" ref="AS14"/>
    <hyperlink r:id="rId13" ref="AS15"/>
    <hyperlink r:id="rId14" ref="AS16"/>
    <hyperlink r:id="rId15" ref="AS18"/>
    <hyperlink r:id="rId16" ref="AS21"/>
    <hyperlink r:id="rId17" ref="AS22"/>
    <hyperlink r:id="rId18" ref="AS23"/>
    <hyperlink r:id="rId19" ref="AS25"/>
    <hyperlink r:id="rId20" ref="AS26"/>
    <hyperlink r:id="rId21" ref="AS27"/>
    <hyperlink r:id="rId22" ref="AS29"/>
    <hyperlink r:id="rId23" ref="AS30"/>
    <hyperlink r:id="rId24" ref="AS31"/>
    <hyperlink r:id="rId25" ref="AS32"/>
    <hyperlink r:id="rId26" ref="AS33"/>
    <hyperlink r:id="rId27" ref="AS34"/>
    <hyperlink r:id="rId28" ref="AS35"/>
    <hyperlink r:id="rId29" ref="AS38"/>
    <hyperlink r:id="rId30" ref="AS39"/>
    <hyperlink r:id="rId31" ref="AS42"/>
    <hyperlink r:id="rId32" ref="AS43"/>
    <hyperlink r:id="rId33" ref="AS44"/>
    <hyperlink r:id="rId34" ref="AS45"/>
    <hyperlink r:id="rId35" ref="AS46"/>
    <hyperlink r:id="rId36" ref="AS47"/>
    <hyperlink r:id="rId37" ref="AS48"/>
    <hyperlink r:id="rId38" ref="AS49"/>
    <hyperlink r:id="rId39" ref="AS51"/>
    <hyperlink r:id="rId40" ref="AS52"/>
    <hyperlink r:id="rId41" ref="AS53"/>
    <hyperlink r:id="rId42" ref="AS54"/>
    <hyperlink r:id="rId43" ref="AS55"/>
    <hyperlink r:id="rId44" ref="AS57"/>
    <hyperlink r:id="rId45" ref="AS58"/>
    <hyperlink r:id="rId46" ref="AS59"/>
    <hyperlink r:id="rId47" ref="AS60"/>
    <hyperlink r:id="rId48" ref="AS61"/>
    <hyperlink r:id="rId49" ref="AS62"/>
    <hyperlink r:id="rId50" ref="AS63"/>
    <hyperlink r:id="rId51" ref="AS64"/>
    <hyperlink r:id="rId52" ref="AS65"/>
    <hyperlink r:id="rId53" ref="AS66"/>
    <hyperlink r:id="rId54" ref="AS67"/>
    <hyperlink r:id="rId55" ref="AS68"/>
    <hyperlink r:id="rId56" ref="AS69"/>
    <hyperlink r:id="rId57" ref="AS70"/>
    <hyperlink r:id="rId58" ref="AS71"/>
    <hyperlink r:id="rId59" ref="AS72"/>
    <hyperlink r:id="rId60" ref="AS76"/>
    <hyperlink r:id="rId61" ref="AS79"/>
    <hyperlink r:id="rId62" ref="AS80"/>
    <hyperlink r:id="rId63" ref="AS81"/>
    <hyperlink r:id="rId64" ref="AS83"/>
    <hyperlink r:id="rId65" ref="AS85"/>
    <hyperlink r:id="rId66" ref="AS86"/>
    <hyperlink r:id="rId67" ref="AS87"/>
    <hyperlink r:id="rId68" ref="AS88"/>
    <hyperlink r:id="rId69" ref="AS89"/>
    <hyperlink r:id="rId70" ref="AS91"/>
    <hyperlink r:id="rId71" ref="AS92"/>
    <hyperlink r:id="rId72" ref="AS93"/>
    <hyperlink r:id="rId73" ref="AS94"/>
    <hyperlink r:id="rId74" ref="AS95"/>
    <hyperlink r:id="rId75" ref="AS96"/>
    <hyperlink r:id="rId76" ref="AS97"/>
    <hyperlink r:id="rId77" ref="AS98"/>
    <hyperlink r:id="rId78" ref="AS99"/>
    <hyperlink r:id="rId79" ref="AS100"/>
    <hyperlink r:id="rId80" ref="AS101"/>
    <hyperlink r:id="rId81" ref="AS102"/>
    <hyperlink r:id="rId82" ref="AS103"/>
    <hyperlink r:id="rId83" ref="AS104"/>
    <hyperlink r:id="rId84" ref="AS105"/>
    <hyperlink r:id="rId85" ref="AS106"/>
    <hyperlink r:id="rId86" ref="AS107"/>
    <hyperlink r:id="rId87" ref="AS108"/>
    <hyperlink r:id="rId88" ref="AS109"/>
    <hyperlink r:id="rId89" ref="AS110"/>
    <hyperlink r:id="rId90" ref="AS111"/>
    <hyperlink r:id="rId91" ref="AS113"/>
    <hyperlink r:id="rId92" ref="AS114"/>
    <hyperlink r:id="rId93" ref="AS115"/>
    <hyperlink r:id="rId94" ref="AS116"/>
    <hyperlink r:id="rId95" ref="AS119"/>
    <hyperlink r:id="rId96" ref="AS121"/>
    <hyperlink r:id="rId97" ref="AS122"/>
    <hyperlink r:id="rId98" ref="AS123"/>
    <hyperlink r:id="rId99" ref="AS124"/>
    <hyperlink r:id="rId100" ref="AS125"/>
    <hyperlink r:id="rId101" ref="AS126"/>
    <hyperlink r:id="rId102" ref="AS127"/>
    <hyperlink r:id="rId103" ref="AS128"/>
    <hyperlink r:id="rId104" ref="AS129"/>
    <hyperlink r:id="rId105" ref="AS130"/>
    <hyperlink r:id="rId106" ref="AS133"/>
    <hyperlink r:id="rId107" ref="AS134"/>
    <hyperlink r:id="rId108" ref="AS135"/>
    <hyperlink r:id="rId109" ref="AS137"/>
    <hyperlink r:id="rId110" ref="AS138"/>
    <hyperlink r:id="rId111" ref="AS140"/>
    <hyperlink r:id="rId112" ref="AS142"/>
    <hyperlink r:id="rId113" ref="AS143"/>
    <hyperlink r:id="rId114" ref="AS144"/>
    <hyperlink r:id="rId115" ref="AS145"/>
    <hyperlink r:id="rId116" ref="AS146"/>
    <hyperlink r:id="rId117" ref="AS147"/>
    <hyperlink r:id="rId118" ref="AS151"/>
    <hyperlink r:id="rId119" ref="AS152"/>
    <hyperlink r:id="rId120" ref="AS154"/>
    <hyperlink r:id="rId121" ref="AS156"/>
    <hyperlink r:id="rId122" ref="AS158"/>
    <hyperlink r:id="rId123" ref="AS159"/>
    <hyperlink r:id="rId124" ref="AS160"/>
    <hyperlink r:id="rId125" ref="AS161"/>
    <hyperlink r:id="rId126" ref="AS162"/>
    <hyperlink r:id="rId127" ref="AS163"/>
    <hyperlink r:id="rId128" ref="AS166"/>
    <hyperlink r:id="rId129" ref="AS167"/>
    <hyperlink r:id="rId130" ref="AS168"/>
    <hyperlink r:id="rId131" ref="AS169"/>
    <hyperlink r:id="rId132" ref="AS170"/>
    <hyperlink r:id="rId133" ref="AS171"/>
    <hyperlink r:id="rId134" ref="AS172"/>
    <hyperlink r:id="rId135" ref="AS173"/>
    <hyperlink r:id="rId136" ref="AS174"/>
    <hyperlink r:id="rId137" ref="AS176"/>
    <hyperlink r:id="rId138" ref="AS177"/>
    <hyperlink r:id="rId139" ref="AS178"/>
    <hyperlink r:id="rId140" ref="AS179"/>
    <hyperlink r:id="rId141" ref="AS181"/>
    <hyperlink r:id="rId142" ref="AS182"/>
    <hyperlink r:id="rId143" ref="AS184"/>
    <hyperlink r:id="rId144" ref="AS185"/>
    <hyperlink r:id="rId145" ref="AS186"/>
    <hyperlink r:id="rId146" ref="AS187"/>
    <hyperlink r:id="rId147" ref="AS188"/>
    <hyperlink r:id="rId148" ref="AS189"/>
    <hyperlink r:id="rId149" ref="AS190"/>
    <hyperlink r:id="rId150" ref="AS192"/>
    <hyperlink r:id="rId151" ref="AS193"/>
    <hyperlink r:id="rId152" ref="AS194"/>
    <hyperlink r:id="rId153" ref="AS196"/>
    <hyperlink r:id="rId154" ref="AS197"/>
    <hyperlink r:id="rId155" ref="AS198"/>
    <hyperlink r:id="rId156" ref="AS199"/>
    <hyperlink r:id="rId157" ref="AS200"/>
    <hyperlink r:id="rId158" ref="AS202"/>
    <hyperlink r:id="rId159" ref="AS203"/>
    <hyperlink r:id="rId160" ref="AS204"/>
    <hyperlink r:id="rId161" ref="AS205"/>
    <hyperlink r:id="rId162" ref="AS206"/>
    <hyperlink r:id="rId163" ref="AS208"/>
    <hyperlink r:id="rId164" ref="AS209"/>
    <hyperlink r:id="rId165" ref="AS212"/>
    <hyperlink r:id="rId166" ref="AS213"/>
    <hyperlink r:id="rId167" ref="AS214"/>
    <hyperlink r:id="rId168" ref="AS215"/>
    <hyperlink r:id="rId169" ref="AS217"/>
    <hyperlink r:id="rId170" ref="AS218"/>
    <hyperlink r:id="rId171" ref="AS219"/>
    <hyperlink r:id="rId172" ref="AS220"/>
    <hyperlink r:id="rId173" ref="AS221"/>
    <hyperlink r:id="rId174" ref="AS222"/>
    <hyperlink r:id="rId175" ref="AS223"/>
    <hyperlink r:id="rId176" ref="AS226"/>
    <hyperlink r:id="rId177" ref="AS227"/>
    <hyperlink r:id="rId178" ref="AS229"/>
    <hyperlink r:id="rId179" ref="AS230"/>
    <hyperlink r:id="rId180" ref="AS231"/>
    <hyperlink r:id="rId181" ref="AS232"/>
    <hyperlink r:id="rId182" ref="AS233"/>
    <hyperlink r:id="rId183" ref="AS234"/>
    <hyperlink r:id="rId184" ref="AS235"/>
    <hyperlink r:id="rId185" ref="AS237"/>
    <hyperlink r:id="rId186" ref="AS238"/>
    <hyperlink r:id="rId187" ref="AS239"/>
    <hyperlink r:id="rId188" ref="AS240"/>
    <hyperlink r:id="rId189" ref="AS243"/>
    <hyperlink r:id="rId190" ref="AS245"/>
    <hyperlink r:id="rId191" ref="AS246"/>
    <hyperlink r:id="rId192" ref="AS247"/>
    <hyperlink r:id="rId193" ref="AS248"/>
    <hyperlink r:id="rId194" ref="AS249"/>
    <hyperlink r:id="rId195" ref="AS250"/>
    <hyperlink r:id="rId196" ref="AS252"/>
    <hyperlink r:id="rId197" ref="AS255"/>
    <hyperlink r:id="rId198" ref="AS256"/>
    <hyperlink r:id="rId199" ref="AS258"/>
    <hyperlink r:id="rId200" ref="AS261"/>
    <hyperlink r:id="rId201" ref="AS262"/>
  </hyperlinks>
  <drawing r:id="rId202"/>
  <legacyDrawing r:id="rId20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33.88"/>
    <col customWidth="1" min="4" max="4" width="116.38"/>
    <col customWidth="1" min="5" max="5" width="24.5"/>
  </cols>
  <sheetData>
    <row r="1">
      <c r="A1" s="8" t="s">
        <v>2776</v>
      </c>
      <c r="B1" s="8" t="s">
        <v>2814</v>
      </c>
      <c r="C1" s="15" t="s">
        <v>2778</v>
      </c>
      <c r="D1" s="8" t="s">
        <v>2815</v>
      </c>
      <c r="E1" s="8" t="s">
        <v>2816</v>
      </c>
      <c r="F1" s="8" t="s">
        <v>2817</v>
      </c>
      <c r="G1" s="57" t="s">
        <v>2818</v>
      </c>
      <c r="H1" s="8" t="s">
        <v>2791</v>
      </c>
      <c r="I1" s="8" t="s">
        <v>44</v>
      </c>
      <c r="J1" s="8" t="s">
        <v>2790</v>
      </c>
      <c r="K1" s="8" t="s">
        <v>2819</v>
      </c>
      <c r="L1" s="8" t="s">
        <v>2820</v>
      </c>
    </row>
    <row r="2">
      <c r="A2" s="9" t="str">
        <f>Form!AN24</f>
        <v>1 Bowdoin Square, 11th Floor, Boston, MA</v>
      </c>
      <c r="B2" s="9" t="str">
        <f>Form!C24</f>
        <v>Carol Krusemark, SLPD, CCC-SLP</v>
      </c>
      <c r="C2" s="9" t="str">
        <f>Form!L24</f>
        <v>Speech-Language Pathologist</v>
      </c>
      <c r="D2" s="61" t="str">
        <f>Form!C24&amp;" is a "&amp;Form!L24&amp;" employed at "&amp;Form!AO24&amp;". They began working with general voice clients in "&amp;Form!AW24&amp;", and transgender/gender diverse clients in "&amp;Form!AV24&amp;". "&amp;Form!P24&amp;" "&amp;Form!S24&amp;" "&amp;Form!X24&amp;" "&amp;CHAR(10)&amp;CHAR(10)&amp;"They are affiliated with the following: "&amp;Form!AP24&amp;". "&amp;Form!AY24&amp;Form!Z24&amp;Form!AB24&amp;Form!AU24&amp;Form!BA24</f>
        <v>Carol Krusemark, SLPD, CCC-SLP is a Speech-Language Pathologist employed at MGH Voice Center. They began working with general voice clients in 2009, and transgender/gender diverse clients in 2019. Individual training is offered in person or virtually, and group training is not offered. Services are available for those with feminine, masculine, and androgynous voice goals. 
They are affiliated with the following: American Speech-Language-Hearing Association (ASHA), Pan American Vocology Association (PAVA), National Association of Teachers of Singing (NATS). 
Regarding formal training in voice for transgender and gender diverse people, this provider reported: Two trainings with Helou, Block, and Hirsch, and self study
Regarding areas of specialty/specific trainings, this provider reported: Estill voice training</v>
      </c>
      <c r="E2" s="9" t="str">
        <f>Form!T24</f>
        <v>NY, MA</v>
      </c>
      <c r="F2" s="9" t="str">
        <f>Form!M24</f>
        <v>English</v>
      </c>
      <c r="G2" s="59" t="str">
        <f>Form!AI24</f>
        <v>Cisgender Woman</v>
      </c>
      <c r="H2" s="9" t="str">
        <f>Form!AR24</f>
        <v>ckrusemark@mgb.org</v>
      </c>
      <c r="I2" s="9" t="str">
        <f>Form!AS24</f>
        <v/>
      </c>
      <c r="J2" s="58" t="str">
        <f>Form!AQ24</f>
        <v/>
      </c>
      <c r="K2" s="9" t="str">
        <f>Form!AC24</f>
        <v/>
      </c>
      <c r="L2" s="60">
        <f>Form!A24</f>
        <v>45357.80282</v>
      </c>
    </row>
    <row r="3">
      <c r="A3" s="9" t="str">
        <f>Form!AN117</f>
        <v>10 Plum Street,, 8th Floor,, New Brunswick, NJ</v>
      </c>
      <c r="B3" s="9" t="str">
        <f>Form!C117</f>
        <v>Leigh Mann, MS, CCC-SLP</v>
      </c>
      <c r="C3" s="9" t="str">
        <f>Form!L117</f>
        <v>Speech-Language Pathologist</v>
      </c>
      <c r="D3" s="61" t="str">
        <f>Form!C117&amp;" is a "&amp;Form!L117&amp;" employed at "&amp;Form!AO117&amp;". They began working with general voice clients in "&amp;Form!AW117&amp;", and transgender/gender diverse clients in "&amp;Form!AV117&amp;". "&amp;Form!P117&amp;" "&amp;Form!S117&amp;" "&amp;Form!X117&amp;" "&amp;CHAR(10)&amp;CHAR(10)&amp;"They are affiliated with the following: "&amp;Form!AP117&amp;". "&amp;Form!AY117&amp;Form!Z117&amp;Form!AB117&amp;Form!AU117&amp;Form!BA117</f>
        <v>Leigh Mann, MS, CCC-SLP is a Speech-Language Pathologist employed at Robert Wood Johnson University Hospital - New Brunswick; Sound Effects Speech Therapy, LLC. They began working with general voice clients in 2002, and transgender/gender diverse clients in 2018. Individual training is offered in person or virtually, and group training is not offered. Services are available for those with feminine, masculine, and androgynous voice goals. 
They are affiliated with the following: World Professional Association for Transgender Health (WPATH), American Speech-Language-Hearing Association (ASHA). This provider opted to share the following additional aspects of identity: I have multiple family members who represent trans, asexual and queer people. I am immunocompromised and continue practicing airborne precautions (I wear a high-quality mask) with all in-office patients to protect myself and them. We use telehealth when appropriate.
Regarding formal training in voice for transgender and gender diverse people, this provider reported: Extensive use of continuing education resources (in-person, webinars, books, videos) and community involvement, both in-person (one-on-one, small and large groups) and via social media. 
Regarding areas of specialty/specific trainings, this provider reported: Transfeminine/ non-binary/ transmasculine voice. Estill intro, Tom Burke's Twang Farm, LSVT LOUD
Regarding formal training in cultural humility for transgender and gender diverse people, this provider reported: Multiple seminars and conferences. Ongoing direct participation with the community staffing my hospital's Proud Gender Center of New Jersey.</v>
      </c>
      <c r="E3" s="9" t="str">
        <f>Form!T117</f>
        <v>NJ, NY, CA</v>
      </c>
      <c r="F3" s="9" t="str">
        <f>Form!M117</f>
        <v>English</v>
      </c>
      <c r="G3" s="59" t="str">
        <f>Form!AI117</f>
        <v>Cisgender Woman</v>
      </c>
      <c r="H3" s="9" t="str">
        <f>Form!AR117</f>
        <v>leigh.mann@rwjbh.org</v>
      </c>
      <c r="I3" s="9" t="str">
        <f>Form!AS117</f>
        <v/>
      </c>
      <c r="J3" s="58">
        <f>Form!AQ117</f>
        <v>7329378655</v>
      </c>
      <c r="K3" s="9" t="str">
        <f>Form!AC117</f>
        <v>At Robert Wood Johnson University Hospital in New Brunswick: most insurances accepted. </v>
      </c>
      <c r="L3" s="60">
        <f>Form!A117</f>
        <v>45362.4373</v>
      </c>
    </row>
    <row r="4">
      <c r="A4" s="9" t="str">
        <f>Form!AN107</f>
        <v>100 MAIN STREET
Suite 4, Burlington, Vermont</v>
      </c>
      <c r="B4" s="9" t="str">
        <f>Form!C107</f>
        <v>Sierra Downs, MA CCC-SLP</v>
      </c>
      <c r="C4" s="9" t="str">
        <f>Form!L107</f>
        <v>Speech-Language Pathologist and Singing Voice Coach</v>
      </c>
      <c r="D4" s="61" t="str">
        <f>Form!C107&amp;" is a "&amp;Form!L107&amp;" employed at "&amp;Form!AO107&amp;". They began working with general voice clients in "&amp;Form!AW107&amp;", and transgender/gender diverse clients in "&amp;Form!AV107&amp;". "&amp;Form!P107&amp;" "&amp;Form!S107&amp;" "&amp;Form!X107&amp;" "&amp;CHAR(10)&amp;CHAR(10)&amp;"They are affiliated with the following: "&amp;Form!AP107&amp;". "&amp;Form!AY107&amp;Form!Z107&amp;Form!AB107&amp;Form!AU107&amp;Form!BA107</f>
        <v>Sierra Downs, MA CCC-SLP is a Speech-Language Pathologist and Singing Voice Coach employed at Veritas Voice &amp; Speech, LLC. They began working with general voice clients in 2014, and transgender/gender diverse clients in 2016. Individual training is offered in person or virtually, and group training is offered in person or virtually. Services are available for those with feminine, masculine, androgynous, and singing-related voice goals. 
They are affiliated with the following: World Professional Association for Transgender Health (WPATH), The Voice Foundation, Voice and Speech Trainers Association, Corporate Speech Pathology Network, Vermont Speech and Hearing Association, American Speech-Language-Hearing Association (ASHA). This provider opted to share the following additional aspects of identity: queer, nonbinary (demigender) person, nature lover, self-proclaimed voice geek, and all-around goofball. 
Regarding formal training in voice for transgender and gender diverse people, this provider reported: As a queer, nonbinary person (and life-long voice geek), I am consistently challenging my own beliefs while seeking to learn from others’ lived experiences. 
My formal education pertaining to GAVC includes graduate level training through the George Washington University in Washington, DC, including published research on Accessibility to GAVC training for People of Color; this collaborative work has recently been cited in WPATH’s most recent Standards of Care. 
I have participated in numerous conferences and additional trainings since 2014, some of which have been hosted by the incredible voice practitioners who have poured their energy into creating this very directory. However, I find the most worthwhile training by far comes directly from the shared experiences of my clients, and I am honored to be a part of this process with them. 
Regarding areas of specialty/specific trainings, this provider reported: Adolescent Gender Affirming Voice, Estill Voice Training, Singing Voice Training
Regarding formal training in cultural humility for transgender and gender diverse people, this provider reported: I commit to at least 1-2 trainings related to cultural humility every year. These have primarily included workshops curated by trans/nonbinary people (Wynde Vastine, AC Goldberg, just to name a few) or through our local PRIDE Center of Vermont. 
This provider wished to share the following additional information: I believe in the following: 1.) ALL voices are miraculous 2.) Everyone deserves the right to feel affirmed while using their voice as an instrument for self-expression, and 3.) Expiration dates are simply someone else’s opinion. </v>
      </c>
      <c r="E4" s="9" t="str">
        <f>Form!T107</f>
        <v>VT, NH</v>
      </c>
      <c r="F4" s="9" t="str">
        <f>Form!M107</f>
        <v>English</v>
      </c>
      <c r="G4" s="59" t="str">
        <f>Form!AI107</f>
        <v>Nonbinary / Demigender</v>
      </c>
      <c r="H4" s="9" t="str">
        <f>Form!AR107</f>
        <v>sierra@vtspeech.com</v>
      </c>
      <c r="I4" s="49" t="str">
        <f>Form!AS107</f>
        <v>www.vtspeech.com</v>
      </c>
      <c r="J4" s="58">
        <f>Form!AQ107</f>
        <v>8022304650</v>
      </c>
      <c r="K4" s="9" t="str">
        <f>Form!AC107</f>
        <v>Currently we accept Medicare, Medicaid of Vermont (Green Mountain Care), and BCBS of Vermont. We do offer a reduced fee/sliding scale rate for folks paying privately or without insurance. </v>
      </c>
      <c r="L4" s="60">
        <f>Form!A107</f>
        <v>45361.48051</v>
      </c>
    </row>
    <row r="5" ht="66.0" customHeight="1">
      <c r="A5" s="9" t="str">
        <f>Form!AN21</f>
        <v>107 Hamilton St, Toronto, Ontario</v>
      </c>
      <c r="B5" s="9" t="str">
        <f>Form!C21</f>
        <v>Melanie Tapson</v>
      </c>
      <c r="C5" s="9" t="str">
        <f>Form!L21</f>
        <v>Speech-Language Pathologist</v>
      </c>
      <c r="D5" s="61" t="str">
        <f>Form!C21&amp;" is a "&amp;Form!L21&amp;" employed at "&amp;Form!AO21&amp;". They began working with general voice clients in "&amp;Form!AW21&amp;", and transgender/gender diverse clients in "&amp;Form!AV21&amp;". "&amp;Form!P21&amp;" "&amp;Form!S21&amp;" "&amp;Form!X21&amp;" "&amp;CHAR(10)&amp;CHAR(10)&amp;"They are affiliated with the following: "&amp;Form!AP21&amp;". "&amp;Form!AY21&amp;Form!Z21&amp;Form!AB21&amp;Form!AU21&amp;Form!BA21</f>
        <v>Melanie Tapson is a Speech-Language Pathologist employed at Melanie Tapson Voice Care. They began working with general voice clients in 1994, and transgender/gender diverse clients in 2010. Individual training is offered virtually, and group training is offered virtually. Services are available for those with feminine, masculine, androgynous, and singing-related voice goals. 
They are affiliated with the following: American Speech-Language-Hearing Association (ASHA), Pan American Vocology Association (PAVA) (Recognized Vocologist designation), PAMA, SAC, CASLPO, National Association of Teachers of Singing (NATS), VASTA, The 519. This provider opted to share the following additional aspects of identity: LGBTQ2S+ community member
Regarding formal training in voice for transgender and gender diverse people, this provider reported: Cultural competence: ongoing training from local resources as well as virtual courses - selected previous training and education includes courses or presentations from Transplaining, Gender Affirming Voice Training (Hirsch, Helou, Block) - 3 times; The Power of Voice (gender &amp; voice track 2021, 2022, 2023), Medbridge, speechtherapypd.com, co-moderator of Gender Spectrum Voice &amp; Communication FB group, among others, as well as ongoing peer mentorship 
Clinical/voice competence: BFA in jazz performance - voice, BEd in vocal music &amp; drama, MSc SLP, 30+ years as a professional singer and voice teacher, 10+ years experience in clinical voice therapy, working on Estill certification, mentor aspiring SLPs and voice teachers 
Regarding areas of specialty/specific trainings, this provider reported: singing voice - all ages, Estill, mentorship
Regarding formal training in cultural humility for transgender and gender diverse people, this provider reported: see previous</v>
      </c>
      <c r="E5" s="9" t="str">
        <f>Form!T21</f>
        <v>ON, PEI</v>
      </c>
      <c r="F5" s="9" t="str">
        <f>Form!M21</f>
        <v>English </v>
      </c>
      <c r="G5" s="59" t="str">
        <f>Form!AI21</f>
        <v>Cisgender Woman</v>
      </c>
      <c r="H5" s="9" t="str">
        <f>Form!AR21</f>
        <v>info@melanietapson.com</v>
      </c>
      <c r="I5" s="49" t="str">
        <f>Form!AS21</f>
        <v>melanietapson.com</v>
      </c>
      <c r="J5" s="58" t="str">
        <f>Form!AQ21</f>
        <v/>
      </c>
      <c r="K5" s="9" t="str">
        <f>Form!AC21</f>
        <v>occasionally able to offer funding to help offset costs (Jane App sponsorship)</v>
      </c>
      <c r="L5" s="60">
        <f>Form!A21</f>
        <v>45357.76787</v>
      </c>
    </row>
    <row r="6">
      <c r="A6" s="9" t="str">
        <f>Form!AN81</f>
        <v>1106 E Prospect Rd, Suite 200, Fort Collins, CO</v>
      </c>
      <c r="B6" s="9" t="str">
        <f>Form!C81</f>
        <v>Monica Ellis, MS, CCC-SLP</v>
      </c>
      <c r="C6" s="9" t="str">
        <f>Form!L81</f>
        <v>Speech-Language Pathologist</v>
      </c>
      <c r="D6" s="61" t="str">
        <f>Form!C81&amp;" is a "&amp;Form!L81&amp;" employed at "&amp;Form!AO81&amp;". They began working with general voice clients in "&amp;Form!AW81&amp;", and transgender/gender diverse clients in "&amp;Form!AV81&amp;". "&amp;Form!P81&amp;" "&amp;Form!S81&amp;" "&amp;Form!X81&amp;" "&amp;CHAR(10)&amp;CHAR(10)&amp;"They are affiliated with the following: "&amp;Form!AP81&amp;". "&amp;Form!AY81&amp;Form!Z81&amp;Form!AB81&amp;Form!AU81&amp;Form!BA81</f>
        <v>Monica Ellis, MS, CCC-SLP is a Speech-Language Pathologist employed at UCHealth Physical Therapy and Rehabilitation. They began working with general voice clients in 2017, and transgender/gender diverse clients in 2022. Individual training is offered in person or virtually, and group training is not offered. Services are available for those with feminine, masculine, and androgynous voice goals. 
They are affiliated with the following: American Speech-Language-Hearing Association (ASHA). 
Regarding formal training in voice for transgender and gender diverse people, this provider reported: Completed online graduate-level course via The CREDIT Institute's course "Trans Voice Elective" (taught by AC Goldberg) in October 2022, and in-person 2-day Gender Voice Training course at CU Anschutz Jan 2023 (led by gender diverse SLPs). 
Regarding formal training in cultural humility for transgender and gender diverse people, this provider reported: Lots of this via The CREDIT Institute's graduate-level course "Trans Voice Elective", including but not limited to modules titled "Creating Safe(r) Spaces for TGNC Patients, Clients, and Students" and "Holistic, Trauma-Informed, Culturally Responsive Care for Gender Expansive Voice."</v>
      </c>
      <c r="E6" s="9" t="str">
        <f>Form!T81</f>
        <v>CO</v>
      </c>
      <c r="F6" s="9" t="str">
        <f>Form!M81</f>
        <v>English, Interpretation Services Available</v>
      </c>
      <c r="G6" s="59" t="str">
        <f>Form!AI81</f>
        <v>Cisgender Woman</v>
      </c>
      <c r="H6" s="9" t="str">
        <f>Form!AR81</f>
        <v>monica.ellis@uchealth.org</v>
      </c>
      <c r="I6" s="49" t="str">
        <f>Form!AS81</f>
        <v>https://www.uchealth.org/provider/monica_ellis_speech_pathologist/</v>
      </c>
      <c r="J6" s="58">
        <f>Form!AQ81</f>
        <v>9704958458</v>
      </c>
      <c r="K6" s="9" t="str">
        <f>Form!AC81</f>
        <v>Most insurance accepted, including Medicare, Medicaid, and private insurance.</v>
      </c>
      <c r="L6" s="60">
        <f>Form!A81</f>
        <v>45359.64574</v>
      </c>
    </row>
    <row r="7">
      <c r="A7" s="9" t="str">
        <f>Form!AN40</f>
        <v>1111 Crater Lake Ave, Medford , OR</v>
      </c>
      <c r="B7" s="9" t="str">
        <f>Form!C40</f>
        <v>Julie Mondz-Kleinman, MS, CCC-SLP</v>
      </c>
      <c r="C7" s="9" t="str">
        <f>Form!L40</f>
        <v>Speech-Language Pathologist</v>
      </c>
      <c r="D7" s="61" t="str">
        <f>Form!C40&amp;" is a "&amp;Form!L40&amp;" employed at "&amp;Form!AO40&amp;". They began working with general voice clients in "&amp;Form!AW40&amp;", and transgender/gender diverse clients in "&amp;Form!AV40&amp;". "&amp;Form!P40&amp;" "&amp;Form!S40&amp;" "&amp;Form!X40&amp;" "&amp;CHAR(10)&amp;CHAR(10)&amp;"They are affiliated with the following: "&amp;Form!AP40&amp;". "&amp;Form!AY40&amp;Form!Z40&amp;Form!AB40&amp;Form!AU40&amp;Form!BA40</f>
        <v>Julie Mondz-Kleinman, MS, CCC-SLP is a Speech-Language Pathologist employed at Providence Medford Medical Center . They began working with general voice clients in 1992, and transgender/gender diverse clients in 2019. Individual training is offered in person or virtually, and group training is offered in person. Services are available for those with feminine, masculine, and androgynous voice goals. 
They are affiliated with the following: American Speech-Language-Hearing Association (ASHA). 
Regarding formal training in voice for transgender and gender diverse people, this provider reported: 32 years as a SLP, including general voice evaluation and treatment throughout my career (as well as large SLP scope) in medical outpatient setting. 5 years providing GAVT services. I have attended many workshops, studied texts and research articles, participated in the GAVC Facebook group, and facilitate a SLP GAVC discussion group within Oregon. 
Regarding formal training in cultural humility for transgender and gender diverse people, this provider reported: In- person and online courses, including those taught by trans and gender diverse SLP’s </v>
      </c>
      <c r="E7" s="9" t="str">
        <f>Form!T40</f>
        <v>OR</v>
      </c>
      <c r="F7" s="9" t="str">
        <f>Form!M40</f>
        <v>English </v>
      </c>
      <c r="G7" s="59" t="str">
        <f>Form!AI40</f>
        <v>Cisgender Woman</v>
      </c>
      <c r="H7" s="9" t="str">
        <f>Form!AR40</f>
        <v>julie.mondz-kleinman@providence.org</v>
      </c>
      <c r="I7" s="9" t="str">
        <f>Form!AS40</f>
        <v/>
      </c>
      <c r="J7" s="58">
        <f>Form!AQ40</f>
        <v>5417326791</v>
      </c>
      <c r="K7" s="9" t="str">
        <f>Form!AC40</f>
        <v>Accept most insurance, including Medicaid, at our hospital outpatient clinic. </v>
      </c>
      <c r="L7" s="60">
        <f>Form!A40</f>
        <v>45358.99009</v>
      </c>
    </row>
    <row r="8">
      <c r="A8" s="9" t="str">
        <f>Form!AN58</f>
        <v>1131 E Second St., Tucson, AZ</v>
      </c>
      <c r="B8" s="9" t="str">
        <f>Form!C58</f>
        <v>Janet L Hawley, ClinScD, CCC-SLP</v>
      </c>
      <c r="C8" s="9" t="str">
        <f>Form!L58</f>
        <v>Speech-Language Pathologist</v>
      </c>
      <c r="D8" s="61" t="str">
        <f>Form!C58&amp;" is a "&amp;Form!L58&amp;" employed at "&amp;Form!AO58&amp;". They began working with general voice clients in "&amp;Form!AW58&amp;", and transgender/gender diverse clients in "&amp;Form!AV58&amp;". "&amp;Form!P58&amp;" "&amp;Form!S58&amp;" "&amp;Form!X58&amp;" "&amp;CHAR(10)&amp;CHAR(10)&amp;"They are affiliated with the following: "&amp;Form!AP58&amp;". "&amp;Form!AY58&amp;Form!Z58&amp;Form!AB58&amp;Form!AU58&amp;Form!BA58</f>
        <v>Janet L Hawley, ClinScD, CCC-SLP is a Speech-Language Pathologist employed at University of Arizona . They began working with general voice clients in 1982, and transgender/gender diverse clients in 2008. Individual training is offered in person or virtually, and group training is offered in person. Services are available for those with feminine, masculine, and androgynous voice goals. 
They are affiliated with the following: American Speech-Language-Hearing Association (ASHA), Az Speech Lang Hrg Association, LSVT certified . This provider opted to share the following additional aspects of identity: Received UA LGBTQIA+ Ally Leadership Award (2021). Support LGBTQI+ Alliance Fund through Community Foundation of Southern Arizona, collaborate with Southern Arizona Gender Alliance and University of Arizona LGBTQI+ Affairs. 
Regarding formal training in voice for transgender and gender diverse people, this provider reported: Conducted and published research based on doctoral dissertation/associated literature review focused on GAVT treatment program. Attendance at numerous conferences, webinars, etc. Avid reader of literature in this area. Serve as reviewer in the area of TG voice for Journal of Voice. Speaker at local and state level re: GAV and Communication Services. 
Regarding areas of specialty/specific trainings, this provider reported:  Experience serving adolescent-to-geriatric clients
Regarding formal training in cultural humility for transgender and gender diverse people, this provider reported: University of Arizona Diversity and Inclusion workshops, LGBTQI+ and Aging presentation, ASHA cultural competence resources/checklists and webinars.  
This provider wished to share the following additional information: All Gender Bathroom in building</v>
      </c>
      <c r="E8" s="9" t="str">
        <f>Form!T58</f>
        <v>AZ</v>
      </c>
      <c r="F8" s="9" t="str">
        <f>Form!M58</f>
        <v>English, and potentially Spanish with biling grad clinician</v>
      </c>
      <c r="G8" s="59" t="str">
        <f>Form!AI58</f>
        <v>Cisgender Woman</v>
      </c>
      <c r="H8" s="9" t="str">
        <f>Form!AR58</f>
        <v>janet@arizona.edu</v>
      </c>
      <c r="I8" s="49" t="str">
        <f>Form!AS58</f>
        <v>https://slhs.arizona.edu/clinic/ua-speech-language-hearing-clinic</v>
      </c>
      <c r="J8" s="58">
        <f>Form!AQ58</f>
        <v>5206217070</v>
      </c>
      <c r="K8" s="9" t="str">
        <f>Form!AC58</f>
        <v>Self-pay, previous success with funding through grant for combo group-individual treatment program (scholarships then available for a subset of clients) and waiting to hear if will receive funding for another two years. Students at the university of Arizona may have available scholarship funding with low co-pay. Will provide Superbills for other private insurance companies. </v>
      </c>
      <c r="L8" s="60">
        <f>Form!A58</f>
        <v>45359.52277</v>
      </c>
    </row>
    <row r="9">
      <c r="A9" s="9" t="str">
        <f>Form!AN73</f>
        <v>115 Shevlin Hall, University of Minnesota, 164 Pillsbury DR SE, Minneapolis , Minnesota </v>
      </c>
      <c r="B9" s="9" t="str">
        <f>Form!C73</f>
        <v>Marilyn Fairchild, MA, MA, CCC-SLP</v>
      </c>
      <c r="C9" s="9" t="str">
        <f>Form!L73</f>
        <v>Speech-Language Pathologist</v>
      </c>
      <c r="D9" s="61" t="str">
        <f>Form!C73&amp;" is a "&amp;Form!L73&amp;" employed at "&amp;Form!AO73&amp;". They began working with general voice clients in "&amp;Form!AW73&amp;", and transgender/gender diverse clients in "&amp;Form!AV73&amp;". "&amp;Form!P73&amp;" "&amp;Form!S73&amp;" "&amp;Form!X73&amp;" "&amp;CHAR(10)&amp;CHAR(10)&amp;"They are affiliated with the following: "&amp;Form!AP73&amp;". "&amp;Form!AY73&amp;Form!Z73&amp;Form!AB73&amp;Form!AU73&amp;Form!BA73</f>
        <v>Marilyn Fairchild, MA, MA, CCC-SLP is a Speech-Language Pathologist employed at University of Minnesota . They began working with general voice clients in 1997, and transgender/gender diverse clients in 2017. Individual training is offered in person or virtually, and group training is offered in person or virtually. Services are available for those with feminine, masculine, and androgynous voice goals. 
They are affiliated with the following: American Speech-Language-Hearing Association (ASHA). 
Regarding formal training in voice for transgender and gender diverse people, this provider reported: I have over 20 years experience as an SLP, including work on voice. I have been offering GAVC since 2017. I received training from a mentor, Anita Kozan, and from the workshop that Leah Helou, Sandy Hirsch, and Christie Block taught. I also obtained 2 certificates in DEI from the University of Minnesota, including coursework regarding gender and sexuality. I have continued to attend professional development and have offered trainings myself regarding GAVC and provision of culturally responsive services to TLGBQIA+ populations. 
Regarding areas of specialty/specific trainings, this provider reported: We offer services to all ages and identities at all stages of vocal transition. We do refer out, however, for those looking to work on their singing voice. 
Regarding formal training in cultural humility for transgender and gender diverse people, this provider reported: I have complted 2 DEI certificate series(basic and advanced) from the University of Minnesota Office of Diversity, Equity, and Inclusion. I have also taken many trainings through ASHA and some through Rainbow Health.  I served on a grant committee at Rainbow Health to put together an online roster of folks in Minnesota who provide culturally responsive care to TLGBQIA+ individuals.  I am also a member of the Collegiate Gender Affirming Care Coalition, which holds regular meetings oriented around professional development topics related to providing responsive care to gender expansive individuals.  </v>
      </c>
      <c r="E9" s="9" t="str">
        <f>Form!T73</f>
        <v>MN</v>
      </c>
      <c r="F9" s="9" t="str">
        <f>Form!M73</f>
        <v>English</v>
      </c>
      <c r="G9" s="59" t="str">
        <f>Form!AI73</f>
        <v>Cisgender Woman</v>
      </c>
      <c r="H9" s="9" t="str">
        <f>Form!AR73</f>
        <v>fairc003@umn.edu</v>
      </c>
      <c r="I9" s="9" t="str">
        <f>Form!AS73</f>
        <v/>
      </c>
      <c r="J9" s="58">
        <f>Form!AQ73</f>
        <v>6126243322</v>
      </c>
      <c r="K9" s="9" t="str">
        <f>Form!AC73</f>
        <v>We except some insurance and accept private pay. We have a sliding fee scale, and we offer student rates to students at the University of Minnesota. We have rates that are generally lower than private pay rates in the community. We are a university training center, so graduate students are a part of our therapy model. </v>
      </c>
      <c r="L9" s="60">
        <f>Form!A73</f>
        <v>45359.61059</v>
      </c>
    </row>
    <row r="10">
      <c r="A10" s="9" t="str">
        <f>Form!AN114</f>
        <v>1215 21st Ave. South, Suite 7302, Nashville, Tennessee</v>
      </c>
      <c r="B10" s="9" t="str">
        <f>Form!C114</f>
        <v>Emily Wishik, MS, CCC-SLP</v>
      </c>
      <c r="C10" s="9" t="str">
        <f>Form!L114</f>
        <v>Speech-Language Pathologist</v>
      </c>
      <c r="D10" s="61" t="str">
        <f>Form!C114&amp;" is a "&amp;Form!L114&amp;" employed at "&amp;Form!AO114&amp;". They began working with general voice clients in "&amp;Form!AW114&amp;", and transgender/gender diverse clients in "&amp;Form!AV114&amp;". "&amp;Form!P114&amp;" "&amp;Form!S114&amp;" "&amp;Form!X114&amp;" "&amp;CHAR(10)&amp;CHAR(10)&amp;"They are affiliated with the following: "&amp;Form!AP114&amp;". "&amp;Form!AY114&amp;Form!Z114&amp;Form!AB114&amp;Form!AU114&amp;Form!BA114</f>
        <v>Emily Wishik, MS, CCC-SLP is a Speech-Language Pathologist employed at Vanderbilt University Medical Center. They began working with general voice clients in 2014, and transgender/gender diverse clients in 2019. Individual training is offered in person, and group training is offered virtually. Services are available for those with feminine, masculine, androgynous, and singing-related voice goals. 
They are affiliated with the following: American Speech-Language Hearing Association. 
Regarding formal training in voice for transgender and gender diverse people, this provider reported: As a speech pathologist, I specialize generally in vocal health and optimization, including for professional vocalists. I've additionally participated in a continuing education course with gender-affirming voice and communication experts and continue to engage in learning opportunities at national conferences and through virtual meetings.</v>
      </c>
      <c r="E10" s="9" t="str">
        <f>Form!T114</f>
        <v>Nationally</v>
      </c>
      <c r="F10" s="9" t="str">
        <f>Form!M114</f>
        <v>English</v>
      </c>
      <c r="G10" s="59" t="str">
        <f>Form!AI114</f>
        <v>Cisgender Woman</v>
      </c>
      <c r="H10" s="9" t="str">
        <f>Form!AR114</f>
        <v>emily.e.duke.wishik@vumc.org</v>
      </c>
      <c r="I10" s="49" t="str">
        <f>Form!AS114</f>
        <v>https://www.vanderbilthealth.com/program/voice-center</v>
      </c>
      <c r="J10" s="58">
        <f>Form!AQ114</f>
        <v>6153436592</v>
      </c>
      <c r="K10" s="9" t="str">
        <f>Form!AC114</f>
        <v/>
      </c>
      <c r="L10" s="60">
        <f>Form!A114</f>
        <v>45362.40071</v>
      </c>
    </row>
    <row r="11">
      <c r="A11" s="9" t="str">
        <f>Form!AN125</f>
        <v>1222 S Patterson Blvd , Dayton, OH</v>
      </c>
      <c r="B11" s="9" t="str">
        <f>Form!C125</f>
        <v>Marissa Nguyen, MA, CCC-SLP</v>
      </c>
      <c r="C11" s="9" t="str">
        <f>Form!L125</f>
        <v>Speech-Language Pathologist</v>
      </c>
      <c r="D11" s="61" t="str">
        <f>Form!C125&amp;" is a "&amp;Form!L125&amp;" employed at "&amp;Form!AO125&amp;". They began working with general voice clients in "&amp;Form!AW125&amp;", and transgender/gender diverse clients in "&amp;Form!AV125&amp;". "&amp;Form!P125&amp;" "&amp;Form!S125&amp;" "&amp;Form!X125&amp;" "&amp;CHAR(10)&amp;CHAR(10)&amp;"They are affiliated with the following: "&amp;Form!AP125&amp;". "&amp;Form!AY125&amp;Form!Z125&amp;Form!AB125&amp;Form!AU125&amp;Form!BA125</f>
        <v>Marissa Nguyen, MA, CCC-SLP is a Speech-Language Pathologist employed at Blaine Block Institute for Voice Analysis and Rehabilitation. They began working with general voice clients in 2021, and transgender/gender diverse clients in 2022. Individual training is offered in person or virtually, and group training is not offered. Services are available for those with feminine, masculine, and androgynous voice goals. 
They are affiliated with the following: American Speech Language Hearing Association. 
Regarding formal training in voice for transgender and gender diverse people, this provider reported: I received training with gender affirming voice therapy through the San Antonio Veteran Affairs Hospital's Gender Affirming Program for Speech (GAPS) and then continued my education and training through the Blaine Block Institute for Voice Analysis and Rehabilitation where I currently practice. </v>
      </c>
      <c r="E11" s="9" t="str">
        <f>Form!T125</f>
        <v>OH</v>
      </c>
      <c r="F11" s="9" t="str">
        <f>Form!M125</f>
        <v>English</v>
      </c>
      <c r="G11" s="59" t="str">
        <f>Form!AI125</f>
        <v>Cisgender Woman</v>
      </c>
      <c r="H11" s="9" t="str">
        <f>Form!AR125</f>
        <v>mnguyen@soents.com</v>
      </c>
      <c r="I11" s="49" t="str">
        <f>Form!AS125</f>
        <v>bbivar.com</v>
      </c>
      <c r="J11" s="58">
        <f>Form!AQ125</f>
        <v>9374962622</v>
      </c>
      <c r="K11" s="9" t="str">
        <f>Form!AC125</f>
        <v>N/A</v>
      </c>
      <c r="L11" s="60">
        <f>Form!A125</f>
        <v>45362.5963</v>
      </c>
    </row>
    <row r="12">
      <c r="A12" s="9" t="str">
        <f>Form!AN42</f>
        <v>128B Centerpointe Dr., Ottawa, Ontario</v>
      </c>
      <c r="B12" s="9" t="str">
        <f>Form!C42</f>
        <v>Eugenia (Genie) Gokhman MSc-SLP(C)</v>
      </c>
      <c r="C12" s="9" t="str">
        <f>Form!L42</f>
        <v>Speech-Language Pathologist</v>
      </c>
      <c r="D12" s="61" t="str">
        <f>Form!C42&amp;" is a "&amp;Form!L42&amp;" employed at "&amp;Form!AO42&amp;". They began working with general voice clients in "&amp;Form!AW42&amp;", and transgender/gender diverse clients in "&amp;Form!AV42&amp;". "&amp;Form!P42&amp;" "&amp;Form!S42&amp;" "&amp;Form!X42&amp;" "&amp;CHAR(10)&amp;CHAR(10)&amp;"They are affiliated with the following: "&amp;Form!AP42&amp;". "&amp;Form!AY42&amp;Form!Z42&amp;Form!AB42&amp;Form!AU42&amp;Form!BA42</f>
        <v>Eugenia (Genie) Gokhman MSc-SLP(C) is a Speech-Language Pathologist employed at GenieUs Communication. They began working with general voice clients in 2020, and transgender/gender diverse clients in 2020. Individual training is offered in person or virtually, and group training is not offered. Services are available for those with feminine, masculine, and androgynous voice goals. 
They are affiliated with the following: . This provider opted to share the following additional aspects of identity: Queer, ally
Regarding formal training in voice for transgender and gender diverse people, this provider reported: Multiple courses through trans and SLP providers: Stephen Davidson (London Trans Choir), Anna Lantry (TruVoice), Dusty (Fluid Voice Studio), Harmonic Speech
Regarding formal training in cultural humility for transgender and gender diverse people, this provider reported: Part of course by Stephen Davidson and Mantra Speech</v>
      </c>
      <c r="E12" s="9" t="str">
        <f>Form!T42</f>
        <v>ON</v>
      </c>
      <c r="F12" s="9" t="str">
        <f>Form!M42</f>
        <v>English, Russian</v>
      </c>
      <c r="G12" s="59" t="str">
        <f>Form!AI42</f>
        <v>Cisgender Woman</v>
      </c>
      <c r="H12" s="9" t="str">
        <f>Form!AR42</f>
        <v>genie.guc.slp@gmail.com</v>
      </c>
      <c r="I12" s="49" t="str">
        <f>Form!AS42</f>
        <v>genieuscommunication.com</v>
      </c>
      <c r="J12" s="58" t="str">
        <f>Form!AQ42</f>
        <v/>
      </c>
      <c r="K12" s="9" t="str">
        <f>Form!AC42</f>
        <v>Insurance through benefits, Blue Cross</v>
      </c>
      <c r="L12" s="60">
        <f>Form!A42</f>
        <v>45359.48727</v>
      </c>
    </row>
    <row r="13">
      <c r="A13" s="9" t="str">
        <f>Form!AN4</f>
        <v>1400 Locust Street, Pittsburgh, PA</v>
      </c>
      <c r="B13" s="9" t="str">
        <f>Form!C4</f>
        <v>Ali Lewandowski, MA, CCC-SLP</v>
      </c>
      <c r="C13" s="9" t="str">
        <f>Form!L4</f>
        <v>Speech-Language Pathologist</v>
      </c>
      <c r="D13" s="61" t="str">
        <f>Form!C4&amp;" is a "&amp;Form!L4&amp;" employed at "&amp;Form!AO4&amp;". They began working with general voice clients in "&amp;Form!AW4&amp;", and transgender/gender diverse clients in "&amp;Form!AV4&amp;". "&amp;Form!P4&amp;" "&amp;Form!S4&amp;" "&amp;Form!X4&amp;" "&amp;CHAR(10)&amp;CHAR(10)&amp;"They are affiliated with the following: "&amp;Form!AP4&amp;". "&amp;Form!AY4&amp;Form!Z4&amp;Form!AB4&amp;Form!AU4&amp;Form!BA4</f>
        <v>Ali Lewandowski, MA, CCC-SLP is a Speech-Language Pathologist employed at UPMC Voice Center &amp; University of Pittsburgh. They began working with general voice clients in 2015, and transgender/gender diverse clients in 2018. Individual training is offered in person or virtually, and group training is not offered. Services are available for those with feminine, masculine, and androgynous voice goals. 
They are affiliated with the following: American Speech-Language-Hearing Association (ASHA). </v>
      </c>
      <c r="E13" s="9" t="str">
        <f>Form!T4</f>
        <v>PA</v>
      </c>
      <c r="F13" s="9" t="str">
        <f>Form!M4</f>
        <v>English</v>
      </c>
      <c r="G13" s="59" t="str">
        <f>Form!AI4</f>
        <v>Cisgender Woman</v>
      </c>
      <c r="H13" s="9" t="str">
        <f>Form!AR4</f>
        <v>ael89@pitt.edu</v>
      </c>
      <c r="I13" s="49" t="str">
        <f>Form!AS4</f>
        <v>https://www.upmc.com/services/ear-nose-throat/services/voice-speech-and-swallowing/voice-center</v>
      </c>
      <c r="J13" s="58" t="str">
        <f>Form!AQ4</f>
        <v/>
      </c>
      <c r="K13" s="9" t="str">
        <f>Form!AC4</f>
        <v>UPMC insurance </v>
      </c>
      <c r="L13" s="60">
        <f>Form!A4</f>
        <v>45336.31746</v>
      </c>
      <c r="M13" s="23"/>
      <c r="N13" s="23"/>
      <c r="O13" s="23"/>
      <c r="P13" s="23"/>
      <c r="Q13" s="23"/>
      <c r="R13" s="23"/>
      <c r="S13" s="23"/>
      <c r="T13" s="23"/>
      <c r="U13" s="23"/>
      <c r="V13" s="23"/>
      <c r="W13" s="23"/>
      <c r="X13" s="23"/>
      <c r="Y13" s="23"/>
      <c r="Z13" s="23"/>
      <c r="AA13" s="23"/>
      <c r="AB13" s="23"/>
    </row>
    <row r="14">
      <c r="A14" s="9" t="str">
        <f>Form!AN2</f>
        <v>1400 Locust Street, Pittsburgh, PA</v>
      </c>
      <c r="B14" s="9" t="str">
        <f>Form!C2</f>
        <v>Leah B Helou, PhD, CCC-SLP</v>
      </c>
      <c r="C14" s="9" t="str">
        <f>Form!L2</f>
        <v>Speech-Language Pathologist</v>
      </c>
      <c r="D14" s="61" t="str">
        <f>Form!C2&amp;" is a "&amp;Form!L2&amp;" employed at "&amp;Form!AO2&amp;". They began working with general voice clients in "&amp;Form!AW2&amp;", and transgender/gender diverse clients in "&amp;Form!AV2&amp;". "&amp;Form!P2&amp;" "&amp;Form!S2&amp;" "&amp;Form!X2&amp;" "&amp;CHAR(10)&amp;CHAR(10)&amp;"They are affiliated with the following: "&amp;Form!AP2&amp;". "&amp;Form!AY2&amp;Form!Z2&amp;Form!AB2&amp;Form!AU2&amp;Form!BA2</f>
        <v>Leah B Helou, PhD, CCC-SLP is a Speech-Language Pathologist employed at UPMC Voice Center &amp; University of Pittsburgh. They began working with general voice clients in 2004, and transgender/gender diverse clients in 2004. Individual training is offered in person or virtually, and group training is not offered. Services are available for those with feminine, masculine, and androgynous voice goals. 
They are affiliated with the following: American Speech-Language-Hearing Association (ASHA). </v>
      </c>
      <c r="E14" s="9" t="str">
        <f>Form!T2</f>
        <v>PA</v>
      </c>
      <c r="F14" s="9" t="str">
        <f>Form!M2</f>
        <v>English</v>
      </c>
      <c r="G14" s="59" t="str">
        <f>Form!AI2</f>
        <v>Cisgender Woman</v>
      </c>
      <c r="H14" s="9" t="str">
        <f>Form!AR2</f>
        <v>lbh7@pitt.edu</v>
      </c>
      <c r="I14" s="49" t="str">
        <f>Form!AS2</f>
        <v>https://www.upmc.com/services/ear-nose-throat/services/voice-speech-and-swallowing/voice-center</v>
      </c>
      <c r="J14" s="58" t="str">
        <f>Form!AQ2</f>
        <v/>
      </c>
      <c r="K14" s="9" t="str">
        <f>Form!AC2</f>
        <v/>
      </c>
      <c r="L14" s="60">
        <f>Form!A2</f>
        <v>45335.50552</v>
      </c>
      <c r="M14" s="23"/>
      <c r="N14" s="23"/>
      <c r="O14" s="23"/>
      <c r="P14" s="23"/>
      <c r="Q14" s="23"/>
      <c r="R14" s="23"/>
      <c r="S14" s="23"/>
      <c r="T14" s="23"/>
      <c r="U14" s="23"/>
      <c r="V14" s="23"/>
      <c r="W14" s="23"/>
      <c r="X14" s="23"/>
      <c r="Y14" s="23"/>
      <c r="Z14" s="23"/>
      <c r="AA14" s="23"/>
      <c r="AB14" s="23"/>
    </row>
    <row r="15">
      <c r="A15" s="9" t="str">
        <f>Form!AN3</f>
        <v>1400 Locust Street, Pittsburgh, PA</v>
      </c>
      <c r="B15" s="9" t="str">
        <f>Form!C3</f>
        <v>Orit Greenberg MS, CCC-SLP</v>
      </c>
      <c r="C15" s="9" t="str">
        <f>Form!L3</f>
        <v>Speech-Language Pathologist</v>
      </c>
      <c r="D15" s="61" t="str">
        <f>Form!C3&amp;" is a "&amp;Form!L3&amp;" employed at "&amp;Form!AO3&amp;". They began working with general voice clients in "&amp;Form!AW3&amp;", and transgender/gender diverse clients in "&amp;Form!AV3&amp;". "&amp;Form!P3&amp;" "&amp;Form!S3&amp;" "&amp;Form!X3&amp;" "&amp;CHAR(10)&amp;CHAR(10)&amp;"They are affiliated with the following: "&amp;Form!AP3&amp;". "&amp;Form!AY3&amp;Form!Z3&amp;Form!AB3&amp;Form!AU3&amp;Form!BA3</f>
        <v>Orit Greenberg MS, CCC-SLP is a Speech-Language Pathologist employed at UPMC Voice Center. They began working with general voice clients in 2016, and transgender/gender diverse clients in 2017. Individual training is offered in person or virtually, and group training is not offered. Services are available for those with feminine, masculine, and androgynous voice goals. 
They are affiliated with the following: American Speech-Language-Hearing Association (ASHA). </v>
      </c>
      <c r="E15" s="9" t="str">
        <f>Form!T3</f>
        <v>PA, NY</v>
      </c>
      <c r="F15" s="9" t="str">
        <f>Form!M3</f>
        <v>English</v>
      </c>
      <c r="G15" s="59" t="str">
        <f>Form!AI3</f>
        <v>Cisgender Woman</v>
      </c>
      <c r="H15" s="9" t="str">
        <f>Form!AR3</f>
        <v>greenbergo@upmc.edu</v>
      </c>
      <c r="I15" s="49" t="str">
        <f>Form!AS3</f>
        <v>https://www.upmc.com/services/ear-nose-throat/services/voice-speech-and-swallowing/voice-center</v>
      </c>
      <c r="J15" s="58">
        <f>Form!AQ3</f>
        <v>4122323687</v>
      </c>
      <c r="K15" s="9" t="str">
        <f>Form!AC3</f>
        <v>Insurance/self-pay accepted, contact UPMC Voice Center</v>
      </c>
      <c r="L15" s="60">
        <f>Form!A3</f>
        <v>45335.65604</v>
      </c>
      <c r="M15" s="23"/>
      <c r="N15" s="23"/>
      <c r="O15" s="23"/>
      <c r="P15" s="23"/>
      <c r="Q15" s="23"/>
      <c r="R15" s="23"/>
      <c r="S15" s="23"/>
      <c r="T15" s="23"/>
      <c r="U15" s="23"/>
      <c r="V15" s="23"/>
      <c r="W15" s="23"/>
      <c r="X15" s="23"/>
      <c r="Y15" s="23"/>
      <c r="Z15" s="23"/>
      <c r="AA15" s="23"/>
      <c r="AB15" s="23"/>
    </row>
    <row r="16">
      <c r="A16" s="9" t="str">
        <f>Form!AN94</f>
        <v>1400 N 6th Ave., Ste. D4, Knoxville, Tennessee</v>
      </c>
      <c r="B16" s="9" t="str">
        <f>Form!C94</f>
        <v>Kelli Turczyn M.S., CCC-SLP, Vocologist</v>
      </c>
      <c r="C16" s="9" t="str">
        <f>Form!L94</f>
        <v>Speech-Language Pathologist</v>
      </c>
      <c r="D16" s="61" t="str">
        <f>Form!C94&amp;" is a "&amp;Form!L94&amp;" employed at "&amp;Form!AO94&amp;". They began working with general voice clients in "&amp;Form!AW94&amp;", and transgender/gender diverse clients in "&amp;Form!AV94&amp;". "&amp;Form!P94&amp;" "&amp;Form!S94&amp;" "&amp;Form!X94&amp;" "&amp;CHAR(10)&amp;CHAR(10)&amp;"They are affiliated with the following: "&amp;Form!AP94&amp;". "&amp;Form!AY94&amp;Form!Z94&amp;Form!AB94&amp;Form!AU94&amp;Form!BA94</f>
        <v>Kelli Turczyn M.S., CCC-SLP, Vocologist is a Speech-Language Pathologist employed at Trillium Speech, Language, &amp; Voice Services, LLC. They began working with general voice clients in 2010, and transgender/gender diverse clients in 2017. Individual training is offered in person or virtually, and group training is offered in person. Services are available for those with feminine, masculine, androgynous, and singing-related voice goals. 
They are affiliated with the following: American Speech-Language-Hearing Association (ASHA) member. This provider opted to share the following additional aspects of identity: Member of the LGBTQ+ community
Regarding formal training in voice for transgender and gender diverse people, this provider reported: Multiple GAVC conferences, online CEUs, participant in online communities
Regarding areas of specialty/specific trainings, this provider reported: gender affirming voice training, gender affirming singing lessons
Regarding formal training in cultural humility for transgender and gender diverse people, this provider reported: Community trainings through Trans Empowerment Project, Transgender Voice and Communication Training for Voice Clinicians</v>
      </c>
      <c r="E16" s="9" t="str">
        <f>Form!T94</f>
        <v>TN</v>
      </c>
      <c r="F16" s="9" t="str">
        <f>Form!M94</f>
        <v>English</v>
      </c>
      <c r="G16" s="59" t="str">
        <f>Form!AI94</f>
        <v>She/They</v>
      </c>
      <c r="H16" s="9" t="str">
        <f>Form!AR94</f>
        <v>Kelli@trilliumspeech.com</v>
      </c>
      <c r="I16" s="49" t="str">
        <f>Form!AS94</f>
        <v>www.trilliumspeech.com</v>
      </c>
      <c r="J16" s="58">
        <f>Form!AQ94</f>
        <v>8652147384</v>
      </c>
      <c r="K16" s="9" t="str">
        <f>Form!AC94</f>
        <v>I accept Blue Cross, Blue Shield, united, healthcare, all TennCare Medicaid plans (UHC community plan, Wellpoint, Bluecare, Cover Kids.</v>
      </c>
      <c r="L16" s="60">
        <f>Form!A94</f>
        <v>45359.79109</v>
      </c>
    </row>
    <row r="17">
      <c r="A17" s="9" t="str">
        <f>Form!AN79</f>
        <v>1450 San Pablo St, Los Angeles, CA</v>
      </c>
      <c r="B17" s="9" t="str">
        <f>Form!C79</f>
        <v>Felicia François, MS, CCC-SLP</v>
      </c>
      <c r="C17" s="9" t="str">
        <f>Form!L79</f>
        <v>Speech-Language Pathologist</v>
      </c>
      <c r="D17" s="61" t="str">
        <f>Form!C79&amp;" is a "&amp;Form!L79&amp;" employed at "&amp;Form!AO79&amp;". They began working with general voice clients in "&amp;Form!AW79&amp;", and transgender/gender diverse clients in "&amp;Form!AV79&amp;". "&amp;Form!P79&amp;" "&amp;Form!S79&amp;" "&amp;Form!X79&amp;" "&amp;CHAR(10)&amp;CHAR(10)&amp;"They are affiliated with the following: "&amp;Form!AP79&amp;". "&amp;Form!AY79&amp;Form!Z79&amp;Form!AB79&amp;Form!AU79&amp;Form!BA79</f>
        <v>Felicia François, MS, CCC-SLP is a Speech-Language Pathologist employed at USC Voice Center. They began working with general voice clients in 2016, and transgender/gender diverse clients in 2018. Individual training is offered in person or virtually, and group training is not offered. Services are available for those with feminine, masculine, androgynous, and singing-related voice goals. 
They are affiliated with the following: American Speech-Language-Hearing Association (ASHA). This provider opted to share the following additional aspects of identity: Queer, nonbinary
Regarding formal training in voice for transgender and gender diverse people, this provider reported: I have attended trainings and have published research to further my own knowledge of gender-affirming voice. I worked as a gender-affirming singing and speaking coach before becoming a speech-language pathologist with gender-affirming voice as a specialty of mine. I lead the gender-affirming voice initiatives at the USC Voice Center.
Regarding areas of specialty/specific trainings, this provider reported: Laryngeal massage and reposturing for voice masculinization, singing voice instructor experience, former choir director
Regarding formal training in cultural humility for transgender and gender diverse people, this provider reported: Being nonbinary myself, and being married to a transmasculine person, I have been part of this community and surrounded myself with gender diverse people for many years. I have also attended extra trainings to learn even more about other topics such as neurodiversity affirming gender affirming voice care.</v>
      </c>
      <c r="E17" s="9" t="str">
        <f>Form!T79</f>
        <v>CA</v>
      </c>
      <c r="F17" s="9" t="str">
        <f>Form!M79</f>
        <v>English</v>
      </c>
      <c r="G17" s="59" t="str">
        <f>Form!AI79</f>
        <v>Nonbinary</v>
      </c>
      <c r="H17" s="9" t="str">
        <f>Form!AR79</f>
        <v/>
      </c>
      <c r="I17" s="49" t="str">
        <f>Form!AS79</f>
        <v>https://www.keckmedicine.org/centers-and-programs/voice-and-swallowing-disorders/</v>
      </c>
      <c r="J17" s="58">
        <f>Form!AQ79</f>
        <v>3234425790</v>
      </c>
      <c r="K17" s="9" t="str">
        <f>Form!AC79</f>
        <v>My institution (USC Keck Medicine) accepts most major insurances.</v>
      </c>
      <c r="L17" s="60">
        <f>Form!A79</f>
        <v>45359.64486</v>
      </c>
    </row>
    <row r="18">
      <c r="A18" s="9" t="str">
        <f>Form!AN85</f>
        <v>1450 San Pablo St., Los Angeles, CA</v>
      </c>
      <c r="B18" s="9" t="str">
        <f>Form!C85</f>
        <v>Kacie La Forest, CCC-SLP</v>
      </c>
      <c r="C18" s="9" t="str">
        <f>Form!L85</f>
        <v>Speech-Language Pathologist</v>
      </c>
      <c r="D18" s="61" t="str">
        <f>Form!C85&amp;" is a "&amp;Form!L85&amp;" employed at "&amp;Form!AO85&amp;". They began working with general voice clients in "&amp;Form!AW85&amp;", and transgender/gender diverse clients in "&amp;Form!AV85&amp;". "&amp;Form!P85&amp;" "&amp;Form!S85&amp;" "&amp;Form!X85&amp;" "&amp;CHAR(10)&amp;CHAR(10)&amp;"They are affiliated with the following: "&amp;Form!AP85&amp;". "&amp;Form!AY85&amp;Form!Z85&amp;Form!AB85&amp;Form!AU85&amp;Form!BA85</f>
        <v>Kacie La Forest, CCC-SLP is a Speech-Language Pathologist employed at USC Voice Center. They began working with general voice clients in , and transgender/gender diverse clients in . Individual training is offered in person or virtually, and group training is not offered. Services are available for those with feminine, masculine, androgynous, and singing-related voice goals. 
They are affiliated with the following: American Speech-Language-Hearing Association (ASHA), The Voice Foundation. 
Regarding formal training in voice for transgender and gender diverse people, this provider reported: Clinical Fellowship at USC Voice Center, Continuing education coursework 
Regarding formal training in cultural humility for transgender and gender diverse people, this provider reported: Gender Voice Training: A Workshop Led by Gender Diverse SLPs (University of Colorado, Jan 2023)</v>
      </c>
      <c r="E18" s="9" t="str">
        <f>Form!T85</f>
        <v>CA</v>
      </c>
      <c r="F18" s="9" t="str">
        <f>Form!M85</f>
        <v>English</v>
      </c>
      <c r="G18" s="59" t="str">
        <f>Form!AI85</f>
        <v>Cisgender Woman</v>
      </c>
      <c r="H18" s="9" t="str">
        <f>Form!AR85</f>
        <v>kacie.laforest@med.usc.edu</v>
      </c>
      <c r="I18" s="49" t="str">
        <f>Form!AS85</f>
        <v>keckmedicine.org/uscvoicecenter</v>
      </c>
      <c r="J18" s="58" t="str">
        <f>Form!AQ85</f>
        <v/>
      </c>
      <c r="K18" s="9" t="str">
        <f>Form!AC85</f>
        <v/>
      </c>
      <c r="L18" s="60">
        <f>Form!A85</f>
        <v>45359.66273</v>
      </c>
    </row>
    <row r="19">
      <c r="A19" s="9" t="str">
        <f>Form!AN83</f>
        <v>150 Broadway, Suite 1708, New York, NY</v>
      </c>
      <c r="B19" s="9" t="str">
        <f>Form!C83</f>
        <v>Christie Block, MA, MS, CCC-SLP</v>
      </c>
      <c r="C19" s="9" t="str">
        <f>Form!L83</f>
        <v>Speech-Language Pathologist</v>
      </c>
      <c r="D19" s="61" t="str">
        <f>Form!C83&amp;" is a "&amp;Form!L83&amp;" employed at "&amp;Form!AO83&amp;". They began working with general voice clients in "&amp;Form!AW83&amp;", and transgender/gender diverse clients in "&amp;Form!AV83&amp;". "&amp;Form!P83&amp;" "&amp;Form!S83&amp;" "&amp;Form!X83&amp;" "&amp;CHAR(10)&amp;CHAR(10)&amp;"They are affiliated with the following: "&amp;Form!AP83&amp;". "&amp;Form!AY83&amp;Form!Z83&amp;Form!AB83&amp;Form!AU83&amp;Form!BA83</f>
        <v>Christie Block, MA, MS, CCC-SLP is a Speech-Language Pathologist employed at New York Speech &amp; Voice Lab. They began working with general voice clients in 2002, and transgender/gender diverse clients in 2007. Individual training is offered in person or virtually, and group training is offered in person or virtually. Services are available for those with feminine, masculine, and androgynous voice goals. 
They are affiliated with the following: World Professional Association for Transgender Health (WPATH), Working Group on Gender, New York Voice Study Group, American Speech-Language-Hearing Association (ASHA), Extramural Laryngeal Rounds. 
Regarding formal training in voice for transgender and gender diverse people, this provider reported: MS in voice and voice disorders; MA in linguistics with a focus on language and gender; WPATH SOC-8 certified provider; Gender Affirmative Voice Training: Approach and Technique; Gender Affirming Voice Training: A Course for Clinicians; ongoing WPATH, USPATH, Working Group on Gender, and TGNC community conferences and gatherings; ongoing informal consultation with GAVC and GA health experts, and community members
Regarding areas of specialty/specific trainings, this provider reported: Coordinating care with phonosurgery/HRT/mental health/singing, manual therapy, clinical hypnosis, across the gender spectrum, teens to seniors, LMRVT, Estill Voice, PhoRTE, VFE, SOVT, flow phonation, ESL/accent
Regarding formal training in cultural humility for transgender and gender diverse people, this provider reported: WPATH, USPATH; Gender Affirming Voice Training: A Course for Clinicians; Gender Affirmative Voice Training: Approach &amp; Technique; TGNC community conferences
This provider wished to share the following additional information: GAVC - independent clinician trainer, WPATH GEI faculty/mentor, invited speaker, writer, article reviewer, session moderator</v>
      </c>
      <c r="E19" s="9" t="str">
        <f>Form!T83</f>
        <v>NY, NJ, PA</v>
      </c>
      <c r="F19" s="9" t="str">
        <f>Form!M83</f>
        <v>English</v>
      </c>
      <c r="G19" s="59" t="str">
        <f>Form!AI83</f>
        <v>Cisgender Woman</v>
      </c>
      <c r="H19" s="9" t="str">
        <f>Form!AR83</f>
        <v>cblock@speechvoicelab.com</v>
      </c>
      <c r="I19" s="49" t="str">
        <f>Form!AS83</f>
        <v>www.speechvoicelab.com</v>
      </c>
      <c r="J19" s="58">
        <f>Form!AQ83</f>
        <v>3476773619</v>
      </c>
      <c r="K19" s="9" t="str">
        <f>Form!AC83</f>
        <v>Out-of-pocket, Medicare, occasional free workshops</v>
      </c>
      <c r="L19" s="60">
        <f>Form!A83</f>
        <v>45359.64707</v>
      </c>
    </row>
    <row r="20">
      <c r="A20" s="9" t="str">
        <f>Form!AN103</f>
        <v>150 S Warner Rd Ste 130,, King of Prussia, PA</v>
      </c>
      <c r="B20" s="9" t="str">
        <f>Form!C103</f>
        <v>Jessica Schwartz Smith, MS, CCC-SLP</v>
      </c>
      <c r="C20" s="9" t="str">
        <f>Form!L103</f>
        <v>Speech-Language Pathologist</v>
      </c>
      <c r="D20" s="61" t="str">
        <f>Form!C103&amp;" is a "&amp;Form!L103&amp;" employed at "&amp;Form!AO103&amp;". They began working with general voice clients in "&amp;Form!AW103&amp;", and transgender/gender diverse clients in "&amp;Form!AV103&amp;". "&amp;Form!P103&amp;" "&amp;Form!S103&amp;" "&amp;Form!X103&amp;" "&amp;CHAR(10)&amp;CHAR(10)&amp;"They are affiliated with the following: "&amp;Form!AP103&amp;". "&amp;Form!AY103&amp;Form!Z103&amp;Form!AB103&amp;Form!AU103&amp;Form!BA103</f>
        <v>Jessica Schwartz Smith, MS, CCC-SLP is a Speech-Language Pathologist employed at Resonate Voice and Speech Services. They began working with general voice clients in 2016, and transgender/gender diverse clients in 2019. Individual training is offered in person or virtually, and group training is not offered. Services are available for those with feminine, masculine, and androgynous voice goals. 
They are affiliated with the following: American Speech-Language-Hearing Association (ASHA). 
Regarding formal training in voice for transgender and gender diverse people, this provider reported: Jessica is a licensed and certified speech-language pathologist and private practice owner who specializes in voice care.  She has experience working with general voice patients since 2016 and began working with trans clients seeking voice training in 2019.  Jessica ensures all exercises are rooted in an understanding of healthy voice practices to lay a strong foundation for pitch, resonance, and communication training.  She is Safe Zone Trained and participates in continuing education to support an affirming environment that offers high quality, individualized voice care.
Regarding formal training in cultural humility for transgender and gender diverse people, this provider reported: Safe Zone Training, Trans Wellness Conference Attendee</v>
      </c>
      <c r="E20" s="9" t="str">
        <f>Form!T103</f>
        <v>PA, NC</v>
      </c>
      <c r="F20" s="9" t="str">
        <f>Form!M103</f>
        <v>English</v>
      </c>
      <c r="G20" s="59" t="str">
        <f>Form!AI103</f>
        <v>Cisgender Woman</v>
      </c>
      <c r="H20" s="9" t="str">
        <f>Form!AR103</f>
        <v>jessica@resonatevoiceandspeech.com</v>
      </c>
      <c r="I20" s="49" t="str">
        <f>Form!AS103</f>
        <v>www.resonatevoiceandspeech.com</v>
      </c>
      <c r="J20" s="58">
        <f>Form!AQ103</f>
        <v>2674144930</v>
      </c>
      <c r="K20" s="9" t="str">
        <f>Form!AC103</f>
        <v>Accepting self pay, out of network insurance via superbill, Medicare, and the following commercial insurance: Independence Blue Cross, Highmark of PA, BCBS PPO plans, United Healthcare/Optum, and Medicare</v>
      </c>
      <c r="L20" s="60">
        <f>Form!A103</f>
        <v>45360.64246</v>
      </c>
    </row>
    <row r="21">
      <c r="A21" s="9" t="str">
        <f>Form!AN61</f>
        <v>1500 Prairie Parkway, Cedar Falls, Iowa</v>
      </c>
      <c r="B21" s="9" t="str">
        <f>Form!C61</f>
        <v>Liz O'Loughlin M.A., CCC-SLP</v>
      </c>
      <c r="C21" s="9" t="str">
        <f>Form!L61</f>
        <v>Speech-Language Pathologist</v>
      </c>
      <c r="D21" s="61" t="str">
        <f>Form!C61&amp;" is a "&amp;Form!L61&amp;" employed at "&amp;Form!AO61&amp;". They began working with general voice clients in "&amp;Form!AW61&amp;", and transgender/gender diverse clients in "&amp;Form!AV61&amp;". "&amp;Form!P61&amp;" "&amp;Form!S61&amp;" "&amp;Form!X61&amp;" "&amp;CHAR(10)&amp;CHAR(10)&amp;"They are affiliated with the following: "&amp;Form!AP61&amp;". "&amp;Form!AY61&amp;Form!Z61&amp;Form!AB61&amp;Form!AU61&amp;Form!BA61</f>
        <v>Liz O'Loughlin M.A., CCC-SLP is a Speech-Language Pathologist employed at UnityPoint Clinic. They began working with general voice clients in 2018, and transgender/gender diverse clients in 2020. Individual training is offered in person or virtually, and group training is not offered. Services are available for those with feminine, masculine, and androgynous voice goals. 
They are affiliated with the following: American Speech-Language Hearing Association. This provider opted to share the following additional aspects of identity: straight, cisgender woman; ally. 
Regarding formal training in voice for transgender and gender diverse people, this provider reported: I have taken/participated in the following courses:
Gender Affirming Voice Training: A Course for Voice Clinicians with Sandy Hirsch, Leah Helou, and Christie Block, and AC Goldberg; 
Roadmap to Gender-Affirming Voice Modification with The Voice Stylist and Duncan Lake Speech Therapy; 
Voice and Communication Across the Gender Continuum with Gwen Nolan; 
Theatre Voice and Speech Training Methods for Working with Gender Diverse Clients. 
I have also taken part in UnityPoint Clinic's Safe Zone Provider Training two times and have attended multiple Trauma Informed Care Conferences and webinars. 
Regarding areas of specialty/specific trainings, this provider reported: I have been working with individuals seeking gender affirming voice therapy since 2020 ranging from the ages of 14 to 55. I have helped individuals masculinize and feminize their voices successfully. 
Regarding formal training in cultural humility for transgender and gender diverse people, this provider reported: Safe Zone Training, webinars from AC Goldberg </v>
      </c>
      <c r="E21" s="9" t="str">
        <f>Form!T61</f>
        <v>IA</v>
      </c>
      <c r="F21" s="9" t="str">
        <f>Form!M61</f>
        <v>English, Spanish</v>
      </c>
      <c r="G21" s="59" t="str">
        <f>Form!AI61</f>
        <v>Cisgender Woman</v>
      </c>
      <c r="H21" s="9" t="str">
        <f>Form!AR61</f>
        <v>elizabeth.oloughlin@unitypoint.org</v>
      </c>
      <c r="I21" s="49" t="str">
        <f>Form!AS61</f>
        <v>https://www.unitypoint.org/locations/unitypoint-clinic-therapy---prairie-parkway</v>
      </c>
      <c r="J21" s="58">
        <f>Form!AQ61</f>
        <v>3192222784</v>
      </c>
      <c r="K21" s="9" t="str">
        <f>Form!AC61</f>
        <v>I work for UnityPoint Clinic in Cedar Falls, Iowa. UPC has an LGBTQ+ clinic providing gender affirming healthcare to all. I am in the outpatient therapy department. I accept United Healthcare, BCBS, Wellpoint, Iowa Total Care, and more; however, depending on your individual plan, services may not be covered. You can reach out and we can figure this out. There is also a local university (University of Northern Iowa) who also provides gender affirming care in their speech-language pathology department if insurance does not cover therapy services in an outpatient setting. </v>
      </c>
      <c r="L21" s="60">
        <f>Form!A61</f>
        <v>45359.52985</v>
      </c>
    </row>
    <row r="22">
      <c r="A22" s="9" t="str">
        <f>Form!AN74</f>
        <v>1514 Jefferson Hwy, New Orleans, LA</v>
      </c>
      <c r="B22" s="9" t="str">
        <f>Form!C74</f>
        <v>Jodie Fornadley, MS CCC SLP</v>
      </c>
      <c r="C22" s="9" t="str">
        <f>Form!L74</f>
        <v>Speech-Language Pathologist</v>
      </c>
      <c r="D22" s="61" t="str">
        <f>Form!C74&amp;" is a "&amp;Form!L74&amp;" employed at "&amp;Form!AO74&amp;". They began working with general voice clients in "&amp;Form!AW74&amp;", and transgender/gender diverse clients in "&amp;Form!AV74&amp;". "&amp;Form!P74&amp;" "&amp;Form!S74&amp;" "&amp;Form!X74&amp;" "&amp;CHAR(10)&amp;CHAR(10)&amp;"They are affiliated with the following: "&amp;Form!AP74&amp;". "&amp;Form!AY74&amp;Form!Z74&amp;Form!AB74&amp;Form!AU74&amp;Form!BA74</f>
        <v>Jodie Fornadley, MS CCC SLP is a Speech-Language Pathologist employed at Ochsner Voice Center. They began working with general voice clients in 2014, and transgender/gender diverse clients in 2019. Individual training is offered in person or virtually, and group training is not offered. Services are available for those with feminine, masculine, androgynous, and singing-related voice goals. 
They are affiliated with the following: American Speech-Language-Hearing Association (ASHA), LSHA. 
Regarding formal training in voice for transgender and gender diverse people, this provider reported: 10 years clinical practice as a voice SLP plus have spent the last ~3-4 years reading various texts, attending courses, and reading input of trans or gender non conforming clinicians to continue to build the highest culture competence that I can 
Regarding formal training in cultural humility for transgender and gender diverse people, this provider reported: Medbridge courses</v>
      </c>
      <c r="E22" s="9" t="str">
        <f>Form!T74</f>
        <v>LA, MS, FL, AL</v>
      </c>
      <c r="F22" s="9" t="str">
        <f>Form!M74</f>
        <v>English </v>
      </c>
      <c r="G22" s="59" t="str">
        <f>Form!AI74</f>
        <v>Cisgender Woman</v>
      </c>
      <c r="H22" s="9" t="str">
        <f>Form!AR74</f>
        <v>judith.marino@ochsner.org</v>
      </c>
      <c r="I22" s="9" t="str">
        <f>Form!AS74</f>
        <v/>
      </c>
      <c r="J22" s="58" t="str">
        <f>Form!AQ74</f>
        <v/>
      </c>
      <c r="K22" s="9" t="str">
        <f>Form!AC74</f>
        <v/>
      </c>
      <c r="L22" s="60">
        <f>Form!A74</f>
        <v>45359.61985</v>
      </c>
    </row>
    <row r="23">
      <c r="A23" s="9" t="str">
        <f>Form!AN119</f>
        <v>15150 Preston Road, Ste 300, Dallas, Texas</v>
      </c>
      <c r="B23" s="9" t="str">
        <f>Form!C119</f>
        <v>Marcia Campagna, MS, CCC-SLP, COM®</v>
      </c>
      <c r="C23" s="9" t="str">
        <f>Form!L119</f>
        <v>Speech-Language Pathologist</v>
      </c>
      <c r="D23" s="61" t="str">
        <f>Form!C119&amp;" is a "&amp;Form!L119&amp;" employed at "&amp;Form!AO119&amp;". They began working with general voice clients in "&amp;Form!AW119&amp;", and transgender/gender diverse clients in "&amp;Form!AV119&amp;". "&amp;Form!P119&amp;" "&amp;Form!S119&amp;" "&amp;Form!X119&amp;" "&amp;CHAR(10)&amp;CHAR(10)&amp;"They are affiliated with the following: "&amp;Form!AP119&amp;". "&amp;Form!AY119&amp;Form!Z119&amp;Form!AB119&amp;Form!AU119&amp;Form!BA119</f>
        <v>Marcia Campagna, MS, CCC-SLP, COM® is a Speech-Language Pathologist employed at Best Speech Therapy, PLLC. They began working with general voice clients in 2011, and transgender/gender diverse clients in 2018. Individual training is offered in person or virtually, and group training is offered in person or virtually. Services are available for those with feminine, masculine, and androgynous voice goals. 
They are affiliated with the following: American Speech-Language-Hearing Association (ASHA). 
Regarding formal training in voice for transgender and gender diverse people, this provider reported: We collaborate with a vocologist to provide voice and communication training services. Our vocologist specializes in movement, acting, and singing voice. 
Regarding areas of specialty/specific trainings, this provider reported: Voice rehab all ages, gender affirming voice, 
Regarding formal training in cultural humility for transgender and gender diverse people, this provider reported: Gender affirming Voice conferences (several attended) include cultural training. 
This provider wished to share the following additional information: This is a combined approach with SLP and a Vocologist/Drama teacher. We address movement, voice, and expression. </v>
      </c>
      <c r="E23" s="9" t="str">
        <f>Form!T119</f>
        <v>TX, CA, MS, FL</v>
      </c>
      <c r="F23" s="9" t="str">
        <f>Form!M119</f>
        <v>English, Spanish</v>
      </c>
      <c r="G23" s="59" t="str">
        <f>Form!AI119</f>
        <v>Cisgender Woman</v>
      </c>
      <c r="H23" s="9" t="str">
        <f>Form!AR119</f>
        <v>info@bestspeechtherapy.com</v>
      </c>
      <c r="I23" s="49" t="str">
        <f>Form!AS119</f>
        <v>www.bestspeechtherapy.com</v>
      </c>
      <c r="J23" s="58">
        <f>Form!AQ119</f>
        <v>2149971106</v>
      </c>
      <c r="K23" s="9" t="str">
        <f>Form!AC119</f>
        <v>Private Pay; we offer discounted packages. </v>
      </c>
      <c r="L23" s="60">
        <f>Form!A119</f>
        <v>45362.46882</v>
      </c>
    </row>
    <row r="24">
      <c r="A24" s="9" t="str">
        <f>Form!AN84</f>
        <v>1701 N. 13th Street, Philadelphia, PA</v>
      </c>
      <c r="B24" s="9" t="str">
        <f>Form!C84</f>
        <v>Katie Donocoff MS CCC-SLP</v>
      </c>
      <c r="C24" s="9" t="str">
        <f>Form!L84</f>
        <v>Speech-Language Pathologist</v>
      </c>
      <c r="D24" s="61" t="str">
        <f>Form!C84&amp;" is a "&amp;Form!L84&amp;" employed at "&amp;Form!AO84&amp;". They began working with general voice clients in "&amp;Form!AW84&amp;", and transgender/gender diverse clients in "&amp;Form!AV84&amp;". "&amp;Form!P84&amp;" "&amp;Form!S84&amp;" "&amp;Form!X84&amp;" "&amp;CHAR(10)&amp;CHAR(10)&amp;"They are affiliated with the following: "&amp;Form!AP84&amp;". "&amp;Form!AY84&amp;Form!Z84&amp;Form!AB84&amp;Form!AU84&amp;Form!BA84</f>
        <v>Katie Donocoff MS CCC-SLP is a Speech-Language Pathologist employed at Temple University. They began working with general voice clients in 2014, and transgender/gender diverse clients in 2020. Individual training is offered in person or virtually, and group training is offered virtually. Services are available for those with feminine, masculine, and androgynous voice goals. 
They are affiliated with the following: American Speech-Language-Hearing Association (ASHA). 
Regarding formal training in voice for transgender and gender diverse people, this provider reported: I am a clinical assistant professor at Temple University and have spent the last 3 years running/supervising a GAV clinic at the University level. I've developed a voice group and also provide individual therapy.
Regarding formal training in cultural humility for transgender and gender diverse people, this provider reported: I took your course with AC :-)</v>
      </c>
      <c r="E24" s="9" t="str">
        <f>Form!T84</f>
        <v>NJ, PA</v>
      </c>
      <c r="F24" s="9" t="str">
        <f>Form!M84</f>
        <v>English</v>
      </c>
      <c r="G24" s="59" t="str">
        <f>Form!AI84</f>
        <v>Cisgender Woman</v>
      </c>
      <c r="H24" s="9" t="str">
        <f>Form!AR84</f>
        <v>Katie.Donocoff@temple.edu</v>
      </c>
      <c r="I24" s="9" t="str">
        <f>Form!AS84</f>
        <v/>
      </c>
      <c r="J24" s="58" t="str">
        <f>Form!AQ84</f>
        <v/>
      </c>
      <c r="K24" s="9" t="str">
        <f>Form!AC84</f>
        <v>Free clinic (university)</v>
      </c>
      <c r="L24" s="60">
        <f>Form!A84</f>
        <v>45359.6482</v>
      </c>
    </row>
    <row r="25">
      <c r="A25" s="9" t="str">
        <f>Form!AN71</f>
        <v>17209 Butler Road, Little Rock, Arkansas</v>
      </c>
      <c r="B25" s="9" t="str">
        <f>Form!C71</f>
        <v>Gregory Robinson, Ph.D. CCC-SLP</v>
      </c>
      <c r="C25" s="9" t="str">
        <f>Form!L71</f>
        <v>Speech-Language Pathologist</v>
      </c>
      <c r="D25" s="61" t="str">
        <f>Form!C71&amp;" is a "&amp;Form!L71&amp;" employed at "&amp;Form!AO71&amp;". They began working with general voice clients in "&amp;Form!AW71&amp;", and transgender/gender diverse clients in "&amp;Form!AV71&amp;". "&amp;Form!P71&amp;" "&amp;Form!S71&amp;" "&amp;Form!X71&amp;" "&amp;CHAR(10)&amp;CHAR(10)&amp;"They are affiliated with the following: "&amp;Form!AP71&amp;". "&amp;Form!AY71&amp;Form!Z71&amp;Form!AB71&amp;Form!AU71&amp;Form!BA71</f>
        <v>Gregory Robinson, Ph.D. CCC-SLP is a Speech-Language Pathologist employed at University of Arkansas for Medical Sciences and Prismatic Speech Services. They began working with general voice clients in 1997, and transgender/gender diverse clients in 2016. Individual training is offered in person or virtually, and group training is offered in person. Services are available for those with feminine, masculine, androgynous, and singing-related voice goals. 
They are affiliated with the following: Member of the American Speech-Language Hearing Association, Chair of L'GASP: The LGBTQ+ Caucus of the American Speech-Language Hearing Association. This provider opted to share the following additional aspects of identity: bisexual and nonbinary
Regarding formal training in voice for transgender and gender diverse people, this provider reported: I have a Ph.D. in Speech-Language Pathology and training as a singer and actor. I have been doing GAVC training for over 7 years.
Regarding areas of specialty/specific trainings, this provider reported: Singing for all genders, Acting and Dialect Coaching, and Laban Theory
Regarding formal training in cultural humility for transgender and gender diverse people, this provider reported: I have attended presentations and presented on this topic numerous times. I have published book chapters, journal articles, and spoken on national podcasts about cultural humility and cultural responsivity. </v>
      </c>
      <c r="E25" s="9" t="str">
        <f>Form!T71</f>
        <v>AR</v>
      </c>
      <c r="F25" s="9" t="str">
        <f>Form!M71</f>
        <v>English</v>
      </c>
      <c r="G25" s="59" t="str">
        <f>Form!AI71</f>
        <v>Nonbinary</v>
      </c>
      <c r="H25" s="9" t="str">
        <f>Form!AR71</f>
        <v>gcrobinson@uams.edu</v>
      </c>
      <c r="I25" s="49" t="str">
        <f>Form!AS71</f>
        <v>https://prismaticspeech.com/</v>
      </c>
      <c r="J25" s="58">
        <f>Form!AQ71</f>
        <v>5013669104</v>
      </c>
      <c r="K25" s="9" t="str">
        <f>Form!AC71</f>
        <v>The TLC Group is just a nominal fee. Prismatic Speech Services offers microgrants for low income clients and can provide documentation for clients to submit for insurance reimbursements.</v>
      </c>
      <c r="L25" s="60">
        <f>Form!A71</f>
        <v>45359.60326</v>
      </c>
    </row>
    <row r="26">
      <c r="A26" s="9" t="str">
        <f>Form!AN126</f>
        <v>1828 10th Ave, Greeley, CO</v>
      </c>
      <c r="B26" s="9" t="str">
        <f>Form!C126</f>
        <v>Charlie Lenell, PhD, CCC-SLP</v>
      </c>
      <c r="C26" s="9" t="str">
        <f>Form!L126</f>
        <v>Speech-Language Pathologist</v>
      </c>
      <c r="D26" s="61" t="str">
        <f>Form!C126&amp;" is a "&amp;Form!L126&amp;" employed at "&amp;Form!AO126&amp;". They began working with general voice clients in "&amp;Form!AW126&amp;", and transgender/gender diverse clients in "&amp;Form!AV126&amp;". "&amp;Form!P126&amp;" "&amp;Form!S126&amp;" "&amp;Form!X126&amp;" "&amp;CHAR(10)&amp;CHAR(10)&amp;"They are affiliated with the following: "&amp;Form!AP126&amp;". "&amp;Form!AY126&amp;Form!Z126&amp;Form!AB126&amp;Form!AU126&amp;Form!BA126</f>
        <v>Charlie Lenell, PhD, CCC-SLP is a Speech-Language Pathologist employed at University of Northern Colorado. They began working with general voice clients in 2014, and transgender/gender diverse clients in 2022. Individual training is offered in person or virtually, and group training is not offered. Services are available for those with feminine, masculine, and androgynous voice goals. 
They are affiliated with the following: American Speech-Language-Hearing Association (ASHA), LGBTQ+ CSD Student Association, LGASP. This provider opted to share the following additional aspects of identity: nonbinary, queer
Regarding formal training in voice for transgender and gender diverse people, this provider reported: Charlie Lenell (they/them) is a queer, nonbinary speech-language pathologist and assistant professor working at the University of Northern Colorado. They specialize in research that evaluates how hormones affect the voice. They provide/supervise gender-affirming voice services at the University of Northern Colorado's Speech and Hearing Clinic. 
Regarding formal training in cultural humility for transgender and gender diverse people, this provider reported: Charlie Lenell (they/them) is a queer, nonbinary individual. They regularly work on the Board of nonprofit organizations (LGTBQ+ CSD Student Association and L'GASP) to support LGBTQ+ individuals. They have received continuing education in gender-affirming voice through multiple organizations such as the Trans Voice Initiative and ASHA. </v>
      </c>
      <c r="E26" s="9" t="str">
        <f>Form!T126</f>
        <v>CO</v>
      </c>
      <c r="F26" s="9" t="str">
        <f>Form!M126</f>
        <v>English</v>
      </c>
      <c r="G26" s="59" t="str">
        <f>Form!AI126</f>
        <v>Nonbinary</v>
      </c>
      <c r="H26" s="9" t="str">
        <f>Form!AR126</f>
        <v>charles.lenell@unco.edu</v>
      </c>
      <c r="I26" s="49" t="str">
        <f>Form!AS126</f>
        <v>https://www.unco.edu/nhs/audiology-speech-language-sciences/about-us/clinic.aspx</v>
      </c>
      <c r="J26" s="58">
        <f>Form!AQ126</f>
        <v>9703514519</v>
      </c>
      <c r="K26" s="9" t="str">
        <f>Form!AC126</f>
        <v>The University of Northern Colorado offers services that can be billed through insurance. Without insurance, voice evaluations are $75 and voice therapy is $25.00 per 30 minutes of therapy (as of March 2024). At this time, we do not accept Medicare. </v>
      </c>
      <c r="L26" s="60">
        <f>Form!A126</f>
        <v>45362.76255</v>
      </c>
    </row>
    <row r="27">
      <c r="A27" s="9" t="str">
        <f>Form!AN76</f>
        <v>184 W Nicholai St, Hicksville, NY</v>
      </c>
      <c r="B27" s="9" t="str">
        <f>Form!C76</f>
        <v>Karen Sussman, MA, CCC-SLP</v>
      </c>
      <c r="C27" s="9" t="str">
        <f>Form!L76</f>
        <v>Speech-Language Pathologist</v>
      </c>
      <c r="D27" s="61" t="str">
        <f>Form!C76&amp;" is a "&amp;Form!L76&amp;" employed at "&amp;Form!AO76&amp;". They began working with general voice clients in "&amp;Form!AW76&amp;", and transgender/gender diverse clients in "&amp;Form!AV76&amp;". "&amp;Form!P76&amp;" "&amp;Form!S76&amp;" "&amp;Form!X76&amp;" "&amp;CHAR(10)&amp;CHAR(10)&amp;"They are affiliated with the following: "&amp;Form!AP76&amp;". "&amp;Form!AY76&amp;Form!Z76&amp;Form!AB76&amp;Form!AU76&amp;Form!BA76</f>
        <v>Karen Sussman, MA, CCC-SLP is a Speech-Language Pathologist employed at Professional Voice Care Center. They began working with general voice clients in 1982, and transgender/gender diverse clients in 1984. Individual training is offered in person or virtually, and group training is not offered. Services are available for those with feminine, masculine, androgynous, and singing-related voice goals. 
They are affiliated with the following: World Professional Association for Transgender Health (WPATH), American Speech-Language-Hearing Association (ASHA), NYSSLHA, LISHA, VASTA, National Association of Teachers of Singing (NATS). 
Regarding formal training in voice for transgender and gender diverse people, this provider reported: 43 years experience in vocology and GAVC. Degrees in speech pathology and music performance - voice. Approx. 50 hours continuing education training in GAVC and hundreds of post-graduate training hours in voice therapy/voice training. 30+ years experience as a working singer/actress. 
Regarding areas of specialty/specific trainings, this provider reported: All aspects of the singing voice, VoiceWorks Associate instructor
Regarding formal training in cultural humility for transgender and gender diverse people, this provider reported: Continuing education coursework (e.g., with Ruchi Kapila, SLP-vocologist)
This provider wished to share the following additional information: I have been privileged to be able to bring my experience/training as an SLP, vocologist, singing teacher, presenter, and performer together to help general voice clients and TGNC clients to achieve their authentic, affirmed, and excellent voices.</v>
      </c>
      <c r="E27" s="9" t="str">
        <f>Form!T76</f>
        <v>NY, CA</v>
      </c>
      <c r="F27" s="9" t="str">
        <f>Form!M76</f>
        <v>English</v>
      </c>
      <c r="G27" s="59" t="str">
        <f>Form!AI76</f>
        <v>Cisgender Woman</v>
      </c>
      <c r="H27" s="9" t="str">
        <f>Form!AR76</f>
        <v>office@provoicecare.net</v>
      </c>
      <c r="I27" s="49" t="str">
        <f>Form!AS76</f>
        <v>https://provoicecare.net</v>
      </c>
      <c r="J27" s="58">
        <f>Form!AQ76</f>
        <v>5164331822</v>
      </c>
      <c r="K27" s="9" t="str">
        <f>Form!AC76</f>
        <v>Accepting numerous insurance plans</v>
      </c>
      <c r="L27" s="60">
        <f>Form!A76</f>
        <v>45359.62811</v>
      </c>
    </row>
    <row r="28">
      <c r="A28" s="9" t="str">
        <f>Form!AN47</f>
        <v>1901 Fourth ave, Stevens Point, WI</v>
      </c>
      <c r="B28" s="9" t="str">
        <f>Form!C47</f>
        <v>Trescha Kay, MA, CCC-SLP</v>
      </c>
      <c r="C28" s="9" t="str">
        <f>Form!L47</f>
        <v>Speech-Language Pathologist</v>
      </c>
      <c r="D28" s="61" t="str">
        <f>Form!C47&amp;" is a "&amp;Form!L47&amp;" employed at "&amp;Form!AO47&amp;". They began working with general voice clients in "&amp;Form!AW47&amp;", and transgender/gender diverse clients in "&amp;Form!AV47&amp;". "&amp;Form!P47&amp;" "&amp;Form!S47&amp;" "&amp;Form!X47&amp;" "&amp;CHAR(10)&amp;CHAR(10)&amp;"They are affiliated with the following: "&amp;Form!AP47&amp;". "&amp;Form!AY47&amp;Form!Z47&amp;Form!AB47&amp;Form!AU47&amp;Form!BA47</f>
        <v>Trescha Kay, MA, CCC-SLP is a Speech-Language Pathologist employed at University of Wisconsin - Stevens Point. They began working with general voice clients in 2012, and transgender/gender diverse clients in 2018. Individual training is offered in person or virtually, and group training is not offered. Services are available for those with feminine, masculine, and androgynous voice goals. 
They are affiliated with the following: American Speech-Language-Hearing Association (ASHA). This provider opted to share the following additional aspects of identity: LGBTQ+ community member; queer
Regarding formal training in voice for transgender and gender diverse people, this provider reported: I complete between 0.3-1.5 CEUs annually specific to GAVC.
Regarding formal training in cultural humility for transgender and gender diverse people, this provider reported: I try to complete a cultural humility course every time I see one come up (so I can stay fresh on changing language and concerns in the gender diverse community).  I also help teach the LGBTQ+ cultural humility course for my campus community. </v>
      </c>
      <c r="E28" s="9" t="str">
        <f>Form!T47</f>
        <v>WI</v>
      </c>
      <c r="F28" s="9" t="str">
        <f>Form!M47</f>
        <v>English</v>
      </c>
      <c r="G28" s="59" t="str">
        <f>Form!AI47</f>
        <v>Cisgender Woman</v>
      </c>
      <c r="H28" s="9" t="str">
        <f>Form!AR47</f>
        <v>tkay@uwsp.edu</v>
      </c>
      <c r="I28" s="49" t="str">
        <f>Form!AS47</f>
        <v>https://www.uwsp.edu/health/school-of-health-sciences-and-wellness/speech-language-and-hearing-clinic/</v>
      </c>
      <c r="J28" s="58">
        <f>Form!AQ47</f>
        <v>7153463667</v>
      </c>
      <c r="K28" s="9" t="str">
        <f>Form!AC47</f>
        <v>We offer a sliding scale payment option</v>
      </c>
      <c r="L28" s="60">
        <f>Form!A47</f>
        <v>45359.49879</v>
      </c>
    </row>
    <row r="29">
      <c r="A29" s="9" t="str">
        <f>Form!AN63</f>
        <v>1975 Willow Dr, Madison, WI</v>
      </c>
      <c r="B29" s="9" t="str">
        <f>Form!C63</f>
        <v>Maia Braden, MS, CCC-SLP</v>
      </c>
      <c r="C29" s="9" t="str">
        <f>Form!L63</f>
        <v>Speech-Language Pathologist</v>
      </c>
      <c r="D29" s="61" t="str">
        <f>Form!C63&amp;" is a "&amp;Form!L63&amp;" employed at "&amp;Form!AO63&amp;". They began working with general voice clients in "&amp;Form!AW63&amp;", and transgender/gender diverse clients in "&amp;Form!AV63&amp;". "&amp;Form!P63&amp;" "&amp;Form!S63&amp;" "&amp;Form!X63&amp;" "&amp;CHAR(10)&amp;CHAR(10)&amp;"They are affiliated with the following: "&amp;Form!AP63&amp;". "&amp;Form!AY63&amp;Form!Z63&amp;Form!AB63&amp;Form!AU63&amp;Form!BA63</f>
        <v>Maia Braden, MS, CCC-SLP is a Speech-Language Pathologist employed at University of Wisconsin, Madison. They began working with general voice clients in 2006, and transgender/gender diverse clients in 2009. Individual training is offered in person or virtually, and group training is offered in person. Services are available for those with feminine, masculine, androgynous, and singing-related voice goals. 
They are affiliated with the following: . 
Regarding formal training in voice for transgender and gender diverse people, this provider reported: SLP with specialization in voice, as well as multiple continuing education trainings
Regarding areas of specialty/specific trainings, this provider reported: singing voice, pediatric gender affirming voice
This provider wished to share the following additional information: This is a university clinic, so services are provided by graduate students under my supervision. </v>
      </c>
      <c r="E29" s="9" t="str">
        <f>Form!T63</f>
        <v>WI</v>
      </c>
      <c r="F29" s="9" t="str">
        <f>Form!M63</f>
        <v>English, Spanish</v>
      </c>
      <c r="G29" s="59" t="str">
        <f>Form!AI63</f>
        <v>Cisgender Woman</v>
      </c>
      <c r="H29" s="9" t="str">
        <f>Form!AR63</f>
        <v>maia.braden@wisc.edu</v>
      </c>
      <c r="I29" s="49" t="str">
        <f>Form!AS63</f>
        <v>https://csd.wisc.edu/clinic/</v>
      </c>
      <c r="J29" s="58">
        <f>Form!AQ63</f>
        <v>6082623951</v>
      </c>
      <c r="K29" s="9" t="str">
        <f>Form!AC63</f>
        <v>University clinic, sliding scale with need-based scholarships available</v>
      </c>
      <c r="L29" s="60">
        <f>Form!A63</f>
        <v>45359.54376</v>
      </c>
    </row>
    <row r="30">
      <c r="A30" s="9" t="str">
        <f>Form!AN70</f>
        <v>200 1ST ST SW, Rochester, Minnasota</v>
      </c>
      <c r="B30" s="9" t="str">
        <f>Form!C70</f>
        <v>Diana Orbelo, PhD CCC-SLP</v>
      </c>
      <c r="C30" s="9" t="str">
        <f>Form!L70</f>
        <v>Speech-Language Pathologist</v>
      </c>
      <c r="D30" s="61" t="str">
        <f>Form!C70&amp;" is a "&amp;Form!L70&amp;" employed at "&amp;Form!AO70&amp;". They began working with general voice clients in "&amp;Form!AW70&amp;", and transgender/gender diverse clients in "&amp;Form!AV70&amp;". "&amp;Form!P70&amp;" "&amp;Form!S70&amp;" "&amp;Form!X70&amp;" "&amp;CHAR(10)&amp;CHAR(10)&amp;"They are affiliated with the following: "&amp;Form!AP70&amp;". "&amp;Form!AY70&amp;Form!Z70&amp;Form!AB70&amp;Form!AU70&amp;Form!BA70</f>
        <v>Diana Orbelo, PhD CCC-SLP is a Speech-Language Pathologist employed at Mayo Clinic. They began working with general voice clients in 2003, and transgender/gender diverse clients in 2014. Individual training is offered in person or virtually, and group training is not offered. Services are available for those with feminine, masculine, androgynous, and singing-related voice goals. 
They are affiliated with the following: American Speech-Language-Hearing Association (ASHA), Pan American Vocology Association (PAVA), FNDS. 
Regarding formal training in voice for transgender and gender diverse people, this provider reported: PhD in speech pathology, BFA in music, NCVS &amp; PAVA-RV vocologist 
Regarding areas of specialty/specific trainings, this provider reported: Estill, Z-Health</v>
      </c>
      <c r="E30" s="9" t="str">
        <f>Form!T70</f>
        <v>MN</v>
      </c>
      <c r="F30" s="9" t="str">
        <f>Form!M70</f>
        <v>English</v>
      </c>
      <c r="G30" s="59" t="str">
        <f>Form!AI70</f>
        <v>Cisgender Woman</v>
      </c>
      <c r="H30" s="9" t="str">
        <f>Form!AR70</f>
        <v/>
      </c>
      <c r="I30" s="49" t="str">
        <f>Form!AS70</f>
        <v>https://www.mayoclinic.org/</v>
      </c>
      <c r="J30" s="58">
        <f>Form!AQ70</f>
        <v>5075383270</v>
      </c>
      <c r="K30" s="9" t="str">
        <f>Form!AC70</f>
        <v>Must have a patient account at Mayo Clinic</v>
      </c>
      <c r="L30" s="60">
        <f>Form!A70</f>
        <v>45359.5987</v>
      </c>
    </row>
    <row r="31">
      <c r="A31" s="9" t="str">
        <f>Form!AN78</f>
        <v>200 Medical Plaza; Suite 540, Los Angeles, CA</v>
      </c>
      <c r="B31" s="9" t="str">
        <f>Form!C78</f>
        <v>J. R. Laing, MS, CCC-SLP</v>
      </c>
      <c r="C31" s="9" t="str">
        <f>Form!L78</f>
        <v>Speech-Language Pathologist</v>
      </c>
      <c r="D31" s="61" t="str">
        <f>Form!C78&amp;" is a "&amp;Form!L78&amp;" employed at "&amp;Form!AO78&amp;". They began working with general voice clients in "&amp;Form!AW78&amp;", and transgender/gender diverse clients in "&amp;Form!AV78&amp;". "&amp;Form!P78&amp;" "&amp;Form!S78&amp;" "&amp;Form!X78&amp;" "&amp;CHAR(10)&amp;CHAR(10)&amp;"They are affiliated with the following: "&amp;Form!AP78&amp;". "&amp;Form!AY78&amp;Form!Z78&amp;Form!AB78&amp;Form!AU78&amp;Form!BA78</f>
        <v>J. R. Laing, MS, CCC-SLP is a Speech-Language Pathologist employed at UCLA Health . They began working with general voice clients in 2016, and transgender/gender diverse clients in 2018. Individual training is offered in person or virtually, and group training is not offered. Services are available for those with feminine, masculine, and androgynous voice goals. 
They are affiliated with the following: American Speech-Language-Hearing Association (ASHA). 
Regarding formal training in voice for transgender and gender diverse people, this provider reported: Gender Affirming Voice Conference 2021, Self study, 6 years of practice in GAVC 
Regarding formal training in cultural humility for transgender and gender diverse people, this provider reported: Multiple trainings through my employer and within our gender health program at UCLA</v>
      </c>
      <c r="E31" s="9" t="str">
        <f>Form!T78</f>
        <v>CA</v>
      </c>
      <c r="F31" s="9" t="str">
        <f>Form!M78</f>
        <v>English</v>
      </c>
      <c r="G31" s="59" t="str">
        <f>Form!AI78</f>
        <v>Cisgender Woman</v>
      </c>
      <c r="H31" s="9" t="str">
        <f>Form!AR78</f>
        <v>jlaing@mednet.ucla.edu</v>
      </c>
      <c r="I31" s="9" t="str">
        <f>Form!AS78</f>
        <v/>
      </c>
      <c r="J31" s="58">
        <f>Form!AQ78</f>
        <v>3108258551</v>
      </c>
      <c r="K31" s="9" t="str">
        <f>Form!AC78</f>
        <v/>
      </c>
      <c r="L31" s="60">
        <f>Form!A78</f>
        <v>45359.63254</v>
      </c>
    </row>
    <row r="32">
      <c r="A32" s="9" t="str">
        <f>Form!AN39</f>
        <v>2001 S. Oak St. Suite B. , Champaign, IL</v>
      </c>
      <c r="B32" s="9" t="str">
        <f>Form!C39</f>
        <v>Clarion Mendes, MA CCC-SLP/L</v>
      </c>
      <c r="C32" s="9" t="str">
        <f>Form!L39</f>
        <v>Speech-Language Pathologist</v>
      </c>
      <c r="D32" s="61" t="str">
        <f>Form!C39&amp;" is a "&amp;Form!L39&amp;" employed at "&amp;Form!AO39&amp;". They began working with general voice clients in "&amp;Form!AW39&amp;", and transgender/gender diverse clients in "&amp;Form!AV39&amp;". "&amp;Form!P39&amp;" "&amp;Form!S39&amp;" "&amp;Form!X39&amp;" "&amp;CHAR(10)&amp;CHAR(10)&amp;"They are affiliated with the following: "&amp;Form!AP39&amp;". "&amp;Form!AY39&amp;Form!Z39&amp;Form!AB39&amp;Form!AU39&amp;Form!BA39</f>
        <v>Clarion Mendes, MA CCC-SLP/L is a Speech-Language Pathologist employed at University of Illinois, Urbana-Champaign. They began working with general voice clients in 2009, and transgender/gender diverse clients in 2016. Individual training is offered in person or virtually, and group training is offered in person or virtually. Services are available for those with feminine, masculine, and androgynous voice goals. 
They are affiliated with the following: World Professional Association for Transgender Health (WPATH), American Speech-Language Hearing Association, OutCare Health. . 
Regarding formal training in voice for transgender and gender diverse people, this provider reported: I have been seeing gender diverse clients since 2016 for voice and communication services. I have pursued continuing education via Sandy Hirsch, Leah Helou, and Christie Block. I have attended and presented at WPATH and routinely attend education on gender diverse healthcare. I have had some training with AC Goldberg and I attend Gender Voice Mastermind when my schedule allows. 
Regarding areas of specialty/specific trainings, this provider reported: OutCare Health Certified, LSVT Certified. Experienced with gender affirming voice with those under 18. 
Regarding formal training in cultural humility for transgender and gender diverse people, this provider reported: Numerous WPATH and OutCare Health trainings, among others. 
This provider wished to share the following additional information: Thanks for taking the time to craft this monolithic document! You are amazing. </v>
      </c>
      <c r="E32" s="9" t="str">
        <f>Form!T39</f>
        <v>IL</v>
      </c>
      <c r="F32" s="9" t="str">
        <f>Form!M39</f>
        <v>English, but bilingual services in some languages available on an in-person basis.</v>
      </c>
      <c r="G32" s="59" t="str">
        <f>Form!AI39</f>
        <v>Cisgender Woman</v>
      </c>
      <c r="H32" s="9" t="str">
        <f>Form!AR39</f>
        <v>cmendes2@illinois.edu</v>
      </c>
      <c r="I32" s="49" t="str">
        <f>Form!AS39</f>
        <v>https://ahs.illinois.edu/speech-&amp;-hearing-science</v>
      </c>
      <c r="J32" s="58">
        <f>Form!AQ39</f>
        <v>2173007826</v>
      </c>
      <c r="K32" s="9" t="str">
        <f>Form!AC39</f>
        <v>IL Medicaid, Medicare, Health Alliance. Please inquire directly about others. </v>
      </c>
      <c r="L32" s="60">
        <f>Form!A39</f>
        <v>45358.65729</v>
      </c>
    </row>
    <row r="33">
      <c r="A33" s="9" t="str">
        <f>Form!AN98</f>
        <v>2330 Post Street, 5th floor , San Francisco , CA</v>
      </c>
      <c r="B33" s="9" t="str">
        <f>Form!C98</f>
        <v>Sarah Schneider, MS, CCC-SLP</v>
      </c>
      <c r="C33" s="9" t="str">
        <f>Form!L98</f>
        <v>Speech-Language Pathologist</v>
      </c>
      <c r="D33" s="61" t="str">
        <f>Form!C98&amp;" is a "&amp;Form!L98&amp;" employed at "&amp;Form!AO98&amp;". They began working with general voice clients in "&amp;Form!AW98&amp;", and transgender/gender diverse clients in "&amp;Form!AV98&amp;". "&amp;Form!P98&amp;" "&amp;Form!S98&amp;" "&amp;Form!X98&amp;" "&amp;CHAR(10)&amp;CHAR(10)&amp;"They are affiliated with the following: "&amp;Form!AP98&amp;". "&amp;Form!AY98&amp;Form!Z98&amp;Form!AB98&amp;Form!AU98&amp;Form!BA98</f>
        <v>Sarah Schneider, MS, CCC-SLP is a Speech-Language Pathologist employed at UCSF . They began working with general voice clients in 2002, and transgender/gender diverse clients in 2004. Individual training is offered in person or virtually, and group training is not offered. Services are available for those with feminine, masculine, androgynous, and singing-related voice goals. 
They are affiliated with the following: American Speech-Language-Hearing Association (ASHA) . 
Regarding formal training in voice for transgender and gender diverse people, this provider reported: Over 20 years of working with clients on gender affirming voice care across the spectrum of voice goals. I have and continue to work with surgeons who provide gender affirming voice surgery and am experienced in peri-operative voice care. 
Regarding areas of specialty/specific trainings, this provider reported: Gender affirming speaking and singing voice training
Regarding formal training in cultural humility for transgender and gender diverse people, this provider reported: Several workshops and online trainings</v>
      </c>
      <c r="E33" s="9" t="str">
        <f>Form!T98</f>
        <v>CA</v>
      </c>
      <c r="F33" s="9" t="str">
        <f>Form!M98</f>
        <v>English, Interpretation Services Available</v>
      </c>
      <c r="G33" s="59" t="str">
        <f>Form!AI98</f>
        <v>Cisgender Woman</v>
      </c>
      <c r="H33" s="9" t="str">
        <f>Form!AR98</f>
        <v>sarah.schneider@ucsf.edu</v>
      </c>
      <c r="I33" s="49" t="str">
        <f>Form!AS98</f>
        <v>https://ohns.ucsf.edu/laryngology</v>
      </c>
      <c r="J33" s="58">
        <f>Form!AQ98</f>
        <v>4158857700</v>
      </c>
      <c r="K33" s="9" t="str">
        <f>Form!AC98</f>
        <v>We accept most insurance and have cash pay options. </v>
      </c>
      <c r="L33" s="60">
        <f>Form!A98</f>
        <v>45359.98572</v>
      </c>
    </row>
    <row r="34">
      <c r="A34" s="9" t="str">
        <f>Form!AN36</f>
        <v>240 East 59 Street, New York , NY</v>
      </c>
      <c r="B34" s="9" t="str">
        <f>Form!C36</f>
        <v>Rachel Coleman, MS, CCC-SLP</v>
      </c>
      <c r="C34" s="9" t="str">
        <f>Form!L36</f>
        <v>Speech-Language Pathologist</v>
      </c>
      <c r="D34" s="61" t="str">
        <f>Form!C36&amp;" is a "&amp;Form!L36&amp;" employed at "&amp;Form!AO36&amp;". They began working with general voice clients in "&amp;Form!AW36&amp;", and transgender/gender diverse clients in "&amp;Form!AV36&amp;". "&amp;Form!P36&amp;" "&amp;Form!S36&amp;" "&amp;Form!X36&amp;" "&amp;CHAR(10)&amp;CHAR(10)&amp;"They are affiliated with the following: "&amp;Form!AP36&amp;". "&amp;Form!AY36&amp;Form!Z36&amp;Form!AB36&amp;Form!AU36&amp;Form!BA36</f>
        <v>Rachel Coleman, MS, CCC-SLP is a Speech-Language Pathologist employed at Sean Parker Institute for the Voice, Weill Cornell. They began working with general voice clients in 2008, and transgender/gender diverse clients in 2014. Individual training is offered in person or virtually, and group training is not offered. Services are available for those with feminine, masculine, and androgynous voice goals. 
They are affiliated with the following: American Speech Language-Hearing Association (ASHA), Voice And Speech Trainers Association. 
Regarding formal training in voice for transgender and gender diverse people, this provider reported: Speech Language Pathologist Specializing in Voice/Vocal Coach with GAVC training
Regarding formal training in cultural humility for transgender and gender diverse people, this provider reported: ASHA CEUs</v>
      </c>
      <c r="E34" s="9" t="str">
        <f>Form!T36</f>
        <v>NY, CT, MA</v>
      </c>
      <c r="F34" s="9" t="str">
        <f>Form!M36</f>
        <v>English</v>
      </c>
      <c r="G34" s="59" t="str">
        <f>Form!AI36</f>
        <v>Cisgender Woman</v>
      </c>
      <c r="H34" s="9" t="str">
        <f>Form!AR36</f>
        <v>rac2034@med.cornell.edu</v>
      </c>
      <c r="I34" s="9" t="str">
        <f>Form!AS36</f>
        <v/>
      </c>
      <c r="J34" s="58" t="str">
        <f>Form!AQ36</f>
        <v/>
      </c>
      <c r="K34" s="9" t="str">
        <f>Form!AC36</f>
        <v/>
      </c>
      <c r="L34" s="60">
        <f>Form!A36</f>
        <v>45358.52322</v>
      </c>
    </row>
    <row r="35">
      <c r="A35" s="9" t="str">
        <f>Form!AN137</f>
        <v>243 Charles Street, Boston, MA</v>
      </c>
      <c r="B35" s="9" t="str">
        <f>Form!C137</f>
        <v>Carolyn Hsu, MS, CCC-SLP</v>
      </c>
      <c r="C35" s="9" t="str">
        <f>Form!L137</f>
        <v>Speech-Language Pathologist</v>
      </c>
      <c r="D35" s="61" t="str">
        <f>Form!C137&amp;" is a "&amp;Form!L137&amp;" employed at "&amp;Form!AO137&amp;". They began working with general voice clients in "&amp;Form!AW137&amp;", and transgender/gender diverse clients in "&amp;Form!AV137&amp;". "&amp;Form!P137&amp;" "&amp;Form!S137&amp;" "&amp;Form!X137&amp;" "&amp;CHAR(10)&amp;CHAR(10)&amp;"They are affiliated with the following: "&amp;Form!AP137&amp;". "&amp;Form!AY137&amp;Form!Z137&amp;Form!AB137&amp;Form!AU137&amp;Form!BA137</f>
        <v>Carolyn Hsu, MS, CCC-SLP is a Speech-Language Pathologist employed at Mass Eye and Ear. They began working with general voice clients in 2021, and transgender/gender diverse clients in 2021. Individual training is offered in person or virtually, and group training is not offered. Services are available for those with feminine, masculine, and androgynous voice goals. 
They are affiliated with the following: American Speech-Language-Hearing Association (ASHA). 
Regarding formal training in voice for transgender and gender diverse people, this provider reported: Attended the continuing education course "Gender Affirming Voice Training: A Course for Voice Clinicians" run by Sandy Hirsch, Leah Helou, Christie Block, and AC Goldberg. Completed clinical observations of SLPs conducting gender affirming voice evaluations and therapy sessions.</v>
      </c>
      <c r="E35" s="9" t="str">
        <f>Form!T137</f>
        <v>MA</v>
      </c>
      <c r="F35" s="9" t="str">
        <f>Form!M137</f>
        <v>English, Spanish</v>
      </c>
      <c r="G35" s="59" t="str">
        <f>Form!AI137</f>
        <v>Cisgender Woman</v>
      </c>
      <c r="H35" s="9" t="str">
        <f>Form!AR137</f>
        <v/>
      </c>
      <c r="I35" s="49" t="str">
        <f>Form!AS137</f>
        <v>https://masseyeandear.org/treatments/transgender-voice-therapy</v>
      </c>
      <c r="J35" s="58">
        <f>Form!AQ137</f>
        <v>6175734050</v>
      </c>
      <c r="K35" s="9" t="str">
        <f>Form!AC137</f>
        <v/>
      </c>
      <c r="L35" s="60">
        <f>Form!A137</f>
        <v>45365.36567</v>
      </c>
    </row>
    <row r="36">
      <c r="A36" s="9" t="str">
        <f>Form!AN100</f>
        <v>243 Charles Street, Boston, MA</v>
      </c>
      <c r="B36" s="9" t="str">
        <f>Form!C100</f>
        <v>Kaila Harris, MS, BM, CCC-SLP</v>
      </c>
      <c r="C36" s="9" t="str">
        <f>Form!L100</f>
        <v>Speech-Language Pathology and Singing Voice Specialist</v>
      </c>
      <c r="D36" s="61" t="str">
        <f>Form!C100&amp;" is a "&amp;Form!L100&amp;" employed at "&amp;Form!AO100&amp;". They began working with general voice clients in "&amp;Form!AW100&amp;", and transgender/gender diverse clients in "&amp;Form!AV100&amp;". "&amp;Form!P100&amp;" "&amp;Form!S100&amp;" "&amp;Form!X100&amp;" "&amp;CHAR(10)&amp;CHAR(10)&amp;"They are affiliated with the following: "&amp;Form!AP100&amp;". "&amp;Form!AY100&amp;Form!Z100&amp;Form!AB100&amp;Form!AU100&amp;Form!BA100</f>
        <v>Kaila Harris, MS, BM, CCC-SLP is a Speech-Language Pathology and Singing Voice Specialist employed at Voice and Speech Lab - Massachusetts Eye and Ear Infirmary. They began working with general voice clients in 2020, and transgender/gender diverse clients in 2020. Individual training is offered in person or virtually, and group training is not offered. Services are available for those with feminine, masculine, androgynous, and singing-related voice goals. 
They are affiliated with the following: Pan American Vocology Association (PAVA) National Association of Teachers of Singing (NATS), The Voice Foundation (TVF), American Speech-Language-Hearing Association (ASHA). 
Regarding formal training in voice for transgender and gender diverse people, this provider reported: Undergraduate degree in Vocal Performance and graduate degree in SLP. GAVC specific training includes: Cultural responsiveness trainings with AC Goldberg of Transplaining, 2 supervised graduate internships, clinical fellowship providing GAVC voice training alongside clinical services, attending multiple GAVC voice training workshops provided by both cis and TGD instructors including by the Trans Voice Initiative, and reading books on GAVC voice training for speakers and singers. 
Regarding areas of specialty/specific trainings, this provider reported: Training in Somatic Voicework™ The LoVetri Method and Estill Voice Method. I offer support for both speaking and singing voice for ages 13+ 
Regarding formal training in cultural humility for transgender and gender diverse people, this provider reported: Training with Transplaining led by AC Goldberg, reading scholarly texts and books written by TGD authors. 
This provider wished to share the following additional information: Teaching singing voice since 2008. </v>
      </c>
      <c r="E36" s="9" t="str">
        <f>Form!T100</f>
        <v>MA</v>
      </c>
      <c r="F36" s="9" t="str">
        <f>Form!M100</f>
        <v>English</v>
      </c>
      <c r="G36" s="59" t="str">
        <f>Form!AI100</f>
        <v>Cisgender Woman</v>
      </c>
      <c r="H36" s="9" t="str">
        <f>Form!AR100</f>
        <v>kharris25@meei.harvard.edu</v>
      </c>
      <c r="I36" s="49" t="str">
        <f>Form!AS100</f>
        <v>https://masseyeandear.org/treatments/transgender-voice-therapy</v>
      </c>
      <c r="J36" s="58">
        <f>Form!AQ100</f>
        <v>6175734050</v>
      </c>
      <c r="K36" s="9" t="str">
        <f>Form!AC100</f>
        <v/>
      </c>
      <c r="L36" s="60">
        <f>Form!A100</f>
        <v>45360.29638</v>
      </c>
    </row>
    <row r="37">
      <c r="A37" s="9" t="str">
        <f>Form!AN6</f>
        <v>251 Rhode Island St Ste 101, San Francisco, CA</v>
      </c>
      <c r="B37" s="9" t="str">
        <f>Form!C6</f>
        <v>Jody Vaynshtok, MS, CCC-SLP</v>
      </c>
      <c r="C37" s="9" t="str">
        <f>Form!L6</f>
        <v>Speech-Language Pathologist</v>
      </c>
      <c r="D37" s="61" t="str">
        <f>Form!C6&amp;" is a "&amp;Form!L6&amp;" employed at "&amp;Form!AO6&amp;". They began working with general voice clients in "&amp;Form!AW6&amp;", and transgender/gender diverse clients in "&amp;Form!AV6&amp;". "&amp;Form!P6&amp;" "&amp;Form!S6&amp;" "&amp;Form!X6&amp;" "&amp;CHAR(10)&amp;CHAR(10)&amp;"They are affiliated with the following: "&amp;Form!AP6&amp;". "&amp;Form!AY6&amp;Form!Z6&amp;Form!AB6&amp;Form!AU6&amp;Form!BA6</f>
        <v>Jody Vaynshtok, MS, CCC-SLP is a Speech-Language Pathologist employed at Sound Speech and Hearing Clinic. They began working with general voice clients in , and transgender/gender diverse clients in . Individual training is offered in person or virtually, and group training is not offered. Services are available for those with feminine, masculine, and androgynous voice goals. 
They are affiliated with the following: American Speech-Language-Hearing Association (ASHA). 
Regarding formal training in voice for transgender and gender diverse people, this provider reported: Extensive training in voice at University of Washington and through continued education.</v>
      </c>
      <c r="E37" s="9" t="str">
        <f>Form!T6</f>
        <v>CA, WA</v>
      </c>
      <c r="F37" s="9" t="str">
        <f>Form!M6</f>
        <v>English</v>
      </c>
      <c r="G37" s="59" t="str">
        <f>Form!AI6</f>
        <v>Cisgender Woman</v>
      </c>
      <c r="H37" s="9" t="str">
        <f>Form!AR6</f>
        <v>jody@soundshc.com</v>
      </c>
      <c r="I37" s="49" t="str">
        <f>Form!AS6</f>
        <v>www.soundshc.com</v>
      </c>
      <c r="J37" s="58">
        <f>Form!AQ6</f>
        <v>4155807604</v>
      </c>
      <c r="K37" s="9" t="str">
        <f>Form!AC6</f>
        <v>Accepts Blue Shield and CIGNA insurance and provides superbills for self reimbursement for all other private insurnaces. </v>
      </c>
      <c r="L37" s="60">
        <f>Form!A6</f>
        <v>45357.67175</v>
      </c>
      <c r="M37" s="23"/>
      <c r="N37" s="23"/>
      <c r="O37" s="23"/>
      <c r="P37" s="23"/>
      <c r="Q37" s="23"/>
      <c r="R37" s="23"/>
      <c r="S37" s="23"/>
      <c r="T37" s="23"/>
      <c r="U37" s="23"/>
      <c r="V37" s="23"/>
      <c r="W37" s="23"/>
      <c r="X37" s="23"/>
      <c r="Y37" s="23"/>
      <c r="Z37" s="23"/>
      <c r="AA37" s="23"/>
      <c r="AB37" s="23"/>
    </row>
    <row r="38">
      <c r="A38" s="9" t="str">
        <f>Form!AN109</f>
        <v>2525c Lebanon Pike Suite 102, Nashville, TN</v>
      </c>
      <c r="B38" s="9" t="str">
        <f>Form!C109</f>
        <v>Jaclyn Lorraine, MA, CCC-SLP</v>
      </c>
      <c r="C38" s="9" t="str">
        <f>Form!L109</f>
        <v>Speech-Language Pathologist</v>
      </c>
      <c r="D38" s="61" t="str">
        <f>Form!C109&amp;" is a "&amp;Form!L109&amp;" employed at "&amp;Form!AO109&amp;". They began working with general voice clients in "&amp;Form!AW109&amp;", and transgender/gender diverse clients in "&amp;Form!AV109&amp;". "&amp;Form!P109&amp;" "&amp;Form!S109&amp;" "&amp;Form!X109&amp;" "&amp;CHAR(10)&amp;CHAR(10)&amp;"They are affiliated with the following: "&amp;Form!AP109&amp;". "&amp;Form!AY109&amp;Form!Z109&amp;Form!AB109&amp;Form!AU109&amp;Form!BA109</f>
        <v>Jaclyn Lorraine, MA, CCC-SLP is a Speech-Language Pathologist employed at their.therapy. They began working with general voice clients in 2021, and transgender/gender diverse clients in 2021. Individual training is offered in person or virtually, and group training is not offered. Services are available for those with feminine, masculine, androgynous, and singing-related voice goals. 
They are affiliated with the following: American Speech-Language-Hearing Association (ASHA). This provider opted to share the following additional aspects of identity: LGBTQ+ community member
Regarding formal training in voice for transgender and gender diverse people, this provider reported: Diversity Equity and Inclusion Training, Gender Affirming VoiceTraining, Trauma Informed Specialist, WPATH GEI Multidisciplinary Voice and Communication Workshop
Regarding areas of specialty/specific trainings, this provider reported: Autism Spectrum Disorder Clinical Specialist, Gender Affirming Voice Training, Vocal Coaching
Regarding formal training in cultural humility for transgender and gender diverse people, this provider reported: DEI through TGNC Conference and ASHA, Trauma Informed Training through ASHA and Simple Practice, WPATH GEI Multidisciplinary Voice and Communication Workshop
This provider wished to share the following additional information: Member of LGBTQ+ choir of Nashville</v>
      </c>
      <c r="E38" s="9" t="str">
        <f>Form!T109</f>
        <v>VA, CA, TN</v>
      </c>
      <c r="F38" s="9" t="str">
        <f>Form!M109</f>
        <v>English</v>
      </c>
      <c r="G38" s="59" t="str">
        <f>Form!AI109</f>
        <v>Cisgender Woman</v>
      </c>
      <c r="H38" s="9" t="str">
        <f>Form!AR109</f>
        <v>info@theirtherapy.com</v>
      </c>
      <c r="I38" s="49" t="str">
        <f>Form!AS109</f>
        <v>https://www.theirtherapy.com</v>
      </c>
      <c r="J38" s="58">
        <f>Form!AQ109</f>
        <v>6156690761</v>
      </c>
      <c r="K38" s="9" t="str">
        <f>Form!AC109</f>
        <v>Assist with access to grants, Blue Cross Blue Shield plans of America, Medicaid, United Health Care, private pay flexibility options</v>
      </c>
      <c r="L38" s="60">
        <f>Form!A109</f>
        <v>45361.50464</v>
      </c>
    </row>
    <row r="39">
      <c r="A39" s="9" t="str">
        <f>Form!AN43</f>
        <v>2631 East Discovery Parkway, Bloomington, Indiana</v>
      </c>
      <c r="B39" s="9" t="str">
        <f>Form!C43</f>
        <v>Julia Rademacher, MM, MA, CCC-SLP</v>
      </c>
      <c r="C39" s="9" t="str">
        <f>Form!L43</f>
        <v>Speech-Language Pathologist and Singing Instructor</v>
      </c>
      <c r="D39" s="61" t="str">
        <f>Form!C43&amp;" is a "&amp;Form!L43&amp;" employed at "&amp;Form!AO43&amp;". They began working with general voice clients in "&amp;Form!AW43&amp;", and transgender/gender diverse clients in "&amp;Form!AV43&amp;". "&amp;Form!P43&amp;" "&amp;Form!S43&amp;" "&amp;Form!X43&amp;" "&amp;CHAR(10)&amp;CHAR(10)&amp;"They are affiliated with the following: "&amp;Form!AP43&amp;". "&amp;Form!AY43&amp;Form!Z43&amp;Form!AB43&amp;Form!AU43&amp;Form!BA43</f>
        <v>Julia Rademacher, MM, MA, CCC-SLP is a Speech-Language Pathologist and Singing Instructor employed at Indiana University. They began working with general voice clients in 1997, and transgender/gender diverse clients in 1997. Individual training is offered in person or virtually, and group training is offered in person or virtually. Services are available for those with feminine, masculine, androgynous, and singing-related voice goals. 
They are affiliated with the following: American Speech-Language-Hearing Association (ASHA), National Association of Teachers of Singing (NATS). 
Regarding formal training in voice for transgender and gender diverse people, this provider reported: graduate school clinical training, years and years of CE training including with Christie Block, Leah Helou, Sandy Hirsch, and AC Goldberg (online GAVT course), course with Lurie Children's Hospital gender clinic, Chicago IL.
Regarding areas of specialty/specific trainings, this provider reported: Pediatric (currently on hold due to state legislative block) and adult GA voice, RV therapy, Estill voice training level 1
Regarding formal training in cultural humility for transgender and gender diverse people, this provider reported: online webinars through ASHA, Indiana University and other reputable institutions</v>
      </c>
      <c r="E39" s="9" t="str">
        <f>Form!T43</f>
        <v>IN</v>
      </c>
      <c r="F39" s="9" t="str">
        <f>Form!M43</f>
        <v>English</v>
      </c>
      <c r="G39" s="59" t="str">
        <f>Form!AI43</f>
        <v>Cisgender Woman</v>
      </c>
      <c r="H39" s="9" t="str">
        <f>Form!AR43</f>
        <v>julwood@iu.edu</v>
      </c>
      <c r="I39" s="49" t="str">
        <f>Form!AS43</f>
        <v>https://sphs.indiana.edu/index.html</v>
      </c>
      <c r="J39" s="58">
        <f>Form!AQ43</f>
        <v>8128564727</v>
      </c>
      <c r="K39" s="9" t="str">
        <f>Form!AC43</f>
        <v>Our clinic encourages any client to apply for the sliding fee scale based on information from their most recent tax documents, when insurance does not cover SLP services.</v>
      </c>
      <c r="L39" s="60">
        <f>Form!A43</f>
        <v>45359.48976</v>
      </c>
    </row>
    <row r="40">
      <c r="A40" s="9" t="str">
        <f>Form!AN55</f>
        <v>291 Riverside Drive, London, Ontario</v>
      </c>
      <c r="B40" s="9" t="str">
        <f>Form!C55</f>
        <v>Lori Holmes, M.Sc. Reg CASLPO, SL-P (C)</v>
      </c>
      <c r="C40" s="9" t="str">
        <f>Form!L55</f>
        <v>Speech-Language Pathologist and Theatre Voice Coach</v>
      </c>
      <c r="D40" s="61" t="str">
        <f>Form!C55&amp;" is a "&amp;Form!L55&amp;" employed at "&amp;Form!AO55&amp;". They began working with general voice clients in "&amp;Form!AW55&amp;", and transgender/gender diverse clients in "&amp;Form!AV55&amp;". "&amp;Form!P55&amp;" "&amp;Form!S55&amp;" "&amp;Form!X55&amp;" "&amp;CHAR(10)&amp;CHAR(10)&amp;"They are affiliated with the following: "&amp;Form!AP55&amp;". "&amp;Form!AY55&amp;Form!Z55&amp;Form!AB55&amp;Form!AU55&amp;Form!BA55</f>
        <v>Lori Holmes, M.Sc. Reg CASLPO, SL-P (C) is a Speech-Language Pathologist and Theatre Voice Coach employed at Well Spoken. They began working with general voice clients in 1988, and transgender/gender diverse clients in 2004. Individual training is offered in person or virtually, and group training is not offered. Services are available for those with feminine, masculine, and androgynous voice goals. 
They are affiliated with the following: SAC (Canada), American Speech-Language-Hearing Association (ASHA) International Affiliate (SIG-3), National Voice Association (anv-nva.ca). This provider opted to share the following additional aspects of identity: Gender diverse family members
Regarding formal training in voice for transgender and gender diverse people, this provider reported: Voice focused SLP over 35 years, theatre voice coach 24 years, most of my training was through mentoring and reading as there were no training courses when I started working in GAVC
Regarding areas of specialty/specific trainings, this provider reported: BradCliff Breathing Practitioner
Regarding formal training in cultural humility for transgender and gender diverse people, this provider reported: Workshops offered through Stratford Festival of Canada, Western University, London Cross-Cultural Learning Centre</v>
      </c>
      <c r="E40" s="9" t="str">
        <f>Form!T55</f>
        <v>ON</v>
      </c>
      <c r="F40" s="9" t="str">
        <f>Form!M55</f>
        <v>English</v>
      </c>
      <c r="G40" s="59" t="str">
        <f>Form!AI55</f>
        <v>Cisgender Woman</v>
      </c>
      <c r="H40" s="9" t="str">
        <f>Form!AR55</f>
        <v>holmes.wellspoken@gmail.com</v>
      </c>
      <c r="I40" s="49" t="str">
        <f>Form!AS55</f>
        <v>holmeswellspoken.com</v>
      </c>
      <c r="J40" s="58" t="str">
        <f>Form!AQ55</f>
        <v>+15196715674</v>
      </c>
      <c r="K40" s="9" t="str">
        <f>Form!AC55</f>
        <v>Sliding scale/funding always for one client on current caseload</v>
      </c>
      <c r="L40" s="60">
        <f>Form!A55</f>
        <v>45359.51815</v>
      </c>
    </row>
    <row r="41">
      <c r="A41" s="9" t="str">
        <f>Form!AN7</f>
        <v>30 Bond St, Toronto , Ontario </v>
      </c>
      <c r="B41" s="9" t="str">
        <f>Form!C7</f>
        <v>Taylor Strande, MClSc, S-LP (C), Reg. CASLPO</v>
      </c>
      <c r="C41" s="9" t="str">
        <f>Form!L7</f>
        <v>Speech-Language Pathologist</v>
      </c>
      <c r="D41" s="61" t="str">
        <f>Form!C7&amp;" is a "&amp;Form!L7&amp;" employed at "&amp;Form!AO7&amp;". They began working with general voice clients in "&amp;Form!AW7&amp;", and transgender/gender diverse clients in "&amp;Form!AV7&amp;". "&amp;Form!P7&amp;" "&amp;Form!S7&amp;" "&amp;Form!X7&amp;" "&amp;CHAR(10)&amp;CHAR(10)&amp;"They are affiliated with the following: "&amp;Form!AP7&amp;". "&amp;Form!AY7&amp;Form!Z7&amp;Form!AB7&amp;Form!AU7&amp;Form!BA7</f>
        <v>Taylor Strande, MClSc, S-LP (C), Reg. CASLPO is a Speech-Language Pathologist employed at St. Michael's Hospital . They began working with general voice clients in 2016, and transgender/gender diverse clients in 2020. Individual training is offered in person or virtually, and group training is offered in person or virtually. Services are available for those with feminine, masculine, androgynous, and singing-related voice goals. 
They are affiliated with the following: SAC-OAC, CASLPO. This provider opted to share the following additional aspects of identity: Genderqueer, queer, white
Regarding formal training in voice for transgender and gender diverse people, this provider reported: Sandi Hirsch, Leah Helou course in Toronto, multiple webinars, AC Goldberg training courses, countless equity-related trainings and conferences 
Regarding areas of specialty/specific trainings, this provider reported: Vocal pedagogy training/experience, opera singer, PAVA-RV, choral conductor, countless SLP voice trainings and workshops - voice is all I do
Regarding formal training in cultural humility for transgender and gender diverse people, this provider reported: Too many to list, but Rania El Mugammar workshops, AC's offerings, Council for Anti-Racism, Equity and Social Accountability. I have also been a panelist and presenter for Pride month talks and local conferences on this topic.</v>
      </c>
      <c r="E41" s="9" t="str">
        <f>Form!T7</f>
        <v>ON</v>
      </c>
      <c r="F41" s="9" t="str">
        <f>Form!M7</f>
        <v>English</v>
      </c>
      <c r="G41" s="59" t="str">
        <f>Form!AI7</f>
        <v>Genderqueer</v>
      </c>
      <c r="H41" s="9" t="str">
        <f>Form!AR7</f>
        <v>taylor.strande@unityhealth.to</v>
      </c>
      <c r="I41" s="9" t="str">
        <f>Form!AS7</f>
        <v/>
      </c>
      <c r="J41" s="58">
        <f>Form!AQ7</f>
        <v>41686460602664</v>
      </c>
      <c r="K41" s="9" t="str">
        <f>Form!AC7</f>
        <v>Sliding scale available </v>
      </c>
      <c r="L41" s="60">
        <f>Form!A7</f>
        <v>45357.67196</v>
      </c>
    </row>
    <row r="42">
      <c r="A42" s="9" t="str">
        <f>Form!AN37</f>
        <v>30 Bond Street, Toronto, Ontario</v>
      </c>
      <c r="B42" s="9" t="str">
        <f>Form!C37</f>
        <v>Janine Fitzpatrick, MSc, S-LP (C), Reg. CASLPO</v>
      </c>
      <c r="C42" s="9" t="str">
        <f>Form!L37</f>
        <v>Speech-Language Pathologist</v>
      </c>
      <c r="D42" s="61" t="str">
        <f>Form!C37&amp;" is a "&amp;Form!L37&amp;" employed at "&amp;Form!AO37&amp;". They began working with general voice clients in "&amp;Form!AW37&amp;", and transgender/gender diverse clients in "&amp;Form!AV37&amp;". "&amp;Form!P37&amp;" "&amp;Form!S37&amp;" "&amp;Form!X37&amp;" "&amp;CHAR(10)&amp;CHAR(10)&amp;"They are affiliated with the following: "&amp;Form!AP37&amp;". "&amp;Form!AY37&amp;Form!Z37&amp;Form!AB37&amp;Form!AU37&amp;Form!BA37</f>
        <v>Janine Fitzpatrick, MSc, S-LP (C), Reg. CASLPO is a Speech-Language Pathologist employed at St. Michael's Hospital. They began working with general voice clients in 2017, and transgender/gender diverse clients in 2021. Individual training is offered in person or virtually, and group training is offered virtually. Services are available for those with feminine, masculine, and androgynous voice goals. 
They are affiliated with the following: Speech-Language &amp; Audiology Canada, College of Audiologists and Speech-Language Pathologists of Ontario (CASLPO). This provider opted to share the following additional aspects of identity: member of the queer community.
Regarding formal training in voice for transgender and gender diverse people, this provider reported: I completed the Gender Affirming Voice Training: A Course for Clinicians virtually in April 2022, and shadowed a round of Changing Keys virtual feminization training in British Columbia prior to starting my own work. I worked privately with transfemme, transmasc and nonbinary individuals for ~2 years with mentorship from an SLP with the Changing Keys program. I have also done some self-directed reading (e.g. Gills and Stoneham book and various research articles on gender perception and acoustics), as well as cultural sensitivity courses for working with gender diverse clients through Rainbow Health Ontario and Medbridge. 
Regarding formal training in cultural humility for transgender and gender diverse people, this provider reported: I've completed the 2SLGBTQ Foundations Course with Rainbow Health Ontario, and Cultural Humility with Transgender and Nonbinary People course on Medbridge. I've attended an inservice from a local gender diverse educator on equity in a healthcare setting, and have met with a transgender patient partner within our hospital to identify and try to address barriers within our own clinic setting (e.g. nametags with spaces to indicate name in use and pronouns). </v>
      </c>
      <c r="E42" s="9" t="str">
        <f>Form!T37</f>
        <v>ON</v>
      </c>
      <c r="F42" s="9" t="str">
        <f>Form!M37</f>
        <v>English</v>
      </c>
      <c r="G42" s="59" t="str">
        <f>Form!AI37</f>
        <v>Cisgender Woman</v>
      </c>
      <c r="H42" s="9" t="str">
        <f>Form!AR37</f>
        <v>janine.fitzpatrick@unityhealth.to</v>
      </c>
      <c r="I42" s="9" t="str">
        <f>Form!AS37</f>
        <v/>
      </c>
      <c r="J42" s="58" t="str">
        <f>Form!AQ37</f>
        <v/>
      </c>
      <c r="K42" s="9" t="str">
        <f>Form!AC37</f>
        <v>Sliding scale payment option available for individual and group training offered, services often covered with medical insurance under Speech-Language Pathology. </v>
      </c>
      <c r="L42" s="60">
        <f>Form!A37</f>
        <v>45358.57796</v>
      </c>
    </row>
    <row r="43">
      <c r="A43" s="9" t="str">
        <f>Form!AN129</f>
        <v>306 S New Street Ste 110
Suite 110, Bethlehem, PA</v>
      </c>
      <c r="B43" s="9" t="str">
        <f>Form!C129</f>
        <v>Carly Bergey, M.A., CCC-SLP</v>
      </c>
      <c r="C43" s="9" t="str">
        <f>Form!L129</f>
        <v>Speech-Language Pathologist</v>
      </c>
      <c r="D43" s="61" t="str">
        <f>Form!C129&amp;" is a "&amp;Form!L129&amp;" employed at "&amp;Form!AO129&amp;". They began working with general voice clients in "&amp;Form!AW129&amp;", and transgender/gender diverse clients in "&amp;Form!AV129&amp;". "&amp;Form!P129&amp;" "&amp;Form!S129&amp;" "&amp;Form!X129&amp;" "&amp;CHAR(10)&amp;CHAR(10)&amp;"They are affiliated with the following: "&amp;Form!AP129&amp;". "&amp;Form!AY129&amp;Form!Z129&amp;Form!AB129&amp;Form!AU129&amp;Form!BA129</f>
        <v>Carly Bergey, M.A., CCC-SLP is a Speech-Language Pathologist employed at Lark Voice and Speech Services, Moravian University. They began working with general voice clients in 2009, and transgender/gender diverse clients in 2009. Individual training is offered in person or virtually, and group training is not offered. Services are available for those with feminine, masculine, and androgynous voice goals. 
They are affiliated with the following: American Speech-Language-Hearing Association (ASHA). 
Regarding formal training in voice for transgender and gender diverse people, this provider reported: I am speech language pathologist passionate about supporting a person as they explore their voice. My approach is to provide people with vocal exercises, tools and frameworks that can be applied to everyday speaking in an individualized, collaborative style. </v>
      </c>
      <c r="E43" s="9" t="str">
        <f>Form!T129</f>
        <v>PA</v>
      </c>
      <c r="F43" s="9" t="str">
        <f>Form!M129</f>
        <v>English</v>
      </c>
      <c r="G43" s="59" t="str">
        <f>Form!AI129</f>
        <v>Cisgender Woman</v>
      </c>
      <c r="H43" s="9" t="str">
        <f>Form!AR129</f>
        <v>lark@carlybergey.com</v>
      </c>
      <c r="I43" s="49" t="str">
        <f>Form!AS129</f>
        <v>www.carlybergey.com</v>
      </c>
      <c r="J43" s="58" t="str">
        <f>Form!AQ129</f>
        <v/>
      </c>
      <c r="K43" s="9" t="str">
        <f>Form!AC129</f>
        <v/>
      </c>
      <c r="L43" s="60">
        <f>Form!A129</f>
        <v>45363.49448</v>
      </c>
    </row>
    <row r="44">
      <c r="A44" s="9" t="str">
        <f>Form!AN108</f>
        <v>330 Poyntz Ave; Suite #274, Manhattan, KS</v>
      </c>
      <c r="B44" s="9" t="str">
        <f>Form!C108</f>
        <v>Danielle Schwartz, M.S., CCC-SLP</v>
      </c>
      <c r="C44" s="9" t="str">
        <f>Form!L108</f>
        <v>Speech-Language Pathologist</v>
      </c>
      <c r="D44" s="61" t="str">
        <f>Form!C108&amp;" is a "&amp;Form!L108&amp;" employed at "&amp;Form!AO108&amp;". They began working with general voice clients in "&amp;Form!AW108&amp;", and transgender/gender diverse clients in "&amp;Form!AV108&amp;". "&amp;Form!P108&amp;" "&amp;Form!S108&amp;" "&amp;Form!X108&amp;" "&amp;CHAR(10)&amp;CHAR(10)&amp;"They are affiliated with the following: "&amp;Form!AP108&amp;". "&amp;Form!AY108&amp;Form!Z108&amp;Form!AB108&amp;Form!AU108&amp;Form!BA108</f>
        <v>Danielle Schwartz, M.S., CCC-SLP is a Speech-Language Pathologist employed at Empower Me Speech Services, KSU. They began working with general voice clients in 2021, and transgender/gender diverse clients in 2021. Individual training is offered in person or virtually, and group training is offered in person or virtually. Services are available for those with feminine, masculine, and androgynous voice goals. 
They are affiliated with the following: American Speech-Language-Hearing Association (ASHA), KSHA. This provider opted to share the following additional aspects of identity: Veteran, LGBTQ+ ally
Regarding formal training in voice for transgender and gender diverse people, this provider reported: I have completed various continuing education on gender affirming voice and communication. I have a private practice and work with transgender and gender diverse individuals. 
Regarding formal training in cultural humility for transgender and gender diverse people, this provider reported: "Culturally Responsive Practices Working with Trans/GNC Patients, Clients, and Students Across All Settings" presented by AC Goldberg, PhD CCC-SLP</v>
      </c>
      <c r="E44" s="9" t="str">
        <f>Form!T108</f>
        <v>KS, CO, NC</v>
      </c>
      <c r="F44" s="9" t="str">
        <f>Form!M108</f>
        <v>English</v>
      </c>
      <c r="G44" s="59" t="str">
        <f>Form!AI108</f>
        <v>Cisgender Woman</v>
      </c>
      <c r="H44" s="9" t="str">
        <f>Form!AR108</f>
        <v>danielleschwartz@empowermespeech.org</v>
      </c>
      <c r="I44" s="49" t="str">
        <f>Form!AS108</f>
        <v>https://www.empowermespeechservices.com/</v>
      </c>
      <c r="J44" s="58">
        <f>Form!AQ108</f>
        <v>7854106936</v>
      </c>
      <c r="K44" s="9" t="str">
        <f>Form!AC108</f>
        <v>I accept Tricare, BCBS, Medicaid, Medicare, and AETNA. </v>
      </c>
      <c r="L44" s="60">
        <f>Form!A108</f>
        <v>45361.49248</v>
      </c>
    </row>
    <row r="45">
      <c r="A45" s="9" t="str">
        <f>Form!AN131</f>
        <v>3430 Burnet Ave., Cincinnati , OH</v>
      </c>
      <c r="B45" s="9" t="str">
        <f>Form!C131</f>
        <v>John Fredeking, MS, CCC-SLP</v>
      </c>
      <c r="C45" s="9" t="str">
        <f>Form!L131</f>
        <v>Speech-Language Pathologist</v>
      </c>
      <c r="D45" s="61" t="str">
        <f>Form!C131&amp;" is a "&amp;Form!L131&amp;" employed at "&amp;Form!AO131&amp;". They began working with general voice clients in "&amp;Form!AW131&amp;", and transgender/gender diverse clients in "&amp;Form!AV131&amp;". "&amp;Form!P131&amp;" "&amp;Form!S131&amp;" "&amp;Form!X131&amp;" "&amp;CHAR(10)&amp;CHAR(10)&amp;"They are affiliated with the following: "&amp;Form!AP131&amp;". "&amp;Form!AY131&amp;Form!Z131&amp;Form!AB131&amp;Form!AU131&amp;Form!BA131</f>
        <v>John Fredeking, MS, CCC-SLP is a Speech-Language Pathologist employed at Cincinnati Children's Hospital Medical Center. They began working with general voice clients in 2015, and transgender/gender diverse clients in 2017. Individual training is offered in person or virtually, and group training is not offered. Services are available for those with feminine, masculine, and androgynous voice goals. 
They are affiliated with the following: American Speech-Language-Hearing Association (ASHA). This provider opted to share the following additional aspects of identity: Member of the LGBTQ+ community
Regarding formal training in voice for transgender and gender diverse people, this provider reported: I have been providing gender affirming voice and communication training for 7 years. 
Regarding areas of specialty/specific trainings, this provider reported: I specialize in pediatric gender affirming voice.  I see patients up to age 25. The average age I see is 16. Most referrals come internally from our Transgender Health Clinic at Cincinnati Children's Medical Center, but referrals can be sent from external medical providers in the state of OH or KY.  training. I start to see patients around age 12 or 13, but am happy to consult with younger patients on a case by case basis.  
Regarding formal training in cultural humility for transgender and gender diverse people, this provider reported: Every GAVCT training I have attended has included a large portion of the learning dedicated to the knowledge and sensitivity of working with the trans and gender diverse community. </v>
      </c>
      <c r="E45" s="9" t="str">
        <f>Form!T131</f>
        <v>OH, KY</v>
      </c>
      <c r="F45" s="9" t="str">
        <f>Form!M131</f>
        <v>English</v>
      </c>
      <c r="G45" s="59" t="str">
        <f>Form!AI131</f>
        <v>Cisgender Man</v>
      </c>
      <c r="H45" s="9" t="str">
        <f>Form!AR131</f>
        <v>john.fredeking@cchmc.org</v>
      </c>
      <c r="I45" s="9" t="str">
        <f>Form!AS131</f>
        <v/>
      </c>
      <c r="J45" s="58">
        <f>Form!AQ131</f>
        <v>5138034819</v>
      </c>
      <c r="K45" s="9" t="str">
        <f>Form!AC131</f>
        <v>All insurances accepted; Cincinnati Children's Hospital Medical Center offers a 40% discount for individuals who pay out of pocket for service. </v>
      </c>
      <c r="L45" s="60">
        <f>Form!A131</f>
        <v>45363.65487</v>
      </c>
    </row>
    <row r="46">
      <c r="A46" s="9" t="str">
        <f>Form!AN54</f>
        <v>358 N. Pleasant Street, Amherst, MA</v>
      </c>
      <c r="B46" s="9" t="str">
        <f>Form!C54</f>
        <v>Michael Starr, M.A., CCC-SLP</v>
      </c>
      <c r="C46" s="9" t="str">
        <f>Form!L54</f>
        <v>Speech-Language Pathologist</v>
      </c>
      <c r="D46" s="61" t="str">
        <f>Form!C54&amp;" is a "&amp;Form!L54&amp;" employed at "&amp;Form!AO54&amp;". They began working with general voice clients in "&amp;Form!AW54&amp;", and transgender/gender diverse clients in "&amp;Form!AV54&amp;". "&amp;Form!P54&amp;" "&amp;Form!S54&amp;" "&amp;Form!X54&amp;" "&amp;CHAR(10)&amp;CHAR(10)&amp;"They are affiliated with the following: "&amp;Form!AP54&amp;". "&amp;Form!AY54&amp;Form!Z54&amp;Form!AB54&amp;Form!AU54&amp;Form!BA54</f>
        <v>Michael Starr, M.A., CCC-SLP is a Speech-Language Pathologist employed at University of Massachusetts Amherst - Center for Language, Speech , and Hearing. They began working with general voice clients in 2018, and transgender/gender diverse clients in 2019. Individual training is offered in person or virtually, and group training is offered virtually., group training is not offered. Services are available for those with feminine, masculine, and androgynous voice goals. 
They are affiliated with the following: American Speech-Language-Hearing Association (ASHA). This provider opted to share the following additional aspects of identity: LGBTQ+ (gay)
Regarding formal training in voice for transgender and gender diverse people, this provider reported: 5 years of voice specialization including GAVC training. Completed Gender Affirming Voice Training: A Course for Clinicians (Self-Study) summer of 2023
Regarding formal training in cultural humility for transgender and gender diverse people, this provider reported: University sponsored diversity training each year</v>
      </c>
      <c r="E46" s="9" t="str">
        <f>Form!T54</f>
        <v/>
      </c>
      <c r="F46" s="9" t="str">
        <f>Form!M54</f>
        <v>English</v>
      </c>
      <c r="G46" s="59" t="str">
        <f>Form!AI54</f>
        <v>Cisgender Man</v>
      </c>
      <c r="H46" s="9" t="str">
        <f>Form!AR54</f>
        <v>michaelstarr@umass.edu</v>
      </c>
      <c r="I46" s="49" t="str">
        <f>Form!AS54</f>
        <v>www.umass.edu/public-health-sciences/organizations/center-language-speech-and-hearing</v>
      </c>
      <c r="J46" s="58">
        <f>Form!AQ54</f>
        <v>4135457414</v>
      </c>
      <c r="K46" s="9" t="str">
        <f>Form!AC54</f>
        <v>most insurances accepted; payment plans available</v>
      </c>
      <c r="L46" s="60">
        <f>Form!A54</f>
        <v>45359.51807</v>
      </c>
    </row>
    <row r="47">
      <c r="A47" s="9" t="str">
        <f>Form!AN135</f>
        <v>360 E. 1st St., #4237, Tustin, CA</v>
      </c>
      <c r="B47" s="9" t="str">
        <f>Form!C135</f>
        <v>Jill Evensen, MS, CCC-SLP</v>
      </c>
      <c r="C47" s="9" t="str">
        <f>Form!L135</f>
        <v>Speech-Language Pathologist</v>
      </c>
      <c r="D47" s="61" t="str">
        <f>Form!C135&amp;" is a "&amp;Form!L135&amp;" employed at "&amp;Form!AO135&amp;". They began working with general voice clients in "&amp;Form!AW135&amp;", and transgender/gender diverse clients in "&amp;Form!AV135&amp;". "&amp;Form!P135&amp;" "&amp;Form!S135&amp;" "&amp;Form!X135&amp;" "&amp;CHAR(10)&amp;CHAR(10)&amp;"They are affiliated with the following: "&amp;Form!AP135&amp;". "&amp;Form!AY135&amp;Form!Z135&amp;Form!AB135&amp;Form!AU135&amp;Form!BA135</f>
        <v>Jill Evensen, MS, CCC-SLP is a Speech-Language Pathologist employed at Kind Echoes Speech Therapy. They began working with general voice clients in 1997, and transgender/gender diverse clients in 2023. Individual training is offered in person or virtually, and group training is offered virtually. Services are available for those with feminine, masculine, and androgynous voice goals. 
They are affiliated with the following: American Speech-Language-Hearing Association (ASHA); California Speech-Language-Hearing Association. This provider opted to share the following additional aspects of identity: Proud mama bear
Regarding formal training in voice for transgender and gender diverse people, this provider reported: I completed the Trans Voice Elective for Speech Language Pathologists, led by AC Goldberg.  I also provide voice services at UCI Medical Center for students and patients referred from the UCI Gender Diversity Program.
Regarding areas of specialty/specific trainings, this provider reported: Transmasculine, transfeminine, and nonbinary speaking voice. 
Regarding formal training in cultural humility for transgender and gender diverse people, this provider reported: Trans Voice Elective with AC Golberg
This provider wished to share the following additional information: My core values are Freedom and Compassion</v>
      </c>
      <c r="E47" s="9" t="str">
        <f>Form!T135</f>
        <v>CA</v>
      </c>
      <c r="F47" s="9" t="str">
        <f>Form!M135</f>
        <v>English</v>
      </c>
      <c r="G47" s="59" t="str">
        <f>Form!AI135</f>
        <v>Cisgender Woman</v>
      </c>
      <c r="H47" s="9" t="str">
        <f>Form!AR135</f>
        <v>Jill@KindEchoesSpeechTherapy.com</v>
      </c>
      <c r="I47" s="49" t="str">
        <f>Form!AS135</f>
        <v>www.kindechoesspeechtherapy.com</v>
      </c>
      <c r="J47" s="58">
        <f>Form!AQ135</f>
        <v>7144753820</v>
      </c>
      <c r="K47" s="9" t="str">
        <f>Form!AC135</f>
        <v>affordable rates, cash payment</v>
      </c>
      <c r="L47" s="60">
        <f>Form!A135</f>
        <v>45364.7003</v>
      </c>
    </row>
    <row r="48">
      <c r="A48" s="9" t="str">
        <f>Form!AN138</f>
        <v>4014 Leavenwort Street, Omaha , NE </v>
      </c>
      <c r="B48" s="9" t="str">
        <f>Form!C138</f>
        <v>Amber V. Koch, MS CCC-SLP</v>
      </c>
      <c r="C48" s="9" t="str">
        <f>Form!L138</f>
        <v>Speech-Language Pathologist</v>
      </c>
      <c r="D48" s="61" t="str">
        <f>Form!C138&amp;" is a "&amp;Form!L138&amp;" employed at "&amp;Form!AO138&amp;". They began working with general voice clients in "&amp;Form!AW138&amp;", and transgender/gender diverse clients in "&amp;Form!AV138&amp;". "&amp;Form!P138&amp;" "&amp;Form!S138&amp;" "&amp;Form!X138&amp;" "&amp;CHAR(10)&amp;CHAR(10)&amp;"They are affiliated with the following: "&amp;Form!AP138&amp;". "&amp;Form!AY138&amp;Form!Z138&amp;Form!AB138&amp;Form!AU138&amp;Form!BA138</f>
        <v>Amber V. Koch, MS CCC-SLP is a Speech-Language Pathologist employed at Nebraska Medicine . They began working with general voice clients in 2012, and transgender/gender diverse clients in 2018. Individual training is offered in person or virtually, and group training is offered in person or virtually. Services are available for those with feminine, masculine, and androgynous voice goals. 
They are affiliated with the following: American Speech-Language-Hearing Association (ASHA), The Voice Foundation . 
Regarding formal training in voice for transgender and gender diverse people, this provider reported: I have provided gender affirming voice training for 6 years and seen over 100 patients with a variety of goals.  I am a speech/language pathologist who works within an ears, nose, and throat clinic.  I am a member of the Nebraska Medicine Gender Care team.  
Regarding areas of specialty/specific trainings, this provider reported: gender expansive voice across the lifespan
Regarding formal training in cultural humility for transgender and gender diverse people, this provider reported: I have completed several webinars regarding cultural humility specific to the transgender and gender diverse population.  I have intentionally recieved these trainings from members of the gender diverse community, whenever possible.  It is very important to me that members of the community lead these trainings and are compensated financially.  </v>
      </c>
      <c r="E48" s="9" t="str">
        <f>Form!T138</f>
        <v>NE, IA </v>
      </c>
      <c r="F48" s="9" t="str">
        <f>Form!M138</f>
        <v>English</v>
      </c>
      <c r="G48" s="59" t="str">
        <f>Form!AI138</f>
        <v>Cisgender Woman</v>
      </c>
      <c r="H48" s="9" t="str">
        <f>Form!AR138</f>
        <v>amkoch@nebraskamed.com</v>
      </c>
      <c r="I48" s="49" t="str">
        <f>Form!AS138</f>
        <v>nebraskamed.com/transgender-care</v>
      </c>
      <c r="J48" s="58">
        <f>Form!AQ138</f>
        <v>4025595208</v>
      </c>
      <c r="K48" s="9" t="str">
        <f>Form!AC138</f>
        <v/>
      </c>
      <c r="L48" s="60">
        <f>Form!A138</f>
        <v>45365.6709</v>
      </c>
    </row>
    <row r="49">
      <c r="A49" s="9" t="str">
        <f>Form!AN28</f>
        <v>4250 Connecticut Ave. NW, Washington, DC</v>
      </c>
      <c r="B49" s="9" t="str">
        <f>Form!C28</f>
        <v>Annie Ramos-Pizarro, PhD CCC-SLP</v>
      </c>
      <c r="C49" s="9" t="str">
        <f>Form!L28</f>
        <v>Speech-Language Pathologist</v>
      </c>
      <c r="D49" s="61" t="str">
        <f>Form!C28&amp;" is a "&amp;Form!L28&amp;" employed at "&amp;Form!AO28&amp;". They began working with general voice clients in "&amp;Form!AW28&amp;", and transgender/gender diverse clients in "&amp;Form!AV28&amp;". "&amp;Form!P28&amp;" "&amp;Form!S28&amp;" "&amp;Form!X28&amp;" "&amp;CHAR(10)&amp;CHAR(10)&amp;"They are affiliated with the following: "&amp;Form!AP28&amp;". "&amp;Form!AY28&amp;Form!Z28&amp;Form!AB28&amp;Form!AU28&amp;Form!BA28</f>
        <v>Annie Ramos-Pizarro, PhD CCC-SLP is a Speech-Language Pathologist employed at University of the District of Columbia Speech Clinic. They began working with general voice clients in 1992, and transgender/gender diverse clients in 1998. Individual training is offered in person or virtually, and group training is offered in person. Services are available for those with feminine or masculine voice goals. 
They are affiliated with the following: American Speech-Language-Hearing Association (ASHA). This provider opted to share the following additional aspects of identity: Latinx
Regarding formal training in voice for transgender and gender diverse people, this provider reported: Attended conferences, sel-taught
Regarding areas of specialty/specific trainings, this provider reported: Young adult transfeminine 
Regarding formal training in cultural humility for transgender and gender diverse people, this provider reported: Conferences, self-taught, offered trainings with Dr. AC Goldberg</v>
      </c>
      <c r="E49" s="9" t="str">
        <f>Form!T28</f>
        <v>VA, DC</v>
      </c>
      <c r="F49" s="9" t="str">
        <f>Form!M28</f>
        <v>English, Spanish</v>
      </c>
      <c r="G49" s="59" t="str">
        <f>Form!AI28</f>
        <v>Cisgender Woman</v>
      </c>
      <c r="H49" s="9" t="str">
        <f>Form!AR28</f>
        <v>wdemessie@udc.edu</v>
      </c>
      <c r="I49" s="9" t="str">
        <f>Form!AS28</f>
        <v/>
      </c>
      <c r="J49" s="58" t="str">
        <f>Form!AQ28</f>
        <v/>
      </c>
      <c r="K49" s="9" t="str">
        <f>Form!AC28</f>
        <v>Pro-Bono Clinic</v>
      </c>
      <c r="L49" s="60">
        <f>Form!A28</f>
        <v>45357.85444</v>
      </c>
    </row>
    <row r="50">
      <c r="A50" s="9" t="str">
        <f>Form!AN139</f>
        <v>4311 Clam Bay Road, Vancouver, British Columbia</v>
      </c>
      <c r="B50" s="9" t="str">
        <f>Form!C139</f>
        <v>Megan Morrison, RSLP, SLP(C)</v>
      </c>
      <c r="C50" s="9" t="str">
        <f>Form!L139</f>
        <v>Speech-Language Pathologist</v>
      </c>
      <c r="D50" s="61" t="str">
        <f>Form!C139&amp;" is a "&amp;Form!L139&amp;" employed at "&amp;Form!AO139&amp;". They began working with general voice clients in "&amp;Form!AW139&amp;", and transgender/gender diverse clients in "&amp;Form!AV139&amp;". "&amp;Form!P139&amp;" "&amp;Form!S139&amp;" "&amp;Form!X139&amp;" "&amp;CHAR(10)&amp;CHAR(10)&amp;"They are affiliated with the following: "&amp;Form!AP139&amp;". "&amp;Form!AY139&amp;Form!Z139&amp;Form!AB139&amp;Form!AU139&amp;Form!BA139</f>
        <v>Megan Morrison, RSLP, SLP(C) is a Speech-Language Pathologist employed at Private Practice . They began working with general voice clients in 2019, and transgender/gender diverse clients in 2019. Individual training is offered virtually, and group training is not offered. Services are available for those with feminine, masculine, androgynous, and singing-related voice goals. 
They are affiliated with the following: SAC (Speech-Language and Audiology Canada); The College of Speech and Hearing Health Professionals of BC (CSHBC). 
Regarding formal training in voice for transgender and gender diverse people, this provider reported: I was mentored the GAVC-pioneer Shelagh Davies (RSLP &amp; researcher) and also I also did a 2-month clinical practicum with the Changing Keys Program in Vancouver, Canada. I am committed to ongoing professional development, such as attending MedBridge Webinars and GAVC seminars, and I stay up-to-date with new evidence-based research. 
Regarding areas of specialty/specific trainings, this provider reported: In addition to training as voice-specialized SLP, I also have a 25-year background as a vocal artist, both as a classical singer and theatre actor. This has given me extensive first-hand experience with training, managing, and manipulating my own voice too. I am comfortable working with transmasculine and transfeminine singers on developing their instruments! 
Regarding formal training in cultural humility for transgender and gender diverse people, this provider reported: I attended the MedBridge Webinar: Cultural Humility With Transgender and Nonbinary People</v>
      </c>
      <c r="E50" s="9" t="str">
        <f>Form!T139</f>
        <v>Canada (British Columbia) </v>
      </c>
      <c r="F50" s="9" t="str">
        <f>Form!M139</f>
        <v>English</v>
      </c>
      <c r="G50" s="59" t="str">
        <f>Form!AI139</f>
        <v>Cisgender Woman</v>
      </c>
      <c r="H50" s="9" t="str">
        <f>Form!AR139</f>
        <v>megan.morrison.slp@gmail.com</v>
      </c>
      <c r="I50" s="9" t="str">
        <f>Form!AS139</f>
        <v>www.meganmorrison.work</v>
      </c>
      <c r="J50" s="58" t="str">
        <f>Form!AQ139</f>
        <v/>
      </c>
      <c r="K50" s="9" t="str">
        <f>Form!AC139</f>
        <v>My services are covered by extended health benefits in British Columbia, Canada. Check your plan for "speech therapy." </v>
      </c>
      <c r="L50" s="60">
        <f>Form!A139</f>
        <v>45365.88257</v>
      </c>
    </row>
    <row r="51">
      <c r="A51" s="9" t="str">
        <f>Form!AN29</f>
        <v>445 Earlwood Avenue Suite 108, Oregon, Ohio</v>
      </c>
      <c r="B51" s="9" t="str">
        <f>Form!C29</f>
        <v>Taylor Kae Hahn, M.A., SLP </v>
      </c>
      <c r="C51" s="9" t="str">
        <f>Form!L29</f>
        <v>Speech-Language Pathologist</v>
      </c>
      <c r="D51" s="61" t="str">
        <f>Form!C29&amp;" is a "&amp;Form!L29&amp;" employed at "&amp;Form!AO29&amp;". They began working with general voice clients in "&amp;Form!AW29&amp;", and transgender/gender diverse clients in "&amp;Form!AV29&amp;". "&amp;Form!P29&amp;" "&amp;Form!S29&amp;" "&amp;Form!X29&amp;" "&amp;CHAR(10)&amp;CHAR(10)&amp;"They are affiliated with the following: "&amp;Form!AP29&amp;". "&amp;Form!AY29&amp;Form!Z29&amp;Form!AB29&amp;Form!AU29&amp;Form!BA29</f>
        <v>Taylor Kae Hahn, M.A., SLP  is a Speech-Language Pathologist employed at Maumee Bay Mobile Speech Services, LLC. . They began working with general voice clients in 2022, and transgender/gender diverse clients in 2022. Individual training is offered in person or virtually, and group training is offered virtually. Services are available for those with feminine, androgynous, and singing voice goals. 
They are affiliated with the following: Ohio speech-language hearing association (OSLHA) . This provider opted to share the following additional aspects of identity: LGBTQ+ Community member 
Regarding formal training in voice for transgender and gender diverse people, this provider reported: I have been studying and practicing GAVC since July 2022. I am a singer and voice specializing clinician who has experience with videostroboscopy. 
Regarding formal training in cultural humility for transgender and gender diverse people, this provider reported: In the process of taking AC Goldberg courses</v>
      </c>
      <c r="E51" s="9" t="str">
        <f>Form!T29</f>
        <v>OH, MI</v>
      </c>
      <c r="F51" s="9" t="str">
        <f>Form!M29</f>
        <v>English</v>
      </c>
      <c r="G51" s="59" t="str">
        <f>Form!AI29</f>
        <v>Cisgender Woman</v>
      </c>
      <c r="H51" s="9" t="str">
        <f>Form!AR29</f>
        <v>info@maumeebaytherapy.com</v>
      </c>
      <c r="I51" s="49" t="str">
        <f>Form!AS29</f>
        <v>Maumeebaytherapy.com</v>
      </c>
      <c r="J51" s="58">
        <f>Form!AQ29</f>
        <v>4195049198</v>
      </c>
      <c r="K51" s="9" t="str">
        <f>Form!AC29</f>
        <v>Sliding scale payment options available, willing to work with insurances </v>
      </c>
      <c r="L51" s="60">
        <f>Form!A29</f>
        <v>45357.86033</v>
      </c>
    </row>
    <row r="52">
      <c r="A52" s="9" t="str">
        <f>Form!AN75</f>
        <v>4696 W Overland Rd, STE 228, Boise, ID</v>
      </c>
      <c r="B52" s="9" t="str">
        <f>Form!C75</f>
        <v>Heather L Robinson, MA, CCC-SLP</v>
      </c>
      <c r="C52" s="9" t="str">
        <f>Form!L75</f>
        <v>Speech-Language Pathologist</v>
      </c>
      <c r="D52" s="61" t="str">
        <f>Form!C75&amp;" is a "&amp;Form!L75&amp;" employed at "&amp;Form!AO75&amp;". They began working with general voice clients in "&amp;Form!AW75&amp;", and transgender/gender diverse clients in "&amp;Form!AV75&amp;". "&amp;Form!P75&amp;" "&amp;Form!S75&amp;" "&amp;Form!X75&amp;" "&amp;CHAR(10)&amp;CHAR(10)&amp;"They are affiliated with the following: "&amp;Form!AP75&amp;". "&amp;Form!AY75&amp;Form!Z75&amp;Form!AB75&amp;Form!AU75&amp;Form!BA75</f>
        <v>Heather L Robinson, MA, CCC-SLP is a Speech-Language Pathologist employed at Idaho Face &amp; Voice, LLC. They began working with general voice clients in 1992, and transgender/gender diverse clients in 2016. Individual training is offered in person or virtually, and group training is not offered. Services are available for those with feminine, masculine, androgynous, and singing-related voice goals. 
They are affiliated with the following: American Speech-Language-Hearing Association (ASHA). This provider opted to share the following additional aspects of identity: Woman-owned business
Regarding formal training in voice for transgender and gender diverse people, this provider reported: OutCare Certified
Transgender &amp; Gender Nonconforming Speakers: A Course for Voice Clinicians
Evidence Based Assessment and Treatment of Gender Expansive Voice
Creating a gender-inclusive practice: Medical and psychological perspectives 
Idaho Psychiatric Association Annual Conference: Transgender Health Care in Idaho 
Transgender Voice and Beyond: Voice and Communication Training for Gender Expression 
Regional presenter, Intermountain Area Speech and Hearing Convention: Transgender Voice 101: Getting Started
Regarding areas of specialty/specific trainings, this provider reported: Manual Therapy and Myofascial Release (MFR)  •	Conversation Training Therapy (CTT) •	Phonation Resistance Training Exercise (PhoRTE) •	Lessac-Madsen Resonant Voice Therapy (LMRVT)  •	Casper-Stone Confidential Flow Therapy (CSCFT) / Pediatric GAV / Nonbinary GAV / Introduction to Estill Voice Training
Regarding formal training in cultural humility for transgender and gender diverse people, this provider reported: Transgender &amp; Gender Nonconforming Speakers: A Course for Voice Clinicians (21 hours)
Evidence Based Assessment and Treatment of Gender Expansive Voice (1 hour)
Creating a gender-inclusive practice: Medical and psychological perspectives (1 hour)
Idaho Psychiatric Association Annual Conference: Transgender Health Care in Idaho (7 hours)
Transgender Voice and Beyond: Voice and Communication Training for Gender Expression (2 hours)
OutCare Certified: OutCare Cultural Competency Training (1 hour)</v>
      </c>
      <c r="E52" s="9" t="str">
        <f>Form!T75</f>
        <v>ID</v>
      </c>
      <c r="F52" s="9" t="str">
        <f>Form!M75</f>
        <v>English, Interpretation Services Available</v>
      </c>
      <c r="G52" s="59" t="str">
        <f>Form!AI75</f>
        <v>Cisgender Woman</v>
      </c>
      <c r="H52" s="9" t="str">
        <f>Form!AR75</f>
        <v>heather@idahofacevoice.com</v>
      </c>
      <c r="I52" s="9" t="str">
        <f>Form!AS75</f>
        <v/>
      </c>
      <c r="J52" s="58">
        <f>Form!AQ75</f>
        <v>2085001728</v>
      </c>
      <c r="K52" s="9" t="str">
        <f>Form!AC75</f>
        <v/>
      </c>
      <c r="L52" s="60">
        <f>Form!A75</f>
        <v>45359.62158</v>
      </c>
    </row>
    <row r="53">
      <c r="A53" s="9" t="str">
        <f>Form!AN44</f>
        <v>4707 W Gandy Blvd Ste 3, Tampa, FL</v>
      </c>
      <c r="B53" s="9" t="str">
        <f>Form!C44</f>
        <v>Cara Bryan, MA, CCC/SLP</v>
      </c>
      <c r="C53" s="9" t="str">
        <f>Form!L44</f>
        <v>Speech-Language Pathologist</v>
      </c>
      <c r="D53" s="61" t="str">
        <f>Form!C44&amp;" is a "&amp;Form!L44&amp;" employed at "&amp;Form!AO44&amp;". They began working with general voice clients in "&amp;Form!AW44&amp;", and transgender/gender diverse clients in "&amp;Form!AV44&amp;". "&amp;Form!P44&amp;" "&amp;Form!S44&amp;" "&amp;Form!X44&amp;" "&amp;CHAR(10)&amp;CHAR(10)&amp;"They are affiliated with the following: "&amp;Form!AP44&amp;". "&amp;Form!AY44&amp;Form!Z44&amp;Form!AB44&amp;Form!AU44&amp;Form!BA44</f>
        <v>Cara Bryan, MA, CCC/SLP is a Speech-Language Pathologist employed at South Tampa Voice Therapy. They began working with general voice clients in 2001, and transgender/gender diverse clients in 2002. Individual training is offered in person or virtually, and group training is not offered. Services are available for those with feminine, masculine, androgynous, and singing-related voice goals. 
They are affiliated with the following: American Speech-Language-Hearing Association (ASHA). 
Regarding formal training in voice for transgender and gender diverse people, this provider reported: Masters from UIowa where I had my first GAVCs. I've specialized in voice and GAVC over my 21 years of experience. I have taken Helou, Block and Hirsch's course in Chicago. I have trained clinical fellows in providing GAVC. I continue to provide GAV lectures at support groups. I remain active with a local group, TransNetwork (education, support, and outreach). 
Regarding areas of specialty/specific trainings, this provider reported: transfeminine, transmasc, and pediatric gender affirming voice
Regarding formal training in cultural humility for transgender and gender diverse people, this provider reported: Formal: in graduate school. Informal: remaining involved with community and university gender-affirming organizations; ongoing allyship
This provider wished to share the following additional information: my private practice employees 3 therapists, myself and two clinicians whom I have trained to provide GAVC. </v>
      </c>
      <c r="E53" s="9" t="str">
        <f>Form!T44</f>
        <v>FL</v>
      </c>
      <c r="F53" s="9" t="str">
        <f>Form!M44</f>
        <v>English</v>
      </c>
      <c r="G53" s="59" t="str">
        <f>Form!AI44</f>
        <v>Cisgender Woman</v>
      </c>
      <c r="H53" s="9" t="str">
        <f>Form!AR44</f>
        <v>cara@southtampavoicetherapy.com</v>
      </c>
      <c r="I53" s="49" t="str">
        <f>Form!AS44</f>
        <v>www.southtampavoicetherapy.com</v>
      </c>
      <c r="J53" s="58">
        <f>Form!AQ44</f>
        <v>8137286601</v>
      </c>
      <c r="K53" s="9" t="str">
        <f>Form!AC44</f>
        <v>All private pay, however sliding scale and student options</v>
      </c>
      <c r="L53" s="60">
        <f>Form!A44</f>
        <v>45359.49168</v>
      </c>
    </row>
    <row r="54">
      <c r="A54" s="9" t="str">
        <f>Form!AN116</f>
        <v>476 serpentine drive, Pittsburgh, Pennsylvania</v>
      </c>
      <c r="B54" s="9" t="str">
        <f>Form!C116</f>
        <v>Alison M. Hiester, MS, CCC-SLP</v>
      </c>
      <c r="C54" s="9" t="str">
        <f>Form!L116</f>
        <v>Gender Affirming Voice Trainer</v>
      </c>
      <c r="D54" s="61" t="str">
        <f>Form!C116&amp;" is a "&amp;Form!L116&amp;" employed at "&amp;Form!AO116&amp;". They began working with general voice clients in "&amp;Form!AW116&amp;", and transgender/gender diverse clients in "&amp;Form!AV116&amp;". "&amp;Form!P116&amp;" "&amp;Form!S116&amp;" "&amp;Form!X116&amp;" "&amp;CHAR(10)&amp;CHAR(10)&amp;"They are affiliated with the following: "&amp;Form!AP116&amp;". "&amp;Form!AY116&amp;Form!Z116&amp;Form!AB116&amp;Form!AU116&amp;Form!BA116</f>
        <v>Alison M. Hiester, MS, CCC-SLP is a Gender Affirming Voice Trainer employed at Prismatic Speech Services. They began working with general voice clients in 1995, and transgender/gender diverse clients in 2021. Individual training is offered in person or virtually, and group training is not offered. Services are available for those with feminine, masculine, and androgynous voice goals. 
They are affiliated with the following: American Speech-Language-Hearing Association (ASHA), Allyship Member of Transplaining. 
Regarding formal training in voice for transgender and gender diverse people, this provider reported: I have been a speech pathologist for 20+ years and have been specializing in GAVC for approximately 3 years. I have participated in numerous trainings to continue to refine my skills in gender affirming voice therapy including those offered by Transplaining and Rene'e Yoxon. Additionally, as a licensed SLP, I am well-versed in all rehabilitative aspects of voice therapy as well as articulation, stuttering, and professional speaking therapy services. I've been working as an SLP with Prismatic Speech Services providing virtual GAVC in PA, MO, CO, and OR as well as in-person services in PA. 
Regarding formal training in cultural humility for transgender and gender diverse people, this provider reported: I am an Allyship Member of Transplaining and have participated in all inclusivity, cultural humility, and diversity trainings offered. I've also received cultural humility training from my Rene'e Yoxon courses.</v>
      </c>
      <c r="E54" s="9" t="str">
        <f>Form!T116</f>
        <v>PA, MO, CO, OR</v>
      </c>
      <c r="F54" s="9" t="str">
        <f>Form!M116</f>
        <v>English</v>
      </c>
      <c r="G54" s="59" t="str">
        <f>Form!AI116</f>
        <v>Cisgender Woman</v>
      </c>
      <c r="H54" s="9" t="str">
        <f>Form!AR116</f>
        <v>alison@prismaticspeech.com</v>
      </c>
      <c r="I54" s="49" t="str">
        <f>Form!AS116</f>
        <v>prismaticspeech.com</v>
      </c>
      <c r="J54" s="58" t="str">
        <f>Form!AQ116</f>
        <v/>
      </c>
      <c r="K54" s="9" t="str">
        <f>Form!AC116</f>
        <v>Prismatic Speech Services offers the Find Your Light Micro Grant and does provide superbills which can be submitted for insurance reimbursement. Further details can be found at prismaticspeech.com</v>
      </c>
      <c r="L54" s="60">
        <f>Form!A116</f>
        <v>45362.40725</v>
      </c>
    </row>
    <row r="55">
      <c r="A55" s="9" t="str">
        <f>Form!AN130</f>
        <v>500 Lafayette Ave NE, Suite. 204, Grand Rapids, MI</v>
      </c>
      <c r="B55" s="9" t="str">
        <f>Form!C130</f>
        <v>Sri Nandamudi, Ph.D., CCC-SLP, FNAP</v>
      </c>
      <c r="C55" s="9" t="str">
        <f>Form!L130</f>
        <v>Speech-Language Pathologist</v>
      </c>
      <c r="D55" s="61" t="str">
        <f>Form!C130&amp;" is a "&amp;Form!L130&amp;" employed at "&amp;Form!AO130&amp;". They began working with general voice clients in "&amp;Form!AW130&amp;", and transgender/gender diverse clients in "&amp;Form!AV130&amp;". "&amp;Form!P130&amp;" "&amp;Form!S130&amp;" "&amp;Form!X130&amp;" "&amp;CHAR(10)&amp;CHAR(10)&amp;"They are affiliated with the following: "&amp;Form!AP130&amp;". "&amp;Form!AY130&amp;Form!Z130&amp;Form!AB130&amp;Form!AU130&amp;Form!BA130</f>
        <v>Sri Nandamudi, Ph.D., CCC-SLP, FNAP is a Speech-Language Pathologist employed at Grand Valley State University. They began working with general voice clients in 2010, and transgender/gender diverse clients in 2018. Individual training is offered in person or virtually, and group training is not offered. Services are available for those with feminine, masculine, and androgynous voice goals. 
They are affiliated with the following: American Speech-Language-Hearing Association (ASHA), Pan American Vocology Association (PAVA), The Voice Foundation, and National Academy of Practice.. This provider opted to share the following additional aspects of identity: Asian, Volunteer in Grand Rapids LGBTQIA+ Health Consortium
Regarding formal training in voice for transgender and gender diverse people, this provider reported: Speech-Language Pathologist, Ph.D. in Voice and Speech Science specialty area, Cultural Competency Trainer at GVSU, over 10 years experience in clinical voice pedagogy.
Regarding formal training in cultural humility for transgender and gender diverse people, this provider reported: Several trainings from our institution (GVSU), ASHA, and courses from speechpathology.com and medbridge. I am currently one of the cultural competency trainers at GVSU to improve the LGBTQIA+ affirming attitudes and behaviors in students and workers/providers in healthcare.</v>
      </c>
      <c r="E55" s="9" t="str">
        <f>Form!T130</f>
        <v>MI</v>
      </c>
      <c r="F55" s="9" t="str">
        <f>Form!M130</f>
        <v>English, Telugu, Hindi</v>
      </c>
      <c r="G55" s="59" t="str">
        <f>Form!AI130</f>
        <v>Cisgender Woman</v>
      </c>
      <c r="H55" s="9" t="str">
        <f>Form!AR130</f>
        <v>voice.swallow@gvsu.edu</v>
      </c>
      <c r="I55" s="49" t="str">
        <f>Form!AS130</f>
        <v>https://www.gvsu.edu/voiceandswallowinglab/</v>
      </c>
      <c r="J55" s="58" t="str">
        <f>Form!AQ130</f>
        <v/>
      </c>
      <c r="K55" s="9" t="str">
        <f>Form!AC130</f>
        <v>-Professional services are pro bono / free of cost for graduate clinical instructional purposes.</v>
      </c>
      <c r="L55" s="60">
        <f>Form!A130</f>
        <v>45363.53625</v>
      </c>
    </row>
    <row r="56">
      <c r="A56" s="9" t="str">
        <f>Form!AN9</f>
        <v>508 Dry Grove St., Normal, IL</v>
      </c>
      <c r="B56" s="9" t="str">
        <f>Form!C9</f>
        <v>Patricia Larkin, M.S., CCC-SLP/L</v>
      </c>
      <c r="C56" s="9" t="str">
        <f>Form!L9</f>
        <v>Speech-Language Pathologist</v>
      </c>
      <c r="D56" s="61" t="str">
        <f>Form!C9&amp;" is a "&amp;Form!L9&amp;" employed at "&amp;Form!AO9&amp;". They began working with general voice clients in "&amp;Form!AW9&amp;", and transgender/gender diverse clients in "&amp;Form!AV9&amp;". "&amp;Form!P9&amp;" "&amp;Form!S9&amp;" "&amp;Form!X9&amp;" "&amp;CHAR(10)&amp;CHAR(10)&amp;"They are affiliated with the following: "&amp;Form!AP9&amp;". "&amp;Form!AY9&amp;Form!Z9&amp;Form!AB9&amp;Form!AU9&amp;Form!BA9</f>
        <v>Patricia Larkin, M.S., CCC-SLP/L is a Speech-Language Pathologist employed at IL State University . They began working with general voice clients in 2020, and transgender/gender diverse clients in 2017. Individual training is offered in person or virtually, and group training is not offered. Services are available for those with feminine, masculine, and androgynous voice goals. 
They are affiliated with the following: World Professional Association for Transgender Health; American Speech-Language-Hearing Association (ASHA). 
Regarding formal training in voice for transgender and gender diverse people, this provider reported: 2-day training from Hirsch, Block, Helou; Provider roundtable; Continuing Education specific to GAVC; Doctoral researcher on topic
Regarding areas of specialty/specific trainings, this provider reported: Research specific to intersection of expansive gender and disability 
Regarding formal training in cultural humility for transgender and gender diverse people, this provider reported: Ongoing continuing education to maintain listing in regional hospital transgender provider directory </v>
      </c>
      <c r="E56" s="9" t="str">
        <f>Form!T9</f>
        <v>IL</v>
      </c>
      <c r="F56" s="9" t="str">
        <f>Form!M9</f>
        <v>English</v>
      </c>
      <c r="G56" s="59" t="str">
        <f>Form!AI9</f>
        <v>Cisgender Woman</v>
      </c>
      <c r="H56" s="9" t="str">
        <f>Form!AR9</f>
        <v>pllarki1@ilstu.edu</v>
      </c>
      <c r="I56" s="9" t="str">
        <f>Form!AS9</f>
        <v>speechhearingclinic@illinoisstate.edu</v>
      </c>
      <c r="J56" s="58">
        <f>Form!AQ9</f>
        <v>3094385090</v>
      </c>
      <c r="K56" s="9" t="str">
        <f>Form!AC9</f>
        <v>Accept various insurances; utilizes them partner grant for rural healthcare access</v>
      </c>
      <c r="L56" s="60">
        <f>Form!A9</f>
        <v>45357.67381</v>
      </c>
    </row>
    <row r="57">
      <c r="A57" s="9" t="str">
        <f>Form!AN127</f>
        <v>512 Saybrook Road, Lower Level, Middletown, CT</v>
      </c>
      <c r="B57" s="9" t="str">
        <f>Form!C127</f>
        <v>Amy Karlberg, MS, CCC-SLP</v>
      </c>
      <c r="C57" s="9" t="str">
        <f>Form!L127</f>
        <v>Speech-Language Pathologist</v>
      </c>
      <c r="D57" s="61" t="str">
        <f>Form!C127&amp;" is a "&amp;Form!L127&amp;" employed at "&amp;Form!AO127&amp;". They began working with general voice clients in "&amp;Form!AW127&amp;", and transgender/gender diverse clients in "&amp;Form!AV127&amp;". "&amp;Form!P127&amp;" "&amp;Form!S127&amp;" "&amp;Form!X127&amp;" "&amp;CHAR(10)&amp;CHAR(10)&amp;"They are affiliated with the following: "&amp;Form!AP127&amp;". "&amp;Form!AY127&amp;Form!Z127&amp;Form!AB127&amp;Form!AU127&amp;Form!BA127</f>
        <v>Amy Karlberg, MS, CCC-SLP is a Speech-Language Pathologist employed at Middlesex Health. They began working with general voice clients in 2020, and transgender/gender diverse clients in 2020. Individual training is offered in person or virtually, and group training is not offered. Services are available for those with feminine, masculine, and androgynous voice goals. 
They are affiliated with the following: American Speech-Language-Hearing Association (ASHA). 
Regarding formal training in voice for transgender and gender diverse people, this provider reported: I have worked with a variety of transgender and non binary patients since 2020 for gender affirming voice work. I have taken coursework/continuing education and had mentorship in voice feminization and masculinization and am continually working on  educating myself to provide the best care possible for my patients. 
Regarding formal training in cultural humility for transgender and gender diverse people, this provider reported: I have taken courses in cultural humility via Medbridge and various other institutions. </v>
      </c>
      <c r="E57" s="9" t="str">
        <f>Form!T127</f>
        <v>CT</v>
      </c>
      <c r="F57" s="9" t="str">
        <f>Form!M127</f>
        <v>English</v>
      </c>
      <c r="G57" s="59" t="str">
        <f>Form!AI127</f>
        <v>Cisgender Woman</v>
      </c>
      <c r="H57" s="9" t="str">
        <f>Form!AR127</f>
        <v/>
      </c>
      <c r="I57" s="49" t="str">
        <f>Form!AS127</f>
        <v>www.middlesexhealth.org</v>
      </c>
      <c r="J57" s="58">
        <f>Form!AQ127</f>
        <v>8603582700</v>
      </c>
      <c r="K57" s="9" t="str">
        <f>Form!AC127</f>
        <v>Various insurances accepted, I work in a hospital based system at Middlesex Health; the insurance team works with each patient for authorization and to verify coverage. </v>
      </c>
      <c r="L57" s="60">
        <f>Form!A127</f>
        <v>45362.90776</v>
      </c>
    </row>
    <row r="58">
      <c r="A58" s="9" t="str">
        <f>Form!AN5</f>
        <v>515 W 175th St, NY, NY</v>
      </c>
      <c r="B58" s="9" t="str">
        <f>Form!C5</f>
        <v>Brittani Farrell MM, BME, MS CCC-SLP</v>
      </c>
      <c r="C58" s="9" t="str">
        <f>Form!L5</f>
        <v>Vocal Pedagogue/Singing Instructor</v>
      </c>
      <c r="D58" s="61" t="str">
        <f>Form!C5&amp;" is a "&amp;Form!L5&amp;" employed at "&amp;Form!AO5&amp;". They began working with general voice clients in "&amp;Form!AW5&amp;", and transgender/gender diverse clients in "&amp;Form!AV5&amp;". "&amp;Form!P5&amp;" "&amp;Form!S5&amp;" "&amp;Form!X5&amp;" "&amp;CHAR(10)&amp;CHAR(10)&amp;"They are affiliated with the following: "&amp;Form!AP5&amp;". "&amp;Form!AY5&amp;Form!Z5&amp;Form!AB5&amp;Form!AU5&amp;Form!BA5</f>
        <v>Brittani Farrell MM, BME, MS CCC-SLP is a Vocal Pedagogue/Singing Instructor employed at Lotus Voice Studio. They began working with general voice clients in 2021, and transgender/gender diverse clients in 2021. Individual training is offered in person or virtually, and group training is not offered. Services are available for those with feminine, masculine, androgynous, and singing-related voice goals. 
They are affiliated with the following: American Speech-Language-Hearing Association (ASHA), National Association of Teachers of Singing (NATS). This provider opted to share the following additional aspects of identity: Autistic 
Regarding formal training in voice for transgender and gender diverse people, this provider reported: Voice specialized fellowship with over 70% gender affirming caseload, GAVT with Sandy Hirsch and private observation/mentoring with Sandy Hirsch. 
Regarding areas of specialty/specific trainings, this provider reported: Manual therapy, vocology
Regarding formal training in cultural humility for transgender and gender diverse people, this provider reported: GAVT with Sandy Hirsch and a session at Fall Voice, as well as a training offered through Mt Sinai Hospital</v>
      </c>
      <c r="E58" s="9" t="str">
        <f>Form!T5</f>
        <v>NY</v>
      </c>
      <c r="F58" s="9" t="str">
        <f>Form!M5</f>
        <v>English</v>
      </c>
      <c r="G58" s="59" t="str">
        <f>Form!AI5</f>
        <v>Cisgender Woman</v>
      </c>
      <c r="H58" s="9" t="str">
        <f>Form!AR5</f>
        <v>contact@lotusvoicestudio.com</v>
      </c>
      <c r="I58" s="49" t="str">
        <f>Form!AS5</f>
        <v>www.lotusvoicestudio.com</v>
      </c>
      <c r="J58" s="58">
        <f>Form!AQ5</f>
        <v>2064852378</v>
      </c>
      <c r="K58" s="9" t="str">
        <f>Form!AC5</f>
        <v>No insurance, no current sliding scale, $120/45 minutes</v>
      </c>
      <c r="L58" s="60">
        <f>Form!A5</f>
        <v>45357.66472</v>
      </c>
    </row>
    <row r="59">
      <c r="A59" s="9" t="str">
        <f>Form!AN38</f>
        <v>555 Broadway, Main Hall, G15, Dobbs Ferry, NY</v>
      </c>
      <c r="B59" s="9" t="str">
        <f>Form!C38</f>
        <v>Shari Salzhauer Berkowitz, PhD, CCC-SLP</v>
      </c>
      <c r="C59" s="9" t="str">
        <f>Form!L38</f>
        <v>Speech-Language Pathologist</v>
      </c>
      <c r="D59" s="61" t="str">
        <f>Form!C38&amp;" is a "&amp;Form!L38&amp;" employed at "&amp;Form!AO38&amp;". They began working with general voice clients in "&amp;Form!AW38&amp;", and transgender/gender diverse clients in "&amp;Form!AV38&amp;". "&amp;Form!P38&amp;" "&amp;Form!S38&amp;" "&amp;Form!X38&amp;" "&amp;CHAR(10)&amp;CHAR(10)&amp;"They are affiliated with the following: "&amp;Form!AP38&amp;". "&amp;Form!AY38&amp;Form!Z38&amp;Form!AB38&amp;Form!AU38&amp;Form!BA38</f>
        <v>Shari Salzhauer Berkowitz, PhD, CCC-SLP is a Speech-Language Pathologist employed at Mercy University. They began working with general voice clients in 2009, and transgender/gender diverse clients in 2017. Individual training is offered in person or virtually, and group training is offered in person. Services are available for those with feminine, masculine, androgynous, and singing-related voice goals. 
They are affiliated with the following: American Speech-Language-Hearing Association (ASHA), NYSSLHA, Acoustical Society. 
Regarding formal training in voice for transgender and gender diverse people, this provider reported: I have been using speech science and voice science for GAVC for many years.  I started the GAVC group at Mercy University in Dobbs Ferry, NY.
Regarding formal training in cultural humility for transgender and gender diverse people, this provider reported: Attend sessions at ASHA and NYSSLHA</v>
      </c>
      <c r="E59" s="9" t="str">
        <f>Form!T38</f>
        <v>NY</v>
      </c>
      <c r="F59" s="9" t="str">
        <f>Form!M38</f>
        <v>English</v>
      </c>
      <c r="G59" s="59" t="str">
        <f>Form!AI38</f>
        <v>Cisgender Woman</v>
      </c>
      <c r="H59" s="9" t="str">
        <f>Form!AR38</f>
        <v>sberkowitz@mercy.edu</v>
      </c>
      <c r="I59" s="49" t="str">
        <f>Form!AS38</f>
        <v>https://www.mercy.edu/academics/school-health-natural-sciences/speech-hearing-clinic</v>
      </c>
      <c r="J59" s="58">
        <f>Form!AQ38</f>
        <v>9146747742</v>
      </c>
      <c r="K59" s="9" t="str">
        <f>Form!AC38</f>
        <v>At Mercy University, we use a sliding scale.</v>
      </c>
      <c r="L59" s="60">
        <f>Form!A38</f>
        <v>45358.60478</v>
      </c>
    </row>
    <row r="60">
      <c r="A60" s="9" t="str">
        <f>Form!AN20</f>
        <v>5800 Hollis St, Emeryville, California</v>
      </c>
      <c r="B60" s="9" t="str">
        <f>Form!C20</f>
        <v>Betsy Stickels, MS, CCC-SLP</v>
      </c>
      <c r="C60" s="9" t="str">
        <f>Form!L20</f>
        <v>Speech-Language Pathologist</v>
      </c>
      <c r="D60" s="61" t="str">
        <f>Form!C20&amp;" is a "&amp;Form!L20&amp;" employed at "&amp;Form!AO20&amp;". They began working with general voice clients in "&amp;Form!AW20&amp;", and transgender/gender diverse clients in "&amp;Form!AV20&amp;". "&amp;Form!P20&amp;" "&amp;Form!S20&amp;" "&amp;Form!X20&amp;" "&amp;CHAR(10)&amp;CHAR(10)&amp;"They are affiliated with the following: "&amp;Form!AP20&amp;". "&amp;Form!AY20&amp;Form!Z20&amp;Form!AB20&amp;Form!AU20&amp;Form!BA20</f>
        <v>Betsy Stickels, MS, CCC-SLP is a Speech-Language Pathologist employed at Stanford Heathcare- Otolaryngology . They began working with general voice clients in 2015, and transgender/gender diverse clients in 2018. Individual training is offered in person or virtually, and group training is offered virtually. Services are available for those with feminine, masculine, androgynous, and singing-related voice goals. 
They are affiliated with the following: American Speech-Language-Hearing Association (ASHA), World Professional Association for Transgender Health (WPATH). This provider opted to share the following additional aspects of identity: Part of the queer community
Regarding formal training in voice for transgender and gender diverse people, this provider reported: Ceu training, clinical training and mentorship</v>
      </c>
      <c r="E60" s="9" t="str">
        <f>Form!T20</f>
        <v>CA, MD</v>
      </c>
      <c r="F60" s="9" t="str">
        <f>Form!M20</f>
        <v>English</v>
      </c>
      <c r="G60" s="59" t="str">
        <f>Form!AI20</f>
        <v>Cisgender Woman</v>
      </c>
      <c r="H60" s="9" t="str">
        <f>Form!AR20</f>
        <v>estickels@stanfordhealthcare.org</v>
      </c>
      <c r="I60" s="9" t="str">
        <f>Form!AS20</f>
        <v/>
      </c>
      <c r="J60" s="58" t="str">
        <f>Form!AQ20</f>
        <v/>
      </c>
      <c r="K60" s="9" t="str">
        <f>Form!AC20</f>
        <v/>
      </c>
      <c r="L60" s="60">
        <f>Form!A20</f>
        <v>45357.75587</v>
      </c>
      <c r="M60" s="23"/>
      <c r="N60" s="23"/>
      <c r="O60" s="23"/>
      <c r="P60" s="23"/>
      <c r="Q60" s="23"/>
      <c r="R60" s="23"/>
      <c r="S60" s="23"/>
      <c r="T60" s="23"/>
      <c r="U60" s="23"/>
      <c r="V60" s="23"/>
      <c r="W60" s="23"/>
      <c r="X60" s="23"/>
      <c r="Y60" s="23"/>
      <c r="Z60" s="23"/>
      <c r="AA60" s="23"/>
      <c r="AB60" s="23"/>
    </row>
    <row r="61">
      <c r="A61" s="9" t="str">
        <f>Form!AN110</f>
        <v>5815 W Utopia Road, Glendale, AZ</v>
      </c>
      <c r="B61" s="9" t="str">
        <f>Form!C110</f>
        <v>Aubrey Dunlap, MS, CCC-SLP</v>
      </c>
      <c r="C61" s="9" t="str">
        <f>Form!L110</f>
        <v>Speech-Language Pathologist</v>
      </c>
      <c r="D61" s="61" t="str">
        <f>Form!C110&amp;" is a "&amp;Form!L110&amp;" employed at "&amp;Form!AO110&amp;". They began working with general voice clients in "&amp;Form!AW110&amp;", and transgender/gender diverse clients in "&amp;Form!AV110&amp;". "&amp;Form!P110&amp;" "&amp;Form!S110&amp;" "&amp;Form!X110&amp;" "&amp;CHAR(10)&amp;CHAR(10)&amp;"They are affiliated with the following: "&amp;Form!AP110&amp;". "&amp;Form!AY110&amp;Form!Z110&amp;Form!AB110&amp;Form!AU110&amp;Form!BA110</f>
        <v>Aubrey Dunlap, MS, CCC-SLP is a Speech-Language Pathologist employed at Midwestern University. They began working with general voice clients in , and transgender/gender diverse clients in . Individual training is offered in person or virtually, and group training is offered in person or virtually. Services are available for those with feminine, masculine, and androgynous voice goals. 
They are affiliated with the following: American Speech-Language-Hearing Association (ASHA). 
Regarding formal training in voice for transgender and gender diverse people, this provider reported: Completed several in-person and virtual continuing education trainings, including a comprehensive two-day course. </v>
      </c>
      <c r="E61" s="9" t="str">
        <f>Form!T110</f>
        <v>AZ</v>
      </c>
      <c r="F61" s="9" t="str">
        <f>Form!M110</f>
        <v>English</v>
      </c>
      <c r="G61" s="59" t="str">
        <f>Form!AI110</f>
        <v>Cisgender Woman</v>
      </c>
      <c r="H61" s="9" t="str">
        <f>Form!AR110</f>
        <v>adunla@midwestern.edu</v>
      </c>
      <c r="I61" s="49" t="str">
        <f>Form!AS110</f>
        <v>https://www.mwuclinics.com/arizona/services/therapy/speech-language</v>
      </c>
      <c r="J61" s="58">
        <f>Form!AQ110</f>
        <v>5856980271</v>
      </c>
      <c r="K61" s="9" t="str">
        <f>Form!AC110</f>
        <v>University clinic, with therapy provided by students under direct supervision of a licensed and certified SLP. Accept most major insurances except Aetna. Provide services at no cost for patients with AHCCCS (AZ Medicaid). Have a generous hardship fund to help cover therapy if uninsured or if co-pays are prohibitive. Out of pocket cost is $50/evaluation and $35/session.</v>
      </c>
      <c r="L61" s="60">
        <f>Form!A110</f>
        <v>45361.54994</v>
      </c>
    </row>
    <row r="62">
      <c r="A62" s="9" t="str">
        <f>Form!AN30</f>
        <v>5855 Capistrano Ave, Unit B, Atascadero, California</v>
      </c>
      <c r="B62" s="9" t="str">
        <f>Form!C30</f>
        <v>Simone Huls, Ph.D., CCC-SLP</v>
      </c>
      <c r="C62" s="9" t="str">
        <f>Form!L30</f>
        <v>Speech-Language Pathologist</v>
      </c>
      <c r="D62" s="61" t="str">
        <f>Form!C30&amp;" is a "&amp;Form!L30&amp;" employed at "&amp;Form!AO30&amp;". They began working with general voice clients in "&amp;Form!AW30&amp;", and transgender/gender diverse clients in "&amp;Form!AV30&amp;". "&amp;Form!P30&amp;" "&amp;Form!S30&amp;" "&amp;Form!X30&amp;" "&amp;CHAR(10)&amp;CHAR(10)&amp;"They are affiliated with the following: "&amp;Form!AP30&amp;". "&amp;Form!AY30&amp;Form!Z30&amp;Form!AB30&amp;Form!AU30&amp;Form!BA30</f>
        <v>Simone Huls, Ph.D., CCC-SLP is a Speech-Language Pathologist employed at Speech With Simone. They began working with general voice clients in 2016, and transgender/gender diverse clients in 2016. Individual training is offered in person or virtually, and group training is offered in person or virtually. Services are available for those with feminine, masculine, and androgynous voice goals. 
They are affiliated with the following: American Speech-Language-Hearing Association (ASHA), California Speech-Language-Hearing Association. This provider opted to share the following additional aspects of identity: member of the LGBTQ+ community.
Regarding formal training in voice for transgender and gender diverse people, this provider reported: I have completed trainings whenever possible, including Hirsch Acoustic Assumptions (MedBridge) and Gender Affirming Voice Training
Regarding formal training in cultural humility for transgender and gender diverse people, this provider reported: Various courses through ASHA, speechpathology.com, Medbridge
This provider wished to share the following additional information: My wife (and business partner) provides counseling services and specializes in serving members of the LGBTQ+ population</v>
      </c>
      <c r="E62" s="9" t="str">
        <f>Form!T30</f>
        <v>CA</v>
      </c>
      <c r="F62" s="9" t="str">
        <f>Form!M30</f>
        <v>English, German</v>
      </c>
      <c r="G62" s="59" t="str">
        <f>Form!AI30</f>
        <v>Cisgender Woman</v>
      </c>
      <c r="H62" s="9" t="str">
        <f>Form!AR30</f>
        <v>speechwithsimone@gmail.com</v>
      </c>
      <c r="I62" s="49" t="str">
        <f>Form!AS30</f>
        <v>https://www.speechwithsimone.com</v>
      </c>
      <c r="J62" s="58">
        <f>Form!AQ30</f>
        <v>8054294769</v>
      </c>
      <c r="K62" s="9" t="str">
        <f>Form!AC30</f>
        <v>Private pay, Medicare, sliding scale payment options</v>
      </c>
      <c r="L62" s="60">
        <f>Form!A30</f>
        <v>45358.06716</v>
      </c>
    </row>
    <row r="63">
      <c r="A63" s="9" t="str">
        <f>Form!AN33</f>
        <v>601 N. Caroline Street 6th floor, Baltimore, Maryland</v>
      </c>
      <c r="B63" s="9" t="str">
        <f>Form!C33</f>
        <v>Ashley Davis MS, CCC-SLP</v>
      </c>
      <c r="C63" s="9" t="str">
        <f>Form!L33</f>
        <v>Speech-Language Pathologist</v>
      </c>
      <c r="D63" s="61" t="str">
        <f>Form!C33&amp;" is a "&amp;Form!L33&amp;" employed at "&amp;Form!AO33&amp;". They began working with general voice clients in "&amp;Form!AW33&amp;", and transgender/gender diverse clients in "&amp;Form!AV33&amp;". "&amp;Form!P33&amp;" "&amp;Form!S33&amp;" "&amp;Form!X33&amp;" "&amp;CHAR(10)&amp;CHAR(10)&amp;"They are affiliated with the following: "&amp;Form!AP33&amp;". "&amp;Form!AY33&amp;Form!Z33&amp;Form!AB33&amp;Form!AU33&amp;Form!BA33</f>
        <v>Ashley Davis MS, CCC-SLP is a Speech-Language Pathologist employed at Johns Hopkins Department of Otolaryngology Head and Neck Cancer. They began working with general voice clients in 2015, and transgender/gender diverse clients in 2017. Individual training is offered in person or virtually, and group training is not offered. Services are available for those with feminine, masculine, androgynous, and singing-related voice goals. 
They are affiliated with the following: American Speech-Language-Hearing Association (ASHA), World Professional Association for Transgender Health (WPATH), CTGH Hopkins. 
Regarding formal training in voice for transgender and gender diverse people, this provider reported: Member of WPATH, Member of Johns Hopkins Center for Transgender and Gender Expansive Health- helped to establish the pathway for providing gender related care both for voice therapy and a protocol for pre and post surgical voice care with our interdisciplinary laryngology/speech-language pathology team see link for further information regarding training . https://www.hopkinsmedicine.org/profiles/details/ashley-davis
 Providing gender related voice services since 2017. Advocacy include testimony before the Maryland State Senate on behalf of Maryland Health Equity Resource Act and several other community involved resource talks. Grant funded research in support of identifying voice intervention that aids non-binary and transmale voicing, publication regarding barriers to access to care and loss of follow up for individuals seeking gender affirming voice.
Regarding areas of specialty/specific trainings, this provider reported: Pre and post surgical gender affirming voice communication intervention, adolescent intervention, 
Regarding formal training in cultural humility for transgender and gender diverse people, this provider reported: Additional continuing education training in implicit bias, trauma informed care, counseling, adolescent counseling, courses in DEI that included cultural humility training
This provider wished to share the following additional information: I am a passionate ally for the community and believe the relationship between provider and client is paramount for success when providing vocal intervention. I will advocate for the appropriate "fit" for provider for any individual seeking intervention from our team.  Knowledgeable intervention and access to multidisciplinary care for the pre and post surgical patient is important and can greatly impact patient success and satisfaction.</v>
      </c>
      <c r="E63" s="9" t="str">
        <f>Form!T33</f>
        <v/>
      </c>
      <c r="F63" s="9" t="str">
        <f>Form!M33</f>
        <v>English</v>
      </c>
      <c r="G63" s="59" t="str">
        <f>Form!AI33</f>
        <v>Prefer Not to Say</v>
      </c>
      <c r="H63" s="9" t="str">
        <f>Form!AR33</f>
        <v>adavi126@jhmi.edu</v>
      </c>
      <c r="I63" s="49" t="str">
        <f>Form!AS33</f>
        <v>https://www.hopkinsmedicine.org/profiles/details/ashley-davis</v>
      </c>
      <c r="J63" s="58">
        <f>Form!AQ33</f>
        <v>4109557895</v>
      </c>
      <c r="K63" s="9" t="str">
        <f>Form!AC33</f>
        <v>Accepts most insurance</v>
      </c>
      <c r="L63" s="60">
        <f>Form!A33</f>
        <v>45358.39966</v>
      </c>
    </row>
    <row r="64">
      <c r="A64" s="9" t="str">
        <f>Form!AN133</f>
        <v>675 N Saint Clair Street, 15th floor , Chicago, IL</v>
      </c>
      <c r="B64" s="9" t="str">
        <f>Form!C133</f>
        <v>Jonelyn Langenstein, MM, MS, CCC-SLP, Vocologist</v>
      </c>
      <c r="C64" s="9" t="str">
        <f>Form!L133</f>
        <v>Speech-Language Pathologist</v>
      </c>
      <c r="D64" s="61" t="str">
        <f>Form!C133&amp;" is a "&amp;Form!L133&amp;" employed at "&amp;Form!AO133&amp;". They began working with general voice clients in "&amp;Form!AW133&amp;", and transgender/gender diverse clients in "&amp;Form!AV133&amp;". "&amp;Form!P133&amp;" "&amp;Form!S133&amp;" "&amp;Form!X133&amp;" "&amp;CHAR(10)&amp;CHAR(10)&amp;"They are affiliated with the following: "&amp;Form!AP133&amp;". "&amp;Form!AY133&amp;Form!Z133&amp;Form!AB133&amp;Form!AU133&amp;Form!BA133</f>
        <v>Jonelyn Langenstein, MM, MS, CCC-SLP, Vocologist is a Speech-Language Pathologist employed at Northwestern Memorial Hospital - Department of Otolaryngology. They began working with general voice clients in , and transgender/gender diverse clients in . Individual training is offered in person or virtually, and group training is not offered. Services are available for those with feminine, masculine, androgynous, and singing-related voice goals. 
They are affiliated with the following: American Speech-Language-Hearing Association (ASHA). 
Regarding formal training in voice for transgender and gender diverse people, this provider reported: 8 years interdisciplinary experience working with GAVC community.</v>
      </c>
      <c r="E64" s="9" t="str">
        <f>Form!T133</f>
        <v>IL</v>
      </c>
      <c r="F64" s="9" t="str">
        <f>Form!M133</f>
        <v>English</v>
      </c>
      <c r="G64" s="59" t="str">
        <f>Form!AI133</f>
        <v>Cisgender Woman</v>
      </c>
      <c r="H64" s="9" t="str">
        <f>Form!AR133</f>
        <v/>
      </c>
      <c r="I64" s="49" t="str">
        <f>Form!AS133</f>
        <v>https://www.nm.org/conditions-and-care-areas/ent-ear-nose-throat/the-center-for-voice</v>
      </c>
      <c r="J64" s="58">
        <f>Form!AQ133</f>
        <v>3126958182</v>
      </c>
      <c r="K64" s="9" t="str">
        <f>Form!AC133</f>
        <v>Accepts most insurance </v>
      </c>
      <c r="L64" s="60">
        <f>Form!A133</f>
        <v>45364.43529</v>
      </c>
    </row>
    <row r="65">
      <c r="A65" s="9" t="str">
        <f>Form!AN122</f>
        <v>720 Eskenazi Avenue, Indianapolis, IN</v>
      </c>
      <c r="B65" s="9" t="str">
        <f>Form!C122</f>
        <v>Emma Blythe, M.A., CCC-SLP</v>
      </c>
      <c r="C65" s="9" t="str">
        <f>Form!L122</f>
        <v>Speech-Language Pathologist</v>
      </c>
      <c r="D65" s="61" t="str">
        <f>Form!C122&amp;" is a "&amp;Form!L122&amp;" employed at "&amp;Form!AO122&amp;". They began working with general voice clients in "&amp;Form!AW122&amp;", and transgender/gender diverse clients in "&amp;Form!AV122&amp;". "&amp;Form!P122&amp;" "&amp;Form!S122&amp;" "&amp;Form!X122&amp;" "&amp;CHAR(10)&amp;CHAR(10)&amp;"They are affiliated with the following: "&amp;Form!AP122&amp;". "&amp;Form!AY122&amp;Form!Z122&amp;Form!AB122&amp;Form!AU122&amp;Form!BA122</f>
        <v>Emma Blythe, M.A., CCC-SLP is a Speech-Language Pathologist employed at Eskenazi Health. They began working with general voice clients in 2019, and transgender/gender diverse clients in 2019. Individual training is offered in person, and group training is offered in person. Services are available for those with feminine, masculine, and androgynous voice goals. 
They are affiliated with the following: American Speech-Language Hearing Association . This provider opted to share the following additional aspects of identity: LGBTQ+ community membership
Regarding formal training in voice for transgender and gender diverse people, this provider reported: 100+ hours of GAVC/ general voice therapy courses including Gender-Affirming Voice Training, Trans Voice Elective, Lessac-Madsen Resonant Voice Therapy, Casper Stone Confidential Voice Therapy, flow phonation, conversation training. Have completed GAVT with 80+ individuals of transfeminine, transmasculine, non-binary, and gender-fluid identities. 
Regarding areas of specialty/specific trainings, this provider reported: Voice therapy pre and post feminization voice surgery 
Regarding formal training in cultural humility for transgender and gender diverse people, this provider reported: Trainings led by transgender SLPs, including the Trans Voice Elective and Gender-Affirming Voice Training by AC Goldberg</v>
      </c>
      <c r="E65" s="9" t="str">
        <f>Form!T122</f>
        <v/>
      </c>
      <c r="F65" s="9" t="str">
        <f>Form!M122</f>
        <v>English</v>
      </c>
      <c r="G65" s="59" t="str">
        <f>Form!AI122</f>
        <v>Cisgender Woman</v>
      </c>
      <c r="H65" s="9" t="str">
        <f>Form!AR122</f>
        <v/>
      </c>
      <c r="I65" s="49" t="str">
        <f>Form!AS122</f>
        <v>https://www.eskenazihealth.edu/health-services/gender-health</v>
      </c>
      <c r="J65" s="58">
        <f>Form!AQ122</f>
        <v>3178806042</v>
      </c>
      <c r="K65" s="9" t="str">
        <f>Form!AC122</f>
        <v>Accepts Medicaid and most commercial plans </v>
      </c>
      <c r="L65" s="60">
        <f>Form!A122</f>
        <v>45362.50907</v>
      </c>
    </row>
    <row r="66">
      <c r="A66" s="9" t="str">
        <f>Form!AN136</f>
        <v>7612 W. North Ave, Elmwood Park, Illinois</v>
      </c>
      <c r="B66" s="9" t="str">
        <f>Form!C136</f>
        <v>Erica L. Norman MS CCC-SLP</v>
      </c>
      <c r="C66" s="9" t="str">
        <f>Form!L136</f>
        <v>Speech-Language Pathologist</v>
      </c>
      <c r="D66" s="61" t="str">
        <f>Form!C136&amp;" is a "&amp;Form!L136&amp;" employed at "&amp;Form!AO136&amp;". They began working with general voice clients in "&amp;Form!AW136&amp;", and transgender/gender diverse clients in "&amp;Form!AV136&amp;". "&amp;Form!P136&amp;" "&amp;Form!S136&amp;" "&amp;Form!X136&amp;" "&amp;CHAR(10)&amp;CHAR(10)&amp;"They are affiliated with the following: "&amp;Form!AP136&amp;". "&amp;Form!AY136&amp;Form!Z136&amp;Form!AB136&amp;Form!AU136&amp;Form!BA136</f>
        <v>Erica L. Norman MS CCC-SLP is a Speech-Language Pathologist employed at Perennial SLP . They began working with general voice clients in 2016, and transgender/gender diverse clients in 2016. Individual training is offered in person or virtually, and group training is offered virtually. Services are available for those with feminine, masculine, and androgynous voice goals. 
They are affiliated with the following: American Speech-Language-Hearing Association (ASHA). 
Regarding formal training in voice for transgender and gender diverse people, this provider reported: I first learned the ropes of GAVC training from Dr. Nathan Waller during my Master's program at Northwestern. Since then, I have continued to pursue continuing education and professional experience in this area. I really enjoy supporting clients in achieving an authentic voice &amp; communication style and I always learn something new from each person I meet. 
Regarding areas of specialty/specific trainings, this provider reported: Neurodivergent folx - hi, I'm ND too! I work with all ages, including kids &amp; teens. 
Regarding formal training in cultural humility for transgender and gender diverse people, this provider reported: Formally, I have participated in a professional development course on cultural humility and identity and an implicit bias training. Informally, I am part of several online communities of GAVC providers who discuss cultural humility as it pertains to this field and I also actively listen to my trans and gender diverse friends and family. </v>
      </c>
      <c r="E66" s="9" t="str">
        <f>Form!T136</f>
        <v>IL, MI</v>
      </c>
      <c r="F66" s="9" t="str">
        <f>Form!M136</f>
        <v>English</v>
      </c>
      <c r="G66" s="59" t="str">
        <f>Form!AI136</f>
        <v>Cisgender Woman</v>
      </c>
      <c r="H66" s="9" t="str">
        <f>Form!AR136</f>
        <v>erica@perennialslp.com</v>
      </c>
      <c r="I66" s="9" t="str">
        <f>Form!AS136</f>
        <v/>
      </c>
      <c r="J66" s="58">
        <f>Form!AQ136</f>
        <v>7086288446</v>
      </c>
      <c r="K66" s="9" t="str">
        <f>Form!AC136</f>
        <v>My practice accepts BCBS and United Healthcare PPO insurance plans and also offers a sliding scale payment option based on income. </v>
      </c>
      <c r="L66" s="60">
        <f>Form!A136</f>
        <v>45364.97376</v>
      </c>
    </row>
    <row r="67">
      <c r="A67" s="9" t="str">
        <f>Form!AN8</f>
        <v>777 North Main Street, Providence, RI</v>
      </c>
      <c r="B67" s="9" t="str">
        <f>Form!C8</f>
        <v>Anne Shaknis Quirk, MA, MS, CCC-SLP</v>
      </c>
      <c r="C67" s="9" t="str">
        <f>Form!L8</f>
        <v>Speech-Language Pathologist</v>
      </c>
      <c r="D67" s="61" t="str">
        <f>Form!C8&amp;" is a "&amp;Form!L8&amp;" employed at "&amp;Form!AO8&amp;". They began working with general voice clients in "&amp;Form!AW8&amp;", and transgender/gender diverse clients in "&amp;Form!AV8&amp;". "&amp;Form!P8&amp;" "&amp;Form!S8&amp;" "&amp;Form!X8&amp;" "&amp;CHAR(10)&amp;CHAR(10)&amp;"They are affiliated with the following: "&amp;Form!AP8&amp;". "&amp;Form!AY8&amp;Form!Z8&amp;Form!AB8&amp;Form!AU8&amp;Form!BA8</f>
        <v>Anne Shaknis Quirk, MA, MS, CCC-SLP is a Speech-Language Pathologist employed at True Self Speech Therapy. They began working with general voice clients in 2012, and transgender/gender diverse clients in 2023. Individual training is offered in person or virtually, and group training is offered in person. Services are available for those with feminine, masculine, and androgynous voice goals. 
They are affiliated with the following: American Speech-Language-Hearing Association (ASHA). 
Regarding formal training in voice for transgender and gender diverse people, this provider reported: I trained with Talulah Breslin through Mantra Voice 
Regarding areas of specialty/specific trainings, this provider reported: I have worked with both adults and teens
Regarding formal training in cultural humility for transgender and gender diverse people, this provider reported: There was a section of my course with Mantra Voice on cultural competence</v>
      </c>
      <c r="E67" s="9" t="str">
        <f>Form!T8</f>
        <v>RI</v>
      </c>
      <c r="F67" s="9" t="str">
        <f>Form!M8</f>
        <v>English</v>
      </c>
      <c r="G67" s="59" t="str">
        <f>Form!AI8</f>
        <v>Cisgender Woman</v>
      </c>
      <c r="H67" s="9" t="str">
        <f>Form!AR8</f>
        <v>info@trueselfspeech.com</v>
      </c>
      <c r="I67" s="49" t="str">
        <f>Form!AS8</f>
        <v>www.trueselfspeech.com</v>
      </c>
      <c r="J67" s="58">
        <f>Form!AQ8</f>
        <v>4014157525</v>
      </c>
      <c r="K67" s="9" t="str">
        <f>Form!AC8</f>
        <v>In network with BCBS, Medicare, Neighborhood of RI, I offer a free in person group for current clients</v>
      </c>
      <c r="L67" s="60">
        <f>Form!A8</f>
        <v>45357.67204</v>
      </c>
    </row>
    <row r="68">
      <c r="A68" s="9" t="str">
        <f>Form!AN128</f>
        <v>7978 Coley Davis Rd, Ste 101, Nashville, Tennessee</v>
      </c>
      <c r="B68" s="9" t="str">
        <f>Form!C128</f>
        <v>Kristin Jones, M.A., CCC-SLP</v>
      </c>
      <c r="C68" s="9" t="str">
        <f>Form!L128</f>
        <v>Speech-Language Pathologist</v>
      </c>
      <c r="D68" s="61" t="str">
        <f>Form!C128&amp;" is a "&amp;Form!L128&amp;" employed at "&amp;Form!AO128&amp;". They began working with general voice clients in "&amp;Form!AW128&amp;", and transgender/gender diverse clients in "&amp;Form!AV128&amp;". "&amp;Form!P128&amp;" "&amp;Form!S128&amp;" "&amp;Form!X128&amp;" "&amp;CHAR(10)&amp;CHAR(10)&amp;"They are affiliated with the following: "&amp;Form!AP128&amp;". "&amp;Form!AY128&amp;Form!Z128&amp;Form!AB128&amp;Form!AU128&amp;Form!BA128</f>
        <v>Kristin Jones, M.A., CCC-SLP is a Speech-Language Pathologist employed at Voce Speech Therapy, PLLC. They began working with general voice clients in 2007, and transgender/gender diverse clients in 2021. Individual training is offered in person or virtually, and group training is offered in person or virtually. Services are available for those with feminine, masculine, and androgynous voice goals. 
They are affiliated with the following: American Speech-Language Hearing Association, Tennessee Pride Chamber . This provider opted to share the following additional aspects of identity: Identify as nonbinary
Regarding formal training in voice for transgender and gender diverse people, this provider reported: I am a speech-language pathologist with over 15 years experience in the field, including a background in speech science research and voice therapy. I have completed multiple advanced trainings and certifications including Lessac-Madsen Resonant Voice Therapy (LMRVT), Casper-Stone Confidential Flow Therapy (CSCFT),  Manual Therapy for Voice and Swallowing, and multiple courses in gender-affirming voice training. 
Regarding areas of specialty/specific trainings, this provider reported: Adolescent and adult gender-affirming voice training, vocal feminization, vocal masculinization
Regarding formal training in cultural humility for transgender and gender diverse people, this provider reported: I am trained in Trauma Informed Care (TIC) and have completed courses in culturally and linguistically appropriate services. I am an active member of multiple LGBTQIA+ community organizations through which I have participated in additional trainings. </v>
      </c>
      <c r="E68" s="9" t="str">
        <f>Form!T128</f>
        <v>FL, OH, TN</v>
      </c>
      <c r="F68" s="9" t="str">
        <f>Form!M128</f>
        <v>English</v>
      </c>
      <c r="G68" s="59" t="str">
        <f>Form!AI128</f>
        <v>Nonbinary</v>
      </c>
      <c r="H68" s="9" t="str">
        <f>Form!AR128</f>
        <v>kristin@vocespeechtherapy.com</v>
      </c>
      <c r="I68" s="49" t="str">
        <f>Form!AS128</f>
        <v>www.vocespeechtherapy.com</v>
      </c>
      <c r="J68" s="58">
        <f>Form!AQ128</f>
        <v>6152008122</v>
      </c>
      <c r="K68" s="9" t="str">
        <f>Form!AC128</f>
        <v>Currently in network and accept the following insurances: Aetna, Blue Cross Blue Shield, Medicare, TennCare (Medicaid), United Healthcare, Wellpoint/Amerigroup. Additionally, we accept HSA and FSA payments. </v>
      </c>
      <c r="L68" s="60">
        <f>Form!A128</f>
        <v>45362.95939</v>
      </c>
    </row>
    <row r="69">
      <c r="A69" s="9" t="str">
        <f>Form!AN16</f>
        <v>82 Lake St., St. Catharines, Ontario</v>
      </c>
      <c r="B69" s="9" t="str">
        <f>Form!C16</f>
        <v>Natalia Evans, MSc(A), SLP, Reg. CASLPO</v>
      </c>
      <c r="C69" s="9" t="str">
        <f>Form!L16</f>
        <v>Speech-Language Pathologist</v>
      </c>
      <c r="D69" s="61" t="str">
        <f>Form!C16&amp;" is a "&amp;Form!L16&amp;" employed at "&amp;Form!AO16&amp;". They began working with general voice clients in "&amp;Form!AW16&amp;", and transgender/gender diverse clients in "&amp;Form!AV16&amp;". "&amp;Form!P16&amp;" "&amp;Form!S16&amp;" "&amp;Form!X16&amp;" "&amp;CHAR(10)&amp;CHAR(10)&amp;"They are affiliated with the following: "&amp;Form!AP16&amp;". "&amp;Form!AY16&amp;Form!Z16&amp;Form!AB16&amp;Form!AU16&amp;Form!BA16</f>
        <v>Natalia Evans, MSc(A), SLP, Reg. CASLPO is a Speech-Language Pathologist employed at The Voice Box Office. They began working with general voice clients in 2005, and transgender/gender diverse clients in 2013. Individual training is offered in person or virtually, and group training is not offered. Services are available for those with feminine, masculine, androgynous, and singing-related voice goals. 
They are affiliated with the following: Speech-Language and Audiology Canada. 
Regarding formal training in voice for transgender and gender diverse people, this provider reported: Gender Affirming Voice Training: A Course for Voice Clinicians; yearly continuing ed. (e.g., Hirsch’s Medbridge webinars) related to GAVC </v>
      </c>
      <c r="E69" s="9" t="str">
        <f>Form!T16</f>
        <v>ON</v>
      </c>
      <c r="F69" s="9" t="str">
        <f>Form!M16</f>
        <v>English, French</v>
      </c>
      <c r="G69" s="59" t="str">
        <f>Form!AI16</f>
        <v>Cisgender Woman</v>
      </c>
      <c r="H69" s="9" t="str">
        <f>Form!AR16</f>
        <v>natalia@voiceboxoffice.com</v>
      </c>
      <c r="I69" s="49" t="str">
        <f>Form!AS16</f>
        <v>www.voiceboxoffice.com</v>
      </c>
      <c r="J69" s="58">
        <f>Form!AQ16</f>
        <v>9052208377</v>
      </c>
      <c r="K69" s="9" t="str">
        <f>Form!AC16</f>
        <v>Extended health benefits for speech therapy cover fees.</v>
      </c>
      <c r="L69" s="60">
        <f>Form!A16</f>
        <v>45357.71971</v>
      </c>
    </row>
    <row r="70">
      <c r="A70" s="9" t="str">
        <f>Form!AN12</f>
        <v>8644 120 Street, Surrey, British Columbia</v>
      </c>
      <c r="B70" s="9" t="str">
        <f>Form!C12</f>
        <v>Sherri K Zelazny, MA RSLP CCC-SLP</v>
      </c>
      <c r="C70" s="9" t="str">
        <f>Form!L12</f>
        <v>Speech-Language Pathologist</v>
      </c>
      <c r="D70" s="61" t="str">
        <f>Form!C12&amp;" is a "&amp;Form!L12&amp;" employed at "&amp;Form!AO12&amp;". They began working with general voice clients in "&amp;Form!AW12&amp;", and transgender/gender diverse clients in "&amp;Form!AV12&amp;". "&amp;Form!P12&amp;" "&amp;Form!S12&amp;" "&amp;Form!X12&amp;" "&amp;CHAR(10)&amp;CHAR(10)&amp;"They are affiliated with the following: "&amp;Form!AP12&amp;". "&amp;Form!AY12&amp;Form!Z12&amp;Form!AB12&amp;Form!AU12&amp;Form!BA12</f>
        <v>Sherri K Zelazny, MA RSLP CCC-SLP is a Speech-Language Pathologist employed at Surrey Voice Clinic. They began working with general voice clients in 1987, and transgender/gender diverse clients in 2015. Individual training is offered in person or virtually, and group training is not offered. Services are available for those with feminine, masculine, and androgynous voice goals. 
They are affiliated with the following: American Speech-Language-Hearing Association (ASHA), SAC. 
Regarding formal training in voice for transgender and gender diverse people, this provider reported: SLP with advanced clinical experience in voice. Private practice in voice and laryngeal area specialty. Changing Keys instructor for 8+ years - provincial gender affirming voice training program for voice feminization.
Regarding formal training in cultural humility for transgender and gender diverse people, this provider reported: Training through Trans Care BC and other conference presentations</v>
      </c>
      <c r="E70" s="9" t="str">
        <f>Form!T12</f>
        <v>BC</v>
      </c>
      <c r="F70" s="9" t="str">
        <f>Form!M12</f>
        <v>English</v>
      </c>
      <c r="G70" s="59" t="str">
        <f>Form!AI12</f>
        <v>Cisgender Woman</v>
      </c>
      <c r="H70" s="9" t="str">
        <f>Form!AR12</f>
        <v>sherri@surreyvoiceclinic.com</v>
      </c>
      <c r="I70" s="49" t="str">
        <f>Form!AS12</f>
        <v>www.surreyvoiceclinic.com</v>
      </c>
      <c r="J70" s="58" t="str">
        <f>Form!AQ12</f>
        <v/>
      </c>
      <c r="K70" s="9" t="str">
        <f>Form!AC12</f>
        <v/>
      </c>
      <c r="L70" s="60">
        <f>Form!A12</f>
        <v>45357.69244</v>
      </c>
    </row>
    <row r="71">
      <c r="A71" s="9" t="str">
        <f>Form!AN31</f>
        <v>880 3rd Ave, New York City, NY</v>
      </c>
      <c r="B71" s="9" t="str">
        <f>Form!C31</f>
        <v>Evan Kennedy, MS, CCC-SLP</v>
      </c>
      <c r="C71" s="9" t="str">
        <f>Form!L31</f>
        <v>Speech-Language Pathologist</v>
      </c>
      <c r="D71" s="61" t="str">
        <f>Form!C31&amp;" is a "&amp;Form!L31&amp;" employed at "&amp;Form!AO31&amp;". They began working with general voice clients in "&amp;Form!AW31&amp;", and transgender/gender diverse clients in "&amp;Form!AV31&amp;". "&amp;Form!P31&amp;" "&amp;Form!S31&amp;" "&amp;Form!X31&amp;" "&amp;CHAR(10)&amp;CHAR(10)&amp;"They are affiliated with the following: "&amp;Form!AP31&amp;". "&amp;Form!AY31&amp;Form!Z31&amp;Form!AB31&amp;Form!AU31&amp;Form!BA31</f>
        <v>Evan Kennedy, MS, CCC-SLP is a Speech-Language Pathologist employed at Columbia University Irving Medical Center. They began working with general voice clients in 2018, and transgender/gender diverse clients in 2018. Individual training is offered in person or virtually, and group training is not offered. Services are available for those with feminine, masculine, androgynous, and singing-related voice goals. 
They are affiliated with the following: American Speech Language Hearing Association. This provider opted to share the following additional aspects of identity: Cis-gender Gay Male
Regarding formal training in voice for transgender and gender diverse people, this provider reported: Masters degree in SLP, voice and upper airway disorder clinical fellowship, singing background, experience with professional performers, multiple trainings with gender-affirming providers. 
Regarding formal training in cultural humility for transgender and gender diverse people, this provider reported: Gender Diversity Voice and Communication Training - at CU Denver; </v>
      </c>
      <c r="E71" s="9" t="str">
        <f>Form!T31</f>
        <v>NY, NJ, CT, FL</v>
      </c>
      <c r="F71" s="9" t="str">
        <f>Form!M31</f>
        <v>English</v>
      </c>
      <c r="G71" s="59" t="str">
        <f>Form!AI31</f>
        <v>Cisgender Man</v>
      </c>
      <c r="H71" s="9" t="str">
        <f>Form!AR31</f>
        <v>elk2149@cumc.columbia.edu</v>
      </c>
      <c r="I71" s="49" t="str">
        <f>Form!AS31</f>
        <v>https://www.evankennedyvoice.com/</v>
      </c>
      <c r="J71" s="58">
        <f>Form!AQ31</f>
        <v>2123055289</v>
      </c>
      <c r="K71" s="9" t="str">
        <f>Form!AC31</f>
        <v>Accepted insurances: https://doctors.columbia.edu/us/ny/new-york/evan-kennedy-slp-180-fort-washington-avenue</v>
      </c>
      <c r="L71" s="60">
        <f>Form!A31</f>
        <v>45358.33894</v>
      </c>
    </row>
    <row r="72">
      <c r="A72" s="9" t="str">
        <f>Form!AN120</f>
        <v>9500 Euclid Ave, Cleveland, Ohio</v>
      </c>
      <c r="B72" s="9" t="str">
        <f>Form!C120</f>
        <v>Bethany Beckham, MA, CCC-SLP</v>
      </c>
      <c r="C72" s="9" t="str">
        <f>Form!L120</f>
        <v>Speech-Language Pathologist</v>
      </c>
      <c r="D72" s="61" t="str">
        <f>Form!C120&amp;" is a "&amp;Form!L120&amp;" employed at "&amp;Form!AO120&amp;". They began working with general voice clients in "&amp;Form!AW120&amp;", and transgender/gender diverse clients in "&amp;Form!AV120&amp;". "&amp;Form!P120&amp;" "&amp;Form!S120&amp;" "&amp;Form!X120&amp;" "&amp;CHAR(10)&amp;CHAR(10)&amp;"They are affiliated with the following: "&amp;Form!AP120&amp;". "&amp;Form!AY120&amp;Form!Z120&amp;Form!AB120&amp;Form!AU120&amp;Form!BA120</f>
        <v>Bethany Beckham, MA, CCC-SLP is a Speech-Language Pathologist employed at Cleveland Clinic. They began working with general voice clients in 2021, and transgender/gender diverse clients in 2021. Individual training is offered in person or virtually, and group training is not offered. Services are available for those with feminine, masculine, androgynous, and singing-related voice goals. 
They are affiliated with the following: American Speech-Language-Hearing Association (ASHA). This provider opted to share the following additional aspects of identity: Member of the LGBTQIA+ community
Regarding formal training in voice for transgender and gender diverse people, this provider reported: SLP based in the Cleveland Clinic Voice Center. Offers individual therapy in person and virtually. Currently working to establish a gender affirming voice group. Works with clients seeking feminine, masculine, or androgynous voices. Has been working with these populations since 2021.
Regarding formal training in cultural humility for transgender and gender diverse people, this provider reported: I participated in Sandy Hirsch, Christie Block, Leah Helou, and AC Goldberg's final gender affirming voice training. I am also a member of an online advocacy group for trans and gender diverse youth and they provide trainings on various subjects.</v>
      </c>
      <c r="E72" s="9" t="str">
        <f>Form!T120</f>
        <v>OH</v>
      </c>
      <c r="F72" s="9" t="str">
        <f>Form!M120</f>
        <v>English</v>
      </c>
      <c r="G72" s="59" t="str">
        <f>Form!AI120</f>
        <v>Cisgender Woman</v>
      </c>
      <c r="H72" s="9" t="str">
        <f>Form!AR120</f>
        <v>beckhab@ccf.org</v>
      </c>
      <c r="I72" s="9" t="str">
        <f>Form!AS120</f>
        <v/>
      </c>
      <c r="J72" s="58" t="str">
        <f>Form!AQ120</f>
        <v/>
      </c>
      <c r="K72" s="9" t="str">
        <f>Form!AC120</f>
        <v/>
      </c>
      <c r="L72" s="60">
        <f>Form!A120</f>
        <v>45362.47075</v>
      </c>
    </row>
    <row r="73">
      <c r="A73" s="9" t="str">
        <f>Form!AN50</f>
        <v>960 19 Street South, Lethbridge, Alberta</v>
      </c>
      <c r="B73" s="9" t="str">
        <f>Form!C50</f>
        <v>Irene Forsey, MSc. SLP R.SLP</v>
      </c>
      <c r="C73" s="9" t="str">
        <f>Form!L50</f>
        <v>Speech-Language Pathologist</v>
      </c>
      <c r="D73" s="61" t="str">
        <f>Form!C50&amp;" is a "&amp;Form!L50&amp;" employed at "&amp;Form!AO50&amp;". They began working with general voice clients in "&amp;Form!AW50&amp;", and transgender/gender diverse clients in "&amp;Form!AV50&amp;". "&amp;Form!P50&amp;" "&amp;Form!S50&amp;" "&amp;Form!X50&amp;" "&amp;CHAR(10)&amp;CHAR(10)&amp;"They are affiliated with the following: "&amp;Form!AP50&amp;". "&amp;Form!AY50&amp;Form!Z50&amp;Form!AB50&amp;Form!AU50&amp;Form!BA50</f>
        <v>Irene Forsey, MSc. SLP R.SLP is a Speech-Language Pathologist employed at Chinook Regional Hospital. They began working with general voice clients in 2008, and transgender/gender diverse clients in 2010. Individual training is offered in person or virtually, and group training is offered in person. Services are available for those with feminine, masculine, and androgynous voice goals. 
They are affiliated with the following: Alberta College of Speech Language Pathologists and Audiologists. 
Regarding formal training in voice for transgender and gender diverse people, this provider reported: Multi-day training sessions, self-study of textbooks, constant continuing education as it becomes available.
Regarding formal training in cultural humility for transgender and gender diverse people, this provider reported: I have taken courses in trauma informed SLP services for diverse populations, including trans, gender diverse, LGBTQ+, Indigenous, and other identified minority groups.</v>
      </c>
      <c r="E73" s="9" t="str">
        <f>Form!T50</f>
        <v>AB</v>
      </c>
      <c r="F73" s="9" t="str">
        <f>Form!M50</f>
        <v>English</v>
      </c>
      <c r="G73" s="59" t="str">
        <f>Form!AI50</f>
        <v>Cisgender Woman</v>
      </c>
      <c r="H73" s="9" t="str">
        <f>Form!AR50</f>
        <v>irene.foryse@ahs.ca</v>
      </c>
      <c r="I73" s="9" t="str">
        <f>Form!AS50</f>
        <v/>
      </c>
      <c r="J73" s="58">
        <f>Form!AQ50</f>
        <v>4033886182</v>
      </c>
      <c r="K73" s="9" t="str">
        <f>Form!AC50</f>
        <v>Services covered by Alberta Health Care</v>
      </c>
      <c r="L73" s="60">
        <f>Form!A50</f>
        <v>45359.51225</v>
      </c>
    </row>
    <row r="74">
      <c r="A74" s="9" t="str">
        <f>Form!AN19</f>
        <v>9669 E 146th St, Noblesville, Indiana</v>
      </c>
      <c r="B74" s="9" t="str">
        <f>Form!C19</f>
        <v>Bobbie Albertson MS, CCC-SLP</v>
      </c>
      <c r="C74" s="9" t="str">
        <f>Form!L19</f>
        <v>Speech-Language Pathologist</v>
      </c>
      <c r="D74" s="61" t="str">
        <f>Form!C19&amp;" is a "&amp;Form!L19&amp;" employed at "&amp;Form!AO19&amp;". They began working with general voice clients in "&amp;Form!AW19&amp;", and transgender/gender diverse clients in "&amp;Form!AV19&amp;". "&amp;Form!P19&amp;" "&amp;Form!S19&amp;" "&amp;Form!X19&amp;" "&amp;CHAR(10)&amp;CHAR(10)&amp;"They are affiliated with the following: "&amp;Form!AP19&amp;". "&amp;Form!AY19&amp;Form!Z19&amp;Form!AB19&amp;Form!AU19&amp;Form!BA19</f>
        <v>Bobbie Albertson MS, CCC-SLP is a Speech-Language Pathologist employed at Community Health Network PT &amp; Rehab. They began working with general voice clients in 2018, and transgender/gender diverse clients in 2022. Individual training is offered in person or virtually, and group training is not offered. Services are available for those with feminine, masculine, and androgynous voice goals. 
They are affiliated with the following: American Speech-Hearing Association. 
Regarding formal training in voice for transgender and gender diverse people, this provider reported: Several continuing education courses, approximately 20 hours 
Regarding formal training in cultural humility for transgender and gender diverse people, this provider reported: Hospital required education, continuing education</v>
      </c>
      <c r="E74" s="9" t="str">
        <f>Form!T19</f>
        <v>IN</v>
      </c>
      <c r="F74" s="9" t="str">
        <f>Form!M19</f>
        <v>English</v>
      </c>
      <c r="G74" s="59" t="str">
        <f>Form!AI19</f>
        <v>Cisgender Woman</v>
      </c>
      <c r="H74" s="9" t="str">
        <f>Form!AR19</f>
        <v>balbertson@ecommunity.com</v>
      </c>
      <c r="I74" s="9" t="str">
        <f>Form!AS19</f>
        <v/>
      </c>
      <c r="J74" s="58" t="str">
        <f>Form!AQ19</f>
        <v/>
      </c>
      <c r="K74" s="9" t="str">
        <f>Form!AC19</f>
        <v>Most insurances accepted </v>
      </c>
      <c r="L74" s="60">
        <f>Form!A19</f>
        <v>45357.75325</v>
      </c>
    </row>
    <row r="75">
      <c r="A75" s="9" t="str">
        <f>Form!AN45</f>
        <v>Allen, Tx</v>
      </c>
      <c r="B75" s="9" t="str">
        <f>Form!C45</f>
        <v>Leslie Wegner M.S., CCC-SLP</v>
      </c>
      <c r="C75" s="9" t="str">
        <f>Form!L45</f>
        <v>Speech-Language Pathologist</v>
      </c>
      <c r="D75" s="61" t="str">
        <f>Form!C45&amp;" is a "&amp;Form!L45&amp;" employed at "&amp;Form!AO45&amp;". They began working with general voice clients in "&amp;Form!AW45&amp;", and transgender/gender diverse clients in "&amp;Form!AV45&amp;". "&amp;Form!P45&amp;" "&amp;Form!S45&amp;" "&amp;Form!X45&amp;" "&amp;CHAR(10)&amp;CHAR(10)&amp;"They are affiliated with the following: "&amp;Form!AP45&amp;". "&amp;Form!AY45&amp;Form!Z45&amp;Form!AB45&amp;Form!AU45&amp;Form!BA45</f>
        <v>Leslie Wegner M.S., CCC-SLP is a Speech-Language Pathologist employed at North Texas Voice and Speech. They began working with general voice clients in 2002, and transgender/gender diverse clients in 2020. Individual training is offered virtually, and group training is offered in person or virtually. Services are available for those with feminine, masculine, androgynous, and singing-related voice goals. 
They are affiliated with the following: Texas Speech Language Hearing Association, American Speech-Language-Hearing Association (ASHA), Pan American Vocology Association (PAVA), American Congress of Rehabilitative Medicine. This provider opted to share the following additional aspects of identity: Army Musician /  Veteran
Regarding formal training in voice for transgender and gender diverse people, this provider reported: 15+ hours in continuing ed specific to this area in voice and cultural competency, 4 years experience treating speaking and singing voice
Regarding areas of specialty/specific trainings, this provider reported: 13 and up speaking voice transmasculine and transfeminine, 25 years teaching singing voice,voice-specialized SLP  
Regarding formal training in cultural humility for transgender and gender diverse people, this provider reported: CEU</v>
      </c>
      <c r="E75" s="9" t="str">
        <f>Form!T45</f>
        <v>TX</v>
      </c>
      <c r="F75" s="9" t="str">
        <f>Form!M45</f>
        <v>English</v>
      </c>
      <c r="G75" s="59" t="str">
        <f>Form!AI45</f>
        <v>Cisgender Woman</v>
      </c>
      <c r="H75" s="9" t="str">
        <f>Form!AR45</f>
        <v>leslie@ntxvoice.com</v>
      </c>
      <c r="I75" s="49" t="str">
        <f>Form!AS45</f>
        <v>www.ntxvoice.com</v>
      </c>
      <c r="J75" s="58">
        <f>Form!AQ45</f>
        <v>9729790677</v>
      </c>
      <c r="K75" s="9" t="str">
        <f>Form!AC45</f>
        <v>Medicare, Medicaid, BCBS, Texas Workforce Commission, federal spot contracting, state spot contracting, university health clinics spot contracting, Dept of Defense</v>
      </c>
      <c r="L75" s="60">
        <f>Form!A45</f>
        <v>45359.49524</v>
      </c>
    </row>
    <row r="76">
      <c r="A76" s="9" t="str">
        <f>Form!AN82</f>
        <v>Amherst Junction, WI</v>
      </c>
      <c r="B76" s="9" t="str">
        <f>Form!C82</f>
        <v>Jill Wozniak, M.S., CCC-SLP</v>
      </c>
      <c r="C76" s="9" t="str">
        <f>Form!L82</f>
        <v>Speech-Language Pathologist</v>
      </c>
      <c r="D76" s="61" t="str">
        <f>Form!C82&amp;" is a "&amp;Form!L82&amp;" employed at "&amp;Form!AO82&amp;". They began working with general voice clients in "&amp;Form!AW82&amp;", and transgender/gender diverse clients in "&amp;Form!AV82&amp;". "&amp;Form!P82&amp;" "&amp;Form!S82&amp;" "&amp;Form!X82&amp;" "&amp;CHAR(10)&amp;CHAR(10)&amp;"They are affiliated with the following: "&amp;Form!AP82&amp;". "&amp;Form!AY82&amp;Form!Z82&amp;Form!AB82&amp;Form!AU82&amp;Form!BA82</f>
        <v>Jill Wozniak, M.S., CCC-SLP is a Speech-Language Pathologist employed at independent contractor. They began working with general voice clients in 2024, and transgender/gender diverse clients in 2024. Individual training is offered virtually, and group training is offered virtually. Services are available for those with feminine, masculine, and androgynous voice goals. 
They are affiliated with the following: American Speech-Language-Hearing Association (ASHA), IAYT. This provider opted to share the following additional aspects of identity: queer
Regarding formal training in voice for transgender and gender diverse people, this provider reported: Gender Affirming Voice Training for Clinicians with Leah Helou, Sandy Hirsh, AC Goldberg, and Christine Block, Trans Voice Elective training with AC Goldberg, new to voice work
Regarding areas of specialty/specific trainings, this provider reported: also a yoga therapist and able to incorporate practices and tools for stress reduction, anxiety, depression
Regarding formal training in cultural humility for transgender and gender diverse people, this provider reported: training through AC Goldberg</v>
      </c>
      <c r="E76" s="9" t="str">
        <f>Form!T82</f>
        <v>WI, WA</v>
      </c>
      <c r="F76" s="9" t="str">
        <f>Form!M82</f>
        <v>English</v>
      </c>
      <c r="G76" s="59" t="str">
        <f>Form!AI82</f>
        <v>Cisgender Woman</v>
      </c>
      <c r="H76" s="9" t="str">
        <f>Form!AR82</f>
        <v>jillwozniakslp@gmail.com</v>
      </c>
      <c r="I76" s="9" t="str">
        <f>Form!AS82</f>
        <v/>
      </c>
      <c r="J76" s="58" t="str">
        <f>Form!AQ82</f>
        <v/>
      </c>
      <c r="K76" s="9" t="str">
        <f>Form!AC82</f>
        <v>no insurance</v>
      </c>
      <c r="L76" s="60">
        <f>Form!A82</f>
        <v>45359.64696</v>
      </c>
    </row>
    <row r="77">
      <c r="A77" s="9" t="str">
        <f>Form!AN49</f>
        <v>Asheville, North Carolina</v>
      </c>
      <c r="B77" s="9" t="str">
        <f>Form!C49</f>
        <v>Emily Halder, MA, CCC-SLP</v>
      </c>
      <c r="C77" s="9" t="str">
        <f>Form!L49</f>
        <v>Speech-Language Pathologist</v>
      </c>
      <c r="D77" s="61" t="str">
        <f>Form!C49&amp;" is a "&amp;Form!L49&amp;" employed at "&amp;Form!AO49&amp;". They began working with general voice clients in "&amp;Form!AW49&amp;", and transgender/gender diverse clients in "&amp;Form!AV49&amp;". "&amp;Form!P49&amp;" "&amp;Form!S49&amp;" "&amp;Form!X49&amp;" "&amp;CHAR(10)&amp;CHAR(10)&amp;"They are affiliated with the following: "&amp;Form!AP49&amp;". "&amp;Form!AY49&amp;Form!Z49&amp;Form!AB49&amp;Form!AU49&amp;Form!BA49</f>
        <v>Emily Halder, MA, CCC-SLP is a Speech-Language Pathologist employed at Blue Ridge Speech and Voice. They began working with general voice clients in 2010, and transgender/gender diverse clients in 2011. Individual training is offered virtually, and group training is offered virtually. Services are available for those with feminine, masculine, and androgynous voice goals. 
They are affiliated with the following: World Professional Association for Transgender Health (WPATH), American Speech-Language-Hearing Association (ASHA). This provider opted to share the following additional aspects of identity: LGBTQ community member (bisexual/pansexual)
Regarding formal training in voice for transgender and gender diverse people, this provider reported: My education began in grad school with an internship in GAV in 2011 at UNC Greensboro. I started a private practice in 2019 and primarily see GAV clients, working full time. I do CEUs and local outreach to add to my training and understanding of the community. I have experience with feminization, masculinization, and androgynous voices. 
Regarding areas of specialty/specific trainings, this provider reported: pediatric gender-affirming voice
Regarding formal training in cultural humility for transgender and gender diverse people, this provider reported: Online courses completed annually, in addition to training on the subject in graduate school 
This provider wished to share the following additional information: I offer free consultations (phone or Zoom) to anyone wanting to learn more, or get to know me and determine if I'm the right clinician for their needs.</v>
      </c>
      <c r="E77" s="9" t="str">
        <f>Form!T49</f>
        <v>NC, GA, VA, NY</v>
      </c>
      <c r="F77" s="9" t="str">
        <f>Form!M49</f>
        <v>English, French</v>
      </c>
      <c r="G77" s="59" t="str">
        <f>Form!AI49</f>
        <v>Cisgender Woman</v>
      </c>
      <c r="H77" s="9" t="str">
        <f>Form!AR49</f>
        <v>emily@blueridgespeechandvoice.com</v>
      </c>
      <c r="I77" s="49" t="str">
        <f>Form!AS49</f>
        <v>www.blueridgespeechandvoice.com</v>
      </c>
      <c r="J77" s="58">
        <f>Form!AQ49</f>
        <v>8282223824</v>
      </c>
      <c r="K77" s="9" t="str">
        <f>Form!AC49</f>
        <v>I accept insurance, am an in-network provider with multiple companies, and have sliding scale payment options as well.</v>
      </c>
      <c r="L77" s="60">
        <f>Form!A49</f>
        <v>45359.50311</v>
      </c>
    </row>
    <row r="78">
      <c r="A78" s="9" t="str">
        <f>Form!AN22</f>
        <v>Baltimore, Maryland</v>
      </c>
      <c r="B78" s="9" t="str">
        <f>Form!C22</f>
        <v>Kristina Hassan, MS. CCC-SLP</v>
      </c>
      <c r="C78" s="9" t="str">
        <f>Form!L22</f>
        <v>Speech-Language Pathologist</v>
      </c>
      <c r="D78" s="61" t="str">
        <f>Form!C22&amp;" is a "&amp;Form!L22&amp;" employed at "&amp;Form!AO22&amp;". They began working with general voice clients in "&amp;Form!AW22&amp;", and transgender/gender diverse clients in "&amp;Form!AV22&amp;". "&amp;Form!P22&amp;" "&amp;Form!S22&amp;" "&amp;Form!X22&amp;" "&amp;CHAR(10)&amp;CHAR(10)&amp;"They are affiliated with the following: "&amp;Form!AP22&amp;". "&amp;Form!AY22&amp;Form!Z22&amp;Form!AB22&amp;Form!AU22&amp;Form!BA22</f>
        <v>Kristina Hassan, MS. CCC-SLP is a Speech-Language Pathologist employed at Authentic Speech . They began working with general voice clients in , and transgender/gender diverse clients in . Individual training is offered virtually, and group training is not offered. Services are available for those with feminine, masculine, and androgynous voice goals. 
They are affiliated with the following: American Speech-Language-Hearing Association (ASHA). 
Regarding formal training in voice for transgender and gender diverse people, this provider reported: I have a degree in Speech Pathology, and I am a board-certified therapist who works with voice clients. I also have taken gender affirming voice trainings and obtained CEUs in this area to stay current in the field.    
Regarding areas of specialty/specific trainings, this provider reported: transfeminine voice
Regarding formal training in cultural humility for transgender and gender diverse people, this provider reported: I have completed several CEU courses.</v>
      </c>
      <c r="E78" s="9" t="str">
        <f>Form!T22</f>
        <v>MD, VA, DC</v>
      </c>
      <c r="F78" s="9" t="str">
        <f>Form!M22</f>
        <v>English</v>
      </c>
      <c r="G78" s="59" t="str">
        <f>Form!AI22</f>
        <v>Cisgender Woman</v>
      </c>
      <c r="H78" s="9" t="str">
        <f>Form!AR22</f>
        <v>kristinah@authenticspeechllc.com</v>
      </c>
      <c r="I78" s="49" t="str">
        <f>Form!AS22</f>
        <v>https://www.authenticspeechllc.com/</v>
      </c>
      <c r="J78" s="58">
        <f>Form!AQ22</f>
        <v>2027434890</v>
      </c>
      <c r="K78" s="9" t="str">
        <f>Form!AC22</f>
        <v>A sliding scale is available.</v>
      </c>
      <c r="L78" s="60">
        <f>Form!A22</f>
        <v>45357.78255</v>
      </c>
    </row>
    <row r="79">
      <c r="A79" s="9" t="str">
        <f>Form!AN41</f>
        <v>Bangkok, Thailand</v>
      </c>
      <c r="B79" s="9" t="str">
        <f>Form!C41</f>
        <v>Kiattipoom Nantanukul, MA, MS, CCC-SLP</v>
      </c>
      <c r="C79" s="9" t="str">
        <f>Form!L41</f>
        <v>Speech-Language Pathologist</v>
      </c>
      <c r="D79" s="61" t="str">
        <f>Form!C41&amp;" is a "&amp;Form!L41&amp;" employed at "&amp;Form!AO41&amp;". They began working with general voice clients in "&amp;Form!AW41&amp;", and transgender/gender diverse clients in "&amp;Form!AV41&amp;". "&amp;Form!P41&amp;" "&amp;Form!S41&amp;" "&amp;Form!X41&amp;" "&amp;CHAR(10)&amp;CHAR(10)&amp;"They are affiliated with the following: "&amp;Form!AP41&amp;". "&amp;Form!AY41&amp;Form!Z41&amp;Form!AB41&amp;Form!AU41&amp;Form!BA41</f>
        <v>Kiattipoom Nantanukul, MA, MS, CCC-SLP is a Speech-Language Pathologist employed at Chulalongkorn University. They began working with general voice clients in 2021, and transgender/gender diverse clients in 2021. Individual training is offered in person or virtually, and group training is offered in person or virtually. Services are available for those with feminine, masculine, androgynous, and singing-related voice goals. 
They are affiliated with the following: World Professional Association for Transgender Health (WPATH), American Speech-Language-Hearing Association (ASHA), The Voice Foundation. 
Regarding formal training in voice for transgender and gender diverse people, this provider reported: I am a US-certified Speech-Language Pathologist (CCC-SLP) with a Master of Science in SLP from the MGH Institute of Health Professions, Boston, MA, and a Thai licensed SLP. My practical experience includes an externship at the Boston Medical Center's Voice and Swallowing department and a Clinical Fellowship at Children's National Hospital in Washington DC, where I specialized in speech-language therapy and participated in the voice clinic. Further enhancing my expertise, I received specialized training in Gender Affirming Voice and Communication (GAVC) from Christie Block, MA, MS, CCC-SLP, Leah B. Helou, PhD, CCC-SLP, and Sandy Hirsch, MS, CCC-SLP. Additionally, I have contributed to the field by presenting a paper on a Thai-translated Trans Woman Voice Questionnaire, showcasing my commitment to supporting diverse populations in voice and communication therapy. Now, I am based in Bangkok, Thailand, where I continue to apply my extensive expertise and dedication to the field of speech-language pathology and gender affirming voice and communication training.
Regarding areas of specialty/specific trainings, this provider reported: pediatric gender affirming voice, Estill Voice Training</v>
      </c>
      <c r="E79" s="9" t="str">
        <f>Form!T41</f>
        <v>Thailand (Nationally)</v>
      </c>
      <c r="F79" s="9" t="str">
        <f>Form!M41</f>
        <v>Thai, English</v>
      </c>
      <c r="G79" s="59" t="str">
        <f>Form!AI41</f>
        <v>Cisgender Man</v>
      </c>
      <c r="H79" s="9" t="str">
        <f>Form!AR41</f>
        <v>boomarts@gmail.com</v>
      </c>
      <c r="I79" s="9" t="str">
        <f>Form!AS41</f>
        <v/>
      </c>
      <c r="J79" s="58" t="str">
        <f>Form!AQ41</f>
        <v/>
      </c>
      <c r="K79" s="9" t="str">
        <f>Form!AC41</f>
        <v/>
      </c>
      <c r="L79" s="60">
        <f>Form!A41</f>
        <v>45359.11954</v>
      </c>
    </row>
    <row r="80">
      <c r="A80" s="9" t="str">
        <f>Form!AN11</f>
        <v>Bella Vista, AR</v>
      </c>
      <c r="B80" s="9" t="str">
        <f>Form!C11</f>
        <v>Taylor Weston, MS, CCC-SLP</v>
      </c>
      <c r="C80" s="9" t="str">
        <f>Form!L11</f>
        <v>Speech-Language Pathologist</v>
      </c>
      <c r="D80" s="61" t="str">
        <f>Form!C11&amp;" is a "&amp;Form!L11&amp;" employed at "&amp;Form!AO11&amp;". They began working with general voice clients in "&amp;Form!AW11&amp;", and transgender/gender diverse clients in "&amp;Form!AV11&amp;". "&amp;Form!P11&amp;" "&amp;Form!S11&amp;" "&amp;Form!X11&amp;" "&amp;CHAR(10)&amp;CHAR(10)&amp;"They are affiliated with the following: "&amp;Form!AP11&amp;". "&amp;Form!AY11&amp;Form!Z11&amp;Form!AB11&amp;Form!AU11&amp;Form!BA11</f>
        <v>Taylor Weston, MS, CCC-SLP is a Speech-Language Pathologist employed at Ozark Voice. They began working with general voice clients in 2019, and transgender/gender diverse clients in 2019. Individual training is offered virtually, and group training is not offered. Services are available for those with feminine, masculine, and androgynous voice goals. 
They are affiliated with the following: American Speech-Language-Hearing Association. 
Regarding formal training in voice for transgender and gender diverse people, this provider reported: Consistent continuing education involving GAVC; 5 years experience working with GAVC
Regarding formal training in cultural humility for transgender and gender diverse people, this provider reported: Extensive training though ASHA, TransVoice Initiative</v>
      </c>
      <c r="E80" s="9" t="str">
        <f>Form!T11</f>
        <v>AR, MO, KS, OK, TX</v>
      </c>
      <c r="F80" s="9" t="str">
        <f>Form!M11</f>
        <v>English, Spanish</v>
      </c>
      <c r="G80" s="59" t="str">
        <f>Form!AI11</f>
        <v>Cisgender Man</v>
      </c>
      <c r="H80" s="9" t="str">
        <f>Form!AR11</f>
        <v>tweston@ozarkvoice.com</v>
      </c>
      <c r="I80" s="49" t="str">
        <f>Form!AS11</f>
        <v>www.ozarkvoice.com</v>
      </c>
      <c r="J80" s="58">
        <f>Form!AQ11</f>
        <v>4176984440</v>
      </c>
      <c r="K80" s="9" t="str">
        <f>Form!AC11</f>
        <v>Private pay</v>
      </c>
      <c r="L80" s="60">
        <f>Form!A11</f>
        <v>45357.68739</v>
      </c>
    </row>
    <row r="81">
      <c r="A81" s="9" t="str">
        <f>Form!AN96</f>
        <v>Blk 210 New Upper Changi Road, Singapore 460210, Singapore </v>
      </c>
      <c r="B81" s="9" t="str">
        <f>Form!C96</f>
        <v>Gwyneth Lee</v>
      </c>
      <c r="C81" s="9" t="str">
        <f>Form!L96</f>
        <v>Speech-Language Pathologist</v>
      </c>
      <c r="D81" s="61" t="str">
        <f>Form!C96&amp;" is a "&amp;Form!L96&amp;" employed at "&amp;Form!AO96&amp;". They began working with general voice clients in "&amp;Form!AW96&amp;", and transgender/gender diverse clients in "&amp;Form!AV96&amp;". "&amp;Form!P96&amp;" "&amp;Form!S96&amp;" "&amp;Form!X96&amp;" "&amp;CHAR(10)&amp;CHAR(10)&amp;"They are affiliated with the following: "&amp;Form!AP96&amp;". "&amp;Form!AY96&amp;Form!Z96&amp;Form!AB96&amp;Form!AU96&amp;Form!BA96</f>
        <v>Gwyneth Lee is a Speech-Language Pathologist employed at A Million Things to Say . They began working with general voice clients in 2006, and transgender/gender diverse clients in 2006. Individual training is offered in person or virtually, and group training is offered in person. Services are available for those with feminine, masculine, and androgynous voice goals. 
They are affiliated with the following: Allied Health Professional Council of Singapore member . 
Regarding formal training in voice for transgender and gender diverse people, this provider reported: Masters of Speech and Communication Disorders graduated from LaTrobe University, 2003. I have more than 20yrs of experience working exclusively in the area of voice disorders, gender affirming voice therapy and stuttering. I’ve worked in public hospitals and run a private practice. I also provide supervision for therapists in the area of voice therapy and GAVC. 
Regarding areas of specialty/specific trainings, this provider reported: LMRVT, Estill voice training, GAVC , Stemple’s vocal function exercises and resonance voice training 
Regarding formal training in cultural humility for transgender and gender diverse people, this provider reported: GAVC training </v>
      </c>
      <c r="E81" s="9" t="str">
        <f>Form!T96</f>
        <v>Globally</v>
      </c>
      <c r="F81" s="9" t="str">
        <f>Form!M96</f>
        <v>English, Mandarin </v>
      </c>
      <c r="G81" s="59" t="str">
        <f>Form!AI96</f>
        <v>Cisgender Woman</v>
      </c>
      <c r="H81" s="9" t="str">
        <f>Form!AR96</f>
        <v>amillionthingstosay@gmail.com</v>
      </c>
      <c r="I81" s="49" t="str">
        <f>Form!AS96</f>
        <v>www.amillionthingstosay.com</v>
      </c>
      <c r="J81" s="58">
        <f>Form!AQ96</f>
        <v>6592985421</v>
      </c>
      <c r="K81" s="9" t="str">
        <f>Form!AC96</f>
        <v/>
      </c>
      <c r="L81" s="60">
        <f>Form!A96</f>
        <v>45359.89716</v>
      </c>
    </row>
    <row r="82">
      <c r="A82" s="9" t="str">
        <f>Form!AN64</f>
        <v>Burlington , VT </v>
      </c>
      <c r="B82" s="9" t="str">
        <f>Form!C64</f>
        <v>Christie Izzo, MS, CCC-SLP</v>
      </c>
      <c r="C82" s="9" t="str">
        <f>Form!L64</f>
        <v>Speech-Language Pathologist</v>
      </c>
      <c r="D82" s="61" t="str">
        <f>Form!C64&amp;" is a "&amp;Form!L64&amp;" employed at "&amp;Form!AO64&amp;". They began working with general voice clients in "&amp;Form!AW64&amp;", and transgender/gender diverse clients in "&amp;Form!AV64&amp;". "&amp;Form!P64&amp;" "&amp;Form!S64&amp;" "&amp;Form!X64&amp;" "&amp;CHAR(10)&amp;CHAR(10)&amp;"They are affiliated with the following: "&amp;Form!AP64&amp;". "&amp;Form!AY64&amp;Form!Z64&amp;Form!AB64&amp;Form!AU64&amp;Form!BA64</f>
        <v>Christie Izzo, MS, CCC-SLP is a Speech-Language Pathologist employed at UVMMC &amp; Evolve Speech Language Pathology. They began working with general voice clients in 2006, and transgender/gender diverse clients in 2023. Individual training is offered in person or virtually, and group training is offered in person. Services are available for those with feminine, masculine, and androgynous voice goals. 
They are affiliated with the following: American Speech-Language-Hearing Association (ASHA). This provider opted to share the following additional aspects of identity: LGBTQ community member
Regarding formal training in voice for transgender and gender diverse people, this provider reported: Coursework with pioneers in the field for voice, communication, and cultural competence, including with instructors such as Helou, Hirsch, Block, and Goldberg; mentorship with experts in the field; provision of services via private practice (in person and virtual).
Regarding formal training in cultural humility for transgender and gender diverse people, this provider reported: AC Goldberg, MedBridge training with Wynne Vastine and Leah Helou, SLP Nerdcast, ASHA annual conference panels focusing on cultural competence and ethical decision making in the trans/GNC community, coursework at NYU </v>
      </c>
      <c r="E82" s="9" t="str">
        <f>Form!T64</f>
        <v>VT</v>
      </c>
      <c r="F82" s="9" t="str">
        <f>Form!M64</f>
        <v>English </v>
      </c>
      <c r="G82" s="59" t="str">
        <f>Form!AI64</f>
        <v>Cisgender Woman</v>
      </c>
      <c r="H82" s="9" t="str">
        <f>Form!AR64</f>
        <v>christie@evolveslp.com</v>
      </c>
      <c r="I82" s="49" t="str">
        <f>Form!AS64</f>
        <v>Evolveslp.com</v>
      </c>
      <c r="J82" s="58" t="str">
        <f>Form!AQ64</f>
        <v/>
      </c>
      <c r="K82" s="9" t="str">
        <f>Form!AC64</f>
        <v>In network with some state and private insurance companies that are the main providers in the state of VT; also work with folks privately</v>
      </c>
      <c r="L82" s="60">
        <f>Form!A64</f>
        <v>45359.55259</v>
      </c>
    </row>
    <row r="83">
      <c r="A83" s="9" t="str">
        <f>Form!AN57</f>
        <v>Charlotte, NC</v>
      </c>
      <c r="B83" s="9" t="str">
        <f>Form!C57</f>
        <v>Dr. Kelli A. Uitenham, CScD, CCC-SLP </v>
      </c>
      <c r="C83" s="9" t="str">
        <f>Form!L57</f>
        <v>Speech-Language Pathologist</v>
      </c>
      <c r="D83" s="61" t="str">
        <f>Form!C57&amp;" is a "&amp;Form!L57&amp;" employed at "&amp;Form!AO57&amp;". They began working with general voice clients in "&amp;Form!AW57&amp;", and transgender/gender diverse clients in "&amp;Form!AV57&amp;". "&amp;Form!P57&amp;" "&amp;Form!S57&amp;" "&amp;Form!X57&amp;" "&amp;CHAR(10)&amp;CHAR(10)&amp;"They are affiliated with the following: "&amp;Form!AP57&amp;". "&amp;Form!AY57&amp;Form!Z57&amp;Form!AB57&amp;Form!AU57&amp;Form!BA57</f>
        <v>Dr. Kelli A. Uitenham, CScD, CCC-SLP  is a Speech-Language Pathologist employed at Serenity Speech Therapy. They began working with general voice clients in 2014, and transgender/gender diverse clients in 2021. Individual training is offered virtually, and group training is not offered. Services are available for those with feminine or androgynous voice goals. 
They are affiliated with the following: American Speech-Language-Hearing Association (ASHA). 
Regarding formal training in voice for transgender and gender diverse people, this provider reported: Gender Affirming Voice Training Course (Sandy Hirsch), Building Transgender Voice Clinic, Preparing voice clinicians to support speakers along the gender spectrum, gender affirming voice care CEU courses, experience providing services 
Regarding areas of specialty/specific trainings, this provider reported: transfeminine voice training
Regarding formal training in cultural humility for transgender and gender diverse people, this provider reported: Gender Affirming Voice Training: A course for voice clinicians (Sandy Hirsch)</v>
      </c>
      <c r="E83" s="9" t="str">
        <f>Form!T57</f>
        <v>NC, SC, VA, OH, IN, MA, FL, CA, GA</v>
      </c>
      <c r="F83" s="9" t="str">
        <f>Form!M57</f>
        <v>English</v>
      </c>
      <c r="G83" s="59" t="str">
        <f>Form!AI57</f>
        <v>Cisgender Woman</v>
      </c>
      <c r="H83" s="9" t="str">
        <f>Form!AR57</f>
        <v>kelli@serenityspeechtherapy.com</v>
      </c>
      <c r="I83" s="49" t="str">
        <f>Form!AS57</f>
        <v>www.serenityspeechtherapy.com</v>
      </c>
      <c r="J83" s="58">
        <f>Form!AQ57</f>
        <v>8285483155</v>
      </c>
      <c r="K83" s="9" t="str">
        <f>Form!AC57</f>
        <v>Medicare, Tricare East, BCBS, Cigna, sliding available as needed</v>
      </c>
      <c r="L83" s="60">
        <f>Form!A57</f>
        <v>45359.51987</v>
      </c>
    </row>
    <row r="84">
      <c r="A84" s="9" t="str">
        <f>Form!AN88</f>
        <v>Charlotte, NC</v>
      </c>
      <c r="B84" s="9" t="str">
        <f>Form!C88</f>
        <v>Gretchen McGinty, MA, CCC-SLP</v>
      </c>
      <c r="C84" s="9" t="str">
        <f>Form!L88</f>
        <v>Speech-Language Pathologist</v>
      </c>
      <c r="D84" s="61" t="str">
        <f>Form!C88&amp;" is a "&amp;Form!L88&amp;" employed at "&amp;Form!AO88&amp;". They began working with general voice clients in "&amp;Form!AW88&amp;", and transgender/gender diverse clients in "&amp;Form!AV88&amp;". "&amp;Form!P88&amp;" "&amp;Form!S88&amp;" "&amp;Form!X88&amp;" "&amp;CHAR(10)&amp;CHAR(10)&amp;"They are affiliated with the following: "&amp;Form!AP88&amp;". "&amp;Form!AY88&amp;Form!Z88&amp;Form!AB88&amp;Form!AU88&amp;Form!BA88</f>
        <v>Gretchen McGinty, MA, CCC-SLP is a Speech-Language Pathologist employed at New Leaf Voice, PLLC. They began working with general voice clients in 2009, and transgender/gender diverse clients in 2009. Individual training is offered virtually, and group training is offered virtually. Services are available for those with feminine, masculine, and androgynous voice goals. 
They are affiliated with the following: American Speech-Language-Hearing Association (ASHA), Charlotte Transgender Healthcare group. 
Regarding formal training in voice for transgender and gender diverse people, this provider reported: I received training with gender affirming voice evaluation and therapy  with individuals and in group setting while working at the University clinic in graduate school. I pursue regular continuing education in the area of gender affirming voice yearly for both vocal techniques and culturally competent care. Professionally, I've provided gender affirming voice therapy in university clinic, at ENT clinic and now in my own private practice and have over a decade of experience. My speciality is using my knowledge and training as a classically trained actress AND a voice specialized Speech pathologist to help my clients achieve their goal sound and communication style.
Regarding areas of specialty/specific trainings, this provider reported: Adults gender affirming voice therapy, pediatric gender affirming voice therapy, Resonant voice techniques, Post surgical voice rehabilitation, acting voice training
Regarding formal training in cultural humility for transgender and gender diverse people, this provider reported: I have received CEUs in this area from various SLP courses, most recently the courses I have completed have been “Cultural Humility with Transgender and Nonbinary people" (Medbridge) and “Preparing to serve TGNC Communities in Medical Settings” (Med SLP collective)  </v>
      </c>
      <c r="E84" s="9" t="str">
        <f>Form!T88</f>
        <v>NC, SC</v>
      </c>
      <c r="F84" s="9" t="str">
        <f>Form!M88</f>
        <v>English</v>
      </c>
      <c r="G84" s="59" t="str">
        <f>Form!AI88</f>
        <v>Cisgender Woman</v>
      </c>
      <c r="H84" s="9" t="str">
        <f>Form!AR88</f>
        <v>gretchen@newleafvoice.com</v>
      </c>
      <c r="I84" s="49" t="str">
        <f>Form!AS88</f>
        <v>www.newleafvoice.com</v>
      </c>
      <c r="J84" s="58">
        <f>Form!AQ88</f>
        <v>7043125422</v>
      </c>
      <c r="K84" s="9" t="str">
        <f>Form!AC88</f>
        <v/>
      </c>
      <c r="L84" s="60">
        <f>Form!A88</f>
        <v>45359.6954</v>
      </c>
    </row>
    <row r="85">
      <c r="A85" s="9" t="str">
        <f>Form!AN10</f>
        <v>Chicago, IL</v>
      </c>
      <c r="B85" s="9" t="str">
        <f>Form!C10</f>
        <v>Carrie McBreen, MS CCC-SLP</v>
      </c>
      <c r="C85" s="9" t="str">
        <f>Form!L10</f>
        <v>Speech-Language Pathologist</v>
      </c>
      <c r="D85" s="61" t="str">
        <f>Form!C10&amp;" is a "&amp;Form!L10&amp;" employed at "&amp;Form!AO10&amp;". They began working with general voice clients in "&amp;Form!AW10&amp;", and transgender/gender diverse clients in "&amp;Form!AV10&amp;". "&amp;Form!P10&amp;" "&amp;Form!S10&amp;" "&amp;Form!X10&amp;" "&amp;CHAR(10)&amp;CHAR(10)&amp;"They are affiliated with the following: "&amp;Form!AP10&amp;". "&amp;Form!AY10&amp;Form!Z10&amp;Form!AB10&amp;Form!AU10&amp;Form!BA10</f>
        <v>Carrie McBreen, MS CCC-SLP is a Speech-Language Pathologist employed at Lake City Speech &amp; Voice Therapy. PLLC &amp; Jesse Brown VA Medical Center. They began working with general voice clients in 2009, and transgender/gender diverse clients in 2017. Individual training is offered virtually, and group training is offered virtually. Services are available for those with feminine, masculine, and androgynous voice goals. 
They are affiliated with the following: American Speech-Language-Hearing Association (ASHA) certified. 
Regarding formal training in voice for transgender and gender diverse people, this provider reported: I am a voice therapist, have take several GAVC courses and work on a gender care team serving Veterans part time. 
Regarding formal training in cultural humility for transgender and gender diverse people, this provider reported: I have completed many continuing education courses and serve as a member of a gender care team where we discuss cultural humility</v>
      </c>
      <c r="E85" s="9" t="str">
        <f>Form!T10</f>
        <v>IL, FL</v>
      </c>
      <c r="F85" s="9" t="str">
        <f>Form!M10</f>
        <v>English</v>
      </c>
      <c r="G85" s="59" t="str">
        <f>Form!AI10</f>
        <v>Cisgender Woman</v>
      </c>
      <c r="H85" s="9" t="str">
        <f>Form!AR10</f>
        <v>info@lakecityspeech.com</v>
      </c>
      <c r="I85" s="49" t="str">
        <f>Form!AS10</f>
        <v>www.lakecityspeech.com</v>
      </c>
      <c r="J85" s="58">
        <f>Form!AQ10</f>
        <v>7732342349</v>
      </c>
      <c r="K85" s="9" t="str">
        <f>Form!AC10</f>
        <v>Accept BCBS PPO, Blue Choice PPO, Medicare Part B and private pay.</v>
      </c>
      <c r="L85" s="60">
        <f>Form!A10</f>
        <v>45357.67484</v>
      </c>
    </row>
    <row r="86">
      <c r="A86" s="9" t="str">
        <f>Form!AN46</f>
        <v>Chicago, IL</v>
      </c>
      <c r="B86" s="9" t="str">
        <f>Form!C46</f>
        <v>Elizabeth Treatman, M.A., CCC-SLP</v>
      </c>
      <c r="C86" s="9" t="str">
        <f>Form!L46</f>
        <v>Speech-Language Pathologist</v>
      </c>
      <c r="D86" s="61" t="str">
        <f>Form!C46&amp;" is a "&amp;Form!L46&amp;" employed at "&amp;Form!AO46&amp;". They began working with general voice clients in "&amp;Form!AW46&amp;", and transgender/gender diverse clients in "&amp;Form!AV46&amp;". "&amp;Form!P46&amp;" "&amp;Form!S46&amp;" "&amp;Form!X46&amp;" "&amp;CHAR(10)&amp;CHAR(10)&amp;"They are affiliated with the following: "&amp;Form!AP46&amp;". "&amp;Form!AY46&amp;Form!Z46&amp;Form!AB46&amp;Form!AU46&amp;Form!BA46</f>
        <v>Elizabeth Treatman, M.A., CCC-SLP is a Speech-Language Pathologist employed at Private Practice. They began working with general voice clients in , and transgender/gender diverse clients in . Individual training is offered virtually, and group training is not offered. Services are available for those with feminine, masculine, and androgynous voice goals. 
They are affiliated with the following: American Speech-Language-Hearing Association (ASHA). 
Regarding formal training in voice for transgender and gender diverse people, this provider reported: Gender Affirming Voice Training course with Sandy Hirsch, Trans Voice Elective with AC Goldberg, individual mentorship with AC Goldberg, </v>
      </c>
      <c r="E86" s="9" t="str">
        <f>Form!T46</f>
        <v>IL, PA</v>
      </c>
      <c r="F86" s="9" t="str">
        <f>Form!M46</f>
        <v>English</v>
      </c>
      <c r="G86" s="59" t="str">
        <f>Form!AI46</f>
        <v>Cisgender Woman</v>
      </c>
      <c r="H86" s="9" t="str">
        <f>Form!AR46</f>
        <v>treatmanslp@gmail.com</v>
      </c>
      <c r="I86" s="49" t="str">
        <f>Form!AS46</f>
        <v>https://treatmanslp.clientsecure.me</v>
      </c>
      <c r="J86" s="58" t="str">
        <f>Form!AQ46</f>
        <v/>
      </c>
      <c r="K86" s="9" t="str">
        <f>Form!AC46</f>
        <v>Accepts BCBS IL PPO, sliding scale payment options</v>
      </c>
      <c r="L86" s="60">
        <f>Form!A46</f>
        <v>45359.49548</v>
      </c>
    </row>
    <row r="87">
      <c r="A87" s="9" t="str">
        <f>Form!AN134</f>
        <v>Chicago, IL</v>
      </c>
      <c r="B87" s="9" t="str">
        <f>Form!C134</f>
        <v>Kate DeVore, MA, CCC-SLP</v>
      </c>
      <c r="C87" s="9" t="str">
        <f>Form!L134</f>
        <v>Speech-Language Pathologist and Theatre coach</v>
      </c>
      <c r="D87" s="61" t="str">
        <f>Form!C134&amp;" is a "&amp;Form!L134&amp;" employed at "&amp;Form!AO134&amp;". They began working with general voice clients in "&amp;Form!AW134&amp;", and transgender/gender diverse clients in "&amp;Form!AV134&amp;". "&amp;Form!P134&amp;" "&amp;Form!S134&amp;" "&amp;Form!X134&amp;" "&amp;CHAR(10)&amp;CHAR(10)&amp;"They are affiliated with the following: "&amp;Form!AP134&amp;". "&amp;Form!AY134&amp;Form!Z134&amp;Form!AB134&amp;Form!AU134&amp;Form!BA134</f>
        <v>Kate DeVore, MA, CCC-SLP is a Speech-Language Pathologist and Theatre coach employed at Total Voice, Inc.. They began working with general voice clients in 1990, and transgender/gender diverse clients in 1992. Individual training is offered virtually, and group training is not offered. Services are available for those with feminine, masculine, and androgynous voice goals. 
They are affiliated with the following: American Speech-Language-Hearing Association (ASHA), VASTA, Pan American Vocology Association (PAVA). 
Regarding formal training in voice for transgender and gender diverse people, this provider reported: I have been providing gender affirming voice care for 30 years, even teaching workshops on it to other speech pathologists before it was widely taught. As both a theatre voice trainer and speech pathologist specializing in voice, I combine science and art to guide people efficiently and compassionately.</v>
      </c>
      <c r="E87" s="9" t="str">
        <f>Form!T134</f>
        <v>IL, Globally</v>
      </c>
      <c r="F87" s="9" t="str">
        <f>Form!M134</f>
        <v>English</v>
      </c>
      <c r="G87" s="59" t="str">
        <f>Form!AI134</f>
        <v>Cisgender Woman</v>
      </c>
      <c r="H87" s="9" t="str">
        <f>Form!AR134</f>
        <v>kate@totalvoice.net</v>
      </c>
      <c r="I87" s="49" t="str">
        <f>Form!AS134</f>
        <v>www.TotalVoice.net</v>
      </c>
      <c r="J87" s="58">
        <f>Form!AQ134</f>
        <v>7737502030</v>
      </c>
      <c r="K87" s="9" t="str">
        <f>Form!AC134</f>
        <v/>
      </c>
      <c r="L87" s="60">
        <f>Form!A134</f>
        <v>45364.59162</v>
      </c>
    </row>
    <row r="88">
      <c r="A88" s="9" t="str">
        <f>Form!AN95</f>
        <v>Chicago, Illinois</v>
      </c>
      <c r="B88" s="9" t="str">
        <f>Form!C95</f>
        <v>Quinn Dinsmore</v>
      </c>
      <c r="C88" s="9" t="str">
        <f>Form!L95</f>
        <v>Gender Affirming Voice Trainer</v>
      </c>
      <c r="D88" s="61" t="str">
        <f>Form!C95&amp;" is a "&amp;Form!L95&amp;" employed at "&amp;Form!AO95&amp;". They began working with general voice clients in "&amp;Form!AW95&amp;", and transgender/gender diverse clients in "&amp;Form!AV95&amp;". "&amp;Form!P95&amp;" "&amp;Form!S95&amp;" "&amp;Form!X95&amp;" "&amp;CHAR(10)&amp;CHAR(10)&amp;"They are affiliated with the following: "&amp;Form!AP95&amp;". "&amp;Form!AY95&amp;Form!Z95&amp;Form!AB95&amp;Form!AU95&amp;Form!BA95</f>
        <v>Quinn Dinsmore is a Gender Affirming Voice Trainer employed at Quintessential Voice Lessons LLC. They began working with general voice clients in 2020, and transgender/gender diverse clients in 2020. Individual training is offered virtually, and group training is offered virtually. Services are available for those with feminine, masculine, and androgynous voice goals. 
They are affiliated with the following: . This provider opted to share the following additional aspects of identity: Trans-nonbinary, Jewish, White
Regarding formal training in voice for transgender and gender diverse people, this provider reported: Bachelors of Science- Public Heath + Biology
Courses :Gender Affirming Voice Training: A Course for Voice Clinicians by Sandy Hirsch
+ Trans Voice Alteration: Renée Yoxon
Training in: Alexander Technique, Vocal Function of Singing, Anatomy and Physiology of Vocal Production
Regarding areas of specialty/specific trainings, this provider reported: Neurodiverse learners, Transmasculine voices with and w/out testosterone
This provider wished to share the following additional information: I am a vocal coach with a testosterone influenced vocal tract.</v>
      </c>
      <c r="E88" s="9" t="str">
        <f>Form!T95</f>
        <v>Globally</v>
      </c>
      <c r="F88" s="9" t="str">
        <f>Form!M95</f>
        <v>English</v>
      </c>
      <c r="G88" s="59" t="str">
        <f>Form!AI95</f>
        <v>Nonbinary</v>
      </c>
      <c r="H88" s="9" t="str">
        <f>Form!AR95</f>
        <v>qvoicelessons@gmail.com</v>
      </c>
      <c r="I88" s="49" t="str">
        <f>Form!AS95</f>
        <v>https://www.qvoicelessons.com/</v>
      </c>
      <c r="J88" s="58" t="str">
        <f>Form!AQ95</f>
        <v/>
      </c>
      <c r="K88" s="9" t="str">
        <f>Form!AC95</f>
        <v>Sliding Scale / Equitable Pricing Options</v>
      </c>
      <c r="L88" s="60">
        <f>Form!A95</f>
        <v>45359.81081</v>
      </c>
    </row>
    <row r="89">
      <c r="A89" s="9" t="str">
        <f>Form!AN77</f>
        <v>9500 Euclid Avenue, Cleveland, OH</v>
      </c>
      <c r="B89" s="9" t="str">
        <f>Form!C77</f>
        <v>Michelle Adessa, MS, CCC-SLP</v>
      </c>
      <c r="C89" s="9" t="str">
        <f>Form!L77</f>
        <v>Speech-Language Pathologist</v>
      </c>
      <c r="D89" s="61" t="str">
        <f>Form!C77&amp;" is a "&amp;Form!L77&amp;" employed at "&amp;Form!AO77&amp;". They began working with general voice clients in "&amp;Form!AW77&amp;", and transgender/gender diverse clients in "&amp;Form!AV77&amp;". "&amp;Form!P77&amp;" "&amp;Form!S77&amp;" "&amp;Form!X77&amp;" "&amp;CHAR(10)&amp;CHAR(10)&amp;"They are affiliated with the following: "&amp;Form!AP77&amp;". "&amp;Form!AY77&amp;Form!Z77&amp;Form!AB77&amp;Form!AU77&amp;Form!BA77</f>
        <v>Michelle Adessa, MS, CCC-SLP is a Speech-Language Pathologist employed at Cleveland Clinic. They began working with general voice clients in 2014, and transgender/gender diverse clients in 2017. Individual training is offered in person or virtually, and group training is not offered. Services are available for those with feminine, masculine, androgynous, and singing-related voice goals. 
They are affiliated with the following: American Speech-Language-Hearing Association (ASHA), National Association of Teachers of Singing (NATS). 
Regarding formal training in voice for transgender and gender diverse people, this provider reported: MS in SLP; additional training with Hirsch/Helou/Block course; published outcomes research
Regarding formal training in cultural humility for transgender and gender diverse people, this provider reported: None</v>
      </c>
      <c r="E89" s="9" t="str">
        <f>Form!T77</f>
        <v>OH</v>
      </c>
      <c r="F89" s="9" t="str">
        <f>Form!M77</f>
        <v>English</v>
      </c>
      <c r="G89" s="59" t="str">
        <f>Form!AI77</f>
        <v>Cisgender Woman</v>
      </c>
      <c r="H89" s="9" t="str">
        <f>Form!AR77</f>
        <v>adessam@ccf.org</v>
      </c>
      <c r="I89" s="9" t="str">
        <f>Form!AS77</f>
        <v/>
      </c>
      <c r="J89" s="58">
        <f>Form!AQ77</f>
        <v>2164448500</v>
      </c>
      <c r="K89" s="9" t="str">
        <f>Form!AC77</f>
        <v/>
      </c>
      <c r="L89" s="60">
        <f>Form!A77</f>
        <v>45359.62979</v>
      </c>
    </row>
    <row r="90">
      <c r="A90" s="9" t="str">
        <f>Form!AN124</f>
        <v>Dayton, OH</v>
      </c>
      <c r="B90" s="9" t="str">
        <f>Form!C124</f>
        <v>Erin Donahue, BM, MA, CCC-SLP</v>
      </c>
      <c r="C90" s="9" t="str">
        <f>Form!L124</f>
        <v>Speech-Language Pathologist</v>
      </c>
      <c r="D90" s="61" t="str">
        <f>Form!C124&amp;" is a "&amp;Form!L124&amp;" employed at "&amp;Form!AO124&amp;". They began working with general voice clients in "&amp;Form!AW124&amp;", and transgender/gender diverse clients in "&amp;Form!AV124&amp;". "&amp;Form!P124&amp;" "&amp;Form!S124&amp;" "&amp;Form!X124&amp;" "&amp;CHAR(10)&amp;CHAR(10)&amp;"They are affiliated with the following: "&amp;Form!AP124&amp;". "&amp;Form!AY124&amp;Form!Z124&amp;Form!AB124&amp;Form!AU124&amp;Form!BA124</f>
        <v>Erin Donahue, BM, MA, CCC-SLP is a Speech-Language Pathologist employed at Blaine Block Institute for Voice Analysis and Rehabilitation; ProVoice Center Cincinnati. They began working with general voice clients in 2012, and transgender/gender diverse clients in 2012. Individual training is offered in person or virtually, and group training is not offered. Services are available for those with feminine, masculine, androgynous, and singing-related voice goals. 
They are affiliated with the following: American Speech-Language-Hearing Association (ASHA). 
Regarding formal training in voice for transgender and gender diverse people, this provider reported: Providing Gender Affirming Voice Training since 2012, background as a singer then CCC-SLP, trained primarily independently through readings, courses, conferences, meetings since 2012
Regarding areas of specialty/specific trainings, this provider reported: Singing Voice, Myofascial Release
Regarding formal training in cultural humility for transgender and gender diverse people, this provider reported: Training included in courses attended with the aim of GAVC training as well as other courses/conferences/meetings that were offered by individuals in the transgender community, training is always ongoing</v>
      </c>
      <c r="E90" s="9" t="str">
        <f>Form!T124</f>
        <v>OH, KY</v>
      </c>
      <c r="F90" s="9" t="str">
        <f>Form!M124</f>
        <v>English</v>
      </c>
      <c r="G90" s="59" t="str">
        <f>Form!AI124</f>
        <v>Cisgender Woman</v>
      </c>
      <c r="H90" s="9" t="str">
        <f>Form!AR124</f>
        <v>edonahue@soents.com</v>
      </c>
      <c r="I90" s="49" t="str">
        <f>Form!AS124</f>
        <v>www.bbivar.com</v>
      </c>
      <c r="J90" s="58" t="str">
        <f>Form!AQ124</f>
        <v/>
      </c>
      <c r="K90" s="9" t="str">
        <f>Form!AC124</f>
        <v>Most insurances accepted</v>
      </c>
      <c r="L90" s="60">
        <f>Form!A124</f>
        <v>45362.57695</v>
      </c>
    </row>
    <row r="91">
      <c r="A91" s="9" t="str">
        <f>Form!AN25</f>
        <v>Denver, Colorado</v>
      </c>
      <c r="B91" s="9" t="str">
        <f>Form!C25</f>
        <v>Marie Jetté, PhD, CCC-SLP</v>
      </c>
      <c r="C91" s="9" t="str">
        <f>Form!L25</f>
        <v>Speech-Language Pathologist</v>
      </c>
      <c r="D91" s="61" t="str">
        <f>Form!C25&amp;" is a "&amp;Form!L25&amp;" employed at "&amp;Form!AO25&amp;". They began working with general voice clients in "&amp;Form!AW25&amp;", and transgender/gender diverse clients in "&amp;Form!AV25&amp;". "&amp;Form!P25&amp;" "&amp;Form!S25&amp;" "&amp;Form!X25&amp;" "&amp;CHAR(10)&amp;CHAR(10)&amp;"They are affiliated with the following: "&amp;Form!AP25&amp;". "&amp;Form!AY25&amp;Form!Z25&amp;Form!AB25&amp;Form!AU25&amp;Form!BA25</f>
        <v>Marie Jetté, PhD, CCC-SLP is a Speech-Language Pathologist employed at University of Colorado Anschutz Medical Campus/UCHealth. They began working with general voice clients in 2006, and transgender/gender diverse clients in 2007. Individual training is offered virtually, and group training is not offered. Services are available for those with feminine, masculine, and androgynous voice goals. 
They are affiliated with the following: American Speech-Language-Hearing Association (ASHA), Pan American Vocology Association (PAVA). 
Regarding formal training in voice for transgender and gender diverse people, this provider reported: 17 years as a voice-trained SLP, 7 years experience working in GAV, have hosted and attended workshops by TGNC SLPs
Regarding formal training in cultural humility for transgender and gender diverse people, this provider reported: GAV workshops with TVI, ASHA presentations, DEI certification from CU </v>
      </c>
      <c r="E91" s="9" t="str">
        <f>Form!T25</f>
        <v>CO </v>
      </c>
      <c r="F91" s="9" t="str">
        <f>Form!M25</f>
        <v>English</v>
      </c>
      <c r="G91" s="59" t="str">
        <f>Form!AI25</f>
        <v>Cisgender Woman</v>
      </c>
      <c r="H91" s="9" t="str">
        <f>Form!AR25</f>
        <v>marie.jette@cuanschutz.edu</v>
      </c>
      <c r="I91" s="49" t="str">
        <f>Form!AS25</f>
        <v>https://medschool.cuanschutz.edu/gdp/meet-our-team</v>
      </c>
      <c r="J91" s="58">
        <f>Form!AQ25</f>
        <v>3037243918</v>
      </c>
      <c r="K91" s="9" t="str">
        <f>Form!AC25</f>
        <v>Accept (almost) all insurances</v>
      </c>
      <c r="L91" s="60">
        <f>Form!A25</f>
        <v>45357.80831</v>
      </c>
    </row>
    <row r="92">
      <c r="A92" s="9" t="str">
        <f>Form!AN15</f>
        <v>Des Moines, Iowa</v>
      </c>
      <c r="B92" s="9" t="str">
        <f>Form!C15</f>
        <v>Ashley Laudick M.A. CCC-SLP </v>
      </c>
      <c r="C92" s="9" t="str">
        <f>Form!L15</f>
        <v>Speech-Language Pathologist</v>
      </c>
      <c r="D92" s="61" t="str">
        <f>Form!C15&amp;" is a "&amp;Form!L15&amp;" employed at "&amp;Form!AO15&amp;". They began working with general voice clients in "&amp;Form!AW15&amp;", and transgender/gender diverse clients in "&amp;Form!AV15&amp;". "&amp;Form!P15&amp;" "&amp;Form!S15&amp;" "&amp;Form!X15&amp;" "&amp;CHAR(10)&amp;CHAR(10)&amp;"They are affiliated with the following: "&amp;Form!AP15&amp;". "&amp;Form!AY15&amp;Form!Z15&amp;Form!AB15&amp;Form!AU15&amp;Form!BA15</f>
        <v>Ashley Laudick M.A. CCC-SLP  is a Speech-Language Pathologist employed at Midwest Speech &amp; Swallowing. They began working with general voice clients in 2010, and transgender/gender diverse clients in 2024. Individual training is offered virtually, and group training is not offered. Services are available for those with feminine, masculine, and androgynous voice goals. 
They are affiliated with the following: American Speech-Language-Hearing Association (ASHA), ISHA, . This provider opted to share the following additional aspects of identity: Community supporter for Iowa Rainbow Businesses 
Regarding formal training in voice for transgender and gender diverse people, this provider reported: Multiple and going CEUs for laryngeal physiology and voice, manual therapies for voice, and GAV and independent research.
Regarding formal training in cultural humility for transgender and gender diverse people, this provider reported: Recent CEU on ethical issues related to gender affirming voice</v>
      </c>
      <c r="E92" s="9" t="str">
        <f>Form!T15</f>
        <v>IA</v>
      </c>
      <c r="F92" s="9" t="str">
        <f>Form!M15</f>
        <v>English</v>
      </c>
      <c r="G92" s="59" t="str">
        <f>Form!AI15</f>
        <v>Cisgender Woman</v>
      </c>
      <c r="H92" s="9" t="str">
        <f>Form!AR15</f>
        <v>ashley@midwestspeechandswallowing.com</v>
      </c>
      <c r="I92" s="49" t="str">
        <f>Form!AS15</f>
        <v>www.midwestspeechandswallowing.com</v>
      </c>
      <c r="J92" s="58">
        <f>Form!AQ15</f>
        <v>5152072335</v>
      </c>
      <c r="K92" s="9" t="str">
        <f>Form!AC15</f>
        <v>I currently accept Medicare and Private Pay with Superbill upon request</v>
      </c>
      <c r="L92" s="60">
        <f>Form!A15</f>
        <v>45357.71281</v>
      </c>
    </row>
    <row r="93">
      <c r="A93" s="9" t="str">
        <f>Form!AN123</f>
        <v>Durham, NC</v>
      </c>
      <c r="B93" s="9" t="str">
        <f>Form!C123</f>
        <v>Tara Nixon, MM, MS, CCC-SLP (she/her)</v>
      </c>
      <c r="C93" s="9" t="str">
        <f>Form!L123</f>
        <v>Speech-Language Pathologist</v>
      </c>
      <c r="D93" s="61" t="str">
        <f>Form!C123&amp;" is a "&amp;Form!L123&amp;" employed at "&amp;Form!AO123&amp;". They began working with general voice clients in "&amp;Form!AW123&amp;", and transgender/gender diverse clients in "&amp;Form!AV123&amp;". "&amp;Form!P123&amp;" "&amp;Form!S123&amp;" "&amp;Form!X123&amp;" "&amp;CHAR(10)&amp;CHAR(10)&amp;"They are affiliated with the following: "&amp;Form!AP123&amp;". "&amp;Form!AY123&amp;Form!Z123&amp;Form!AB123&amp;Form!AU123&amp;Form!BA123</f>
        <v>Tara Nixon, MM, MS, CCC-SLP (she/her) is a Speech-Language Pathologist employed at Duke Voice Care Center. They began working with general voice clients in 2012, and transgender/gender diverse clients in 2012. Individual training is offered in person or virtually, and group training is not offered. Services are available for those with feminine, masculine, androgynous, and singing-related voice goals. 
They are affiliated with the following: World Professional Association for Transgender Health (WPATH), American Speech-Language-Hearing Association (ASHA), NCBOE. 
Regarding formal training in voice for transgender and gender diverse people, this provider reported: Over 10 years of experience, WPATH member, multiple GAVT conference attendance and presentations
Regarding areas of specialty/specific trainings, this provider reported: singing voice for all genders, pediatric/adolescent gender affirming voice, interdisciplinary experience</v>
      </c>
      <c r="E93" s="9" t="str">
        <f>Form!T123</f>
        <v>NC, VA</v>
      </c>
      <c r="F93" s="9" t="str">
        <f>Form!M123</f>
        <v>English</v>
      </c>
      <c r="G93" s="59" t="str">
        <f>Form!AI123</f>
        <v>Cisgender Woman</v>
      </c>
      <c r="H93" s="9" t="str">
        <f>Form!AR123</f>
        <v>tara.nixon@duke.edu</v>
      </c>
      <c r="I93" s="49" t="str">
        <f>Form!AS123</f>
        <v>https://www.dukehealth.org/treatments/gender-medicine/gender-affirming-voice-care</v>
      </c>
      <c r="J93" s="58" t="str">
        <f>Form!AQ123</f>
        <v/>
      </c>
      <c r="K93" s="9" t="str">
        <f>Form!AC123</f>
        <v/>
      </c>
      <c r="L93" s="60">
        <f>Form!A123</f>
        <v>45362.51276</v>
      </c>
    </row>
    <row r="94">
      <c r="A94" s="9" t="str">
        <f>Form!AN99</f>
        <v>East Melbourne, Melbourne, Victoria</v>
      </c>
      <c r="B94" s="9" t="str">
        <f>Form!C99</f>
        <v>Jennifer Oates, PhD, CPSP, FSPA, WPATH SOC-v8 Certified member</v>
      </c>
      <c r="C94" s="9" t="str">
        <f>Form!L99</f>
        <v>Speech-Language Pathologist</v>
      </c>
      <c r="D94" s="61" t="str">
        <f>Form!C99&amp;" is a "&amp;Form!L99&amp;" employed at "&amp;Form!AO99&amp;". They began working with general voice clients in "&amp;Form!AW99&amp;", and transgender/gender diverse clients in "&amp;Form!AV99&amp;". "&amp;Form!P99&amp;" "&amp;Form!S99&amp;" "&amp;Form!X99&amp;" "&amp;CHAR(10)&amp;CHAR(10)&amp;"They are affiliated with the following: "&amp;Form!AP99&amp;". "&amp;Form!AY99&amp;Form!Z99&amp;Form!AB99&amp;Form!AU99&amp;Form!BA99</f>
        <v>Jennifer Oates, PhD, CPSP, FSPA, WPATH SOC-v8 Certified member is a Speech-Language Pathologist employed at La Trobe University . They began working with general voice clients in 1976, and transgender/gender diverse clients in 1979. Individual training is offered in person, and group training is not offered. Services are available for those with feminine, masculine, and androgynous voice goals. 
They are affiliated with the following: World Professional Association for Transgender Health (WPATH) SOC-v8 Certified member, Life member and Fellow of Speech Pathology Australia, Member of Laryngology Society of Australasia, Member of the Australian Professional Association for Trans Health, Member of Australian Voice Association. 
Regarding formal training in voice for transgender and gender diverse people, this provider reported: I have been supporting transgender and gender diverse clients with their voice, communication and wellbeing since 1979, initially in a university clinic and now mainly in a private practice (Melbourne Voice Analysis Centre). My education and training for this work includes speech pathology education (Bachelor and Masters degrees), post-graduation training in assessment and therapy for children and adults with voice problems, extensive research with adults and children with voice problems and transgender and gender diverse people seeking voice and communication support, and completion of education and training for gender affirming healthcare, gender affirming voice and communication training, and pre- and post-surgery care associated with gender affirming laryngeal surgery. My education and training specific to gender affirming voice and communication support has been provided by universities and through workshops, seminars, and conferences offered by the Australian Psychological Society, WPATH, EPATH and AusPATH. 
Regarding areas of specialty/specific trainings, this provider reported: Until the past 10 years, all of my work in this field has been with transfeminine people, but I am also gaining knowledge and experience working with transmasculine and nonbinary people. 
Regarding formal training in cultural humility for transgender and gender diverse people, this provider reported: Training provided by AusPATH and WPATH via seminars, workshops and conferences</v>
      </c>
      <c r="E94" s="9" t="str">
        <f>Form!T99</f>
        <v/>
      </c>
      <c r="F94" s="9" t="str">
        <f>Form!M99</f>
        <v>English</v>
      </c>
      <c r="G94" s="59" t="str">
        <f>Form!AI99</f>
        <v>Cisgender Woman</v>
      </c>
      <c r="H94" s="9" t="str">
        <f>Form!AR99</f>
        <v>j.oates@latrobe.edu.au</v>
      </c>
      <c r="I94" s="49" t="str">
        <f>Form!AS99</f>
        <v>https://scholars.latrobe.edu.au/jmoates</v>
      </c>
      <c r="J94" s="58" t="str">
        <f>Form!AQ99</f>
        <v>+61417577722</v>
      </c>
      <c r="K94" s="9" t="str">
        <f>Form!AC99</f>
        <v>Clients who hold extras cover with Australian Health insurance funds, who are supported by WorkSafe or their employer, or who have a care plan with their doctor are eligible for rebates on their payments. </v>
      </c>
      <c r="L94" s="60">
        <f>Form!A99</f>
        <v>45360.1514</v>
      </c>
    </row>
    <row r="95">
      <c r="A95" s="9" t="str">
        <f>Form!AN32</f>
        <v>Farmington, NM</v>
      </c>
      <c r="B95" s="9" t="str">
        <f>Form!C32</f>
        <v>Brenna Price, M.S., CCC-SLP</v>
      </c>
      <c r="C95" s="9" t="str">
        <f>Form!L32</f>
        <v>Speech-Language Pathologist</v>
      </c>
      <c r="D95" s="61" t="str">
        <f>Form!C32&amp;" is a "&amp;Form!L32&amp;" employed at "&amp;Form!AO32&amp;". They began working with general voice clients in "&amp;Form!AW32&amp;", and transgender/gender diverse clients in "&amp;Form!AV32&amp;". "&amp;Form!P32&amp;" "&amp;Form!S32&amp;" "&amp;Form!X32&amp;" "&amp;CHAR(10)&amp;CHAR(10)&amp;"They are affiliated with the following: "&amp;Form!AP32&amp;". "&amp;Form!AY32&amp;Form!Z32&amp;Form!AB32&amp;Form!AU32&amp;Form!BA32</f>
        <v>Brenna Price, M.S., CCC-SLP is a Speech-Language Pathologist employed at Silver Tongue Speech &amp; Voice, LLC. They began working with general voice clients in 2013, and transgender/gender diverse clients in 2017. Individual training is offered in person, and group training is not offered. Services are available for those with feminine, masculine, and singing voice goals. 
They are affiliated with the following: American Speech-Language Hearing Association. 
Regarding formal training in voice for transgender and gender diverse people, this provider reported: Continuing education all things GAVC. 
Regarding areas of specialty/specific trainings, this provider reported: Singing voice specialist, follow the Lovetri Method of singing for CCM and classically trained as well. </v>
      </c>
      <c r="E95" s="9" t="str">
        <f>Form!T32</f>
        <v/>
      </c>
      <c r="F95" s="9" t="str">
        <f>Form!M32</f>
        <v>English </v>
      </c>
      <c r="G95" s="59" t="str">
        <f>Form!AI32</f>
        <v>Cisgender Woman</v>
      </c>
      <c r="H95" s="9" t="str">
        <f>Form!AR32</f>
        <v>brenna@mysilvertongue.com</v>
      </c>
      <c r="I95" s="49" t="str">
        <f>Form!AS32</f>
        <v>www.mysilvertongue.com</v>
      </c>
      <c r="J95" s="58" t="str">
        <f>Form!AQ32</f>
        <v/>
      </c>
      <c r="K95" s="9" t="str">
        <f>Form!AC32</f>
        <v>Accept Medicare, Medicaid, BCBS, Presbyterian, Tricare, Humana, and Cigna insurances and offer private pay options as well. </v>
      </c>
      <c r="L95" s="60">
        <f>Form!A32</f>
        <v>45358.38691</v>
      </c>
    </row>
    <row r="96">
      <c r="A96" s="9" t="str">
        <f>Form!AN102</f>
        <v>Greensboro, NC</v>
      </c>
      <c r="B96" s="9" t="str">
        <f>Form!C102</f>
        <v>Kevin Dorman, MS, CCC-SLP</v>
      </c>
      <c r="C96" s="9" t="str">
        <f>Form!L102</f>
        <v>Speech-Language Pathologist</v>
      </c>
      <c r="D96" s="61" t="str">
        <f>Form!C102&amp;" is a "&amp;Form!L102&amp;" employed at "&amp;Form!AO102&amp;". They began working with general voice clients in "&amp;Form!AW102&amp;", and transgender/gender diverse clients in "&amp;Form!AV102&amp;". "&amp;Form!P102&amp;" "&amp;Form!S102&amp;" "&amp;Form!X102&amp;" "&amp;CHAR(10)&amp;CHAR(10)&amp;"They are affiliated with the following: "&amp;Form!AP102&amp;". "&amp;Form!AY102&amp;Form!Z102&amp;Form!AB102&amp;Form!AU102&amp;Form!BA102</f>
        <v>Kevin Dorman, MS, CCC-SLP is a Speech-Language Pathologist employed at Prismatic Speech Services. They began working with general voice clients in 2015, and transgender/gender diverse clients in 2015. Individual training is offered virtually, and group training is offered virtually. Services are available for those with feminine, masculine, androgynous, and singing-related voice goals. 
They are affiliated with the following: Transgender Professional Association for Transgender Health (TPATH), Charlotte Transgender Health, Trans Voice Initiative, World Professional Association for Transgender Health (WPATH), American Speech-Language-Hearing Association (ASHA),. This provider opted to share the following additional aspects of identity: Queer, demisexual, neurodivergent, bird nerd
Regarding formal training in voice for transgender and gender diverse people, this provider reported: Kevin (they/them) has been providing online gender-affirming voice work since they opened their practice in 2016. They have worked towards specializing in this area since they figured out their own gender identity in 2012, and have sought a variety of trainings to provide the best care possible. These trainings include intensive workshops in gender-affirming voice and voice disorder treatment, singing voice application, trauma-informed social work. Kevin is a cofounder of a trans-identifying voice professionals collective and is constantly refining their services thanks to the generosity of their peers.
Regarding areas of specialty/specific trainings, this provider reported: LMRVT, CSCFT, trauma-informed care, circumlaryngeal massage
Regarding formal training in cultural humility for transgender and gender diverse people, this provider reported: Training led by Ruchi Kapila in 2023 as part of Denver Training in January; Training by Wynde Vastiune in 2019 in Denver Training in January; Helou/Hirsch/Block training in 2017; trauma-informed care social work conference in 2019; several smaller presentations at ASHA throughout the years.</v>
      </c>
      <c r="E96" s="9" t="str">
        <f>Form!T102</f>
        <v>VA, NC, SC, GA</v>
      </c>
      <c r="F96" s="9" t="str">
        <f>Form!M102</f>
        <v>English</v>
      </c>
      <c r="G96" s="59" t="str">
        <f>Form!AI102</f>
        <v>Nonbinary</v>
      </c>
      <c r="H96" s="9" t="str">
        <f>Form!AR102</f>
        <v>kevin@prismaticspeech.com</v>
      </c>
      <c r="I96" s="49" t="str">
        <f>Form!AS102</f>
        <v>prismaticspeech.com</v>
      </c>
      <c r="J96" s="58">
        <f>Form!AQ102</f>
        <v>3362321371</v>
      </c>
      <c r="K96" s="9" t="str">
        <f>Form!AC102</f>
        <v>Micro-grants available for those who need financial assistance; superbills and documentation available for clients to seek insurance reimbursement</v>
      </c>
      <c r="L96" s="60">
        <f>Form!A102</f>
        <v>45360.55265</v>
      </c>
    </row>
    <row r="97">
      <c r="A97" s="9" t="str">
        <f>Form!AN48</f>
        <v>Hayward, CA</v>
      </c>
      <c r="B97" s="9" t="str">
        <f>Form!C48</f>
        <v>Ruchi Kapila, MS, CCC-SLP</v>
      </c>
      <c r="C97" s="9" t="str">
        <f>Form!L48</f>
        <v>Speech-Language Pathologist</v>
      </c>
      <c r="D97" s="61" t="str">
        <f>Form!C48&amp;" is a "&amp;Form!L48&amp;" employed at "&amp;Form!AO48&amp;". They began working with general voice clients in "&amp;Form!AW48&amp;", and transgender/gender diverse clients in "&amp;Form!AV48&amp;". "&amp;Form!P48&amp;" "&amp;Form!S48&amp;" "&amp;Form!X48&amp;" "&amp;CHAR(10)&amp;CHAR(10)&amp;"They are affiliated with the following: "&amp;Form!AP48&amp;". "&amp;Form!AY48&amp;Form!Z48&amp;Form!AB48&amp;Form!AU48&amp;Form!BA48</f>
        <v>Ruchi Kapila, MS, CCC-SLP is a Speech-Language Pathologist employed at Kapila Voice and Speech Services . They began working with general voice clients in 2020, and transgender/gender diverse clients in 2020. Individual training is offered virtually, and group training is offered virtually. Services are available for those with feminine, masculine, androgynous, and singing-related voice goals. 
They are affiliated with the following: American Speech-Language-Hearing Association (ASHA), California Speech-Language-Hearing Association, Pan American Vocology Association (PAVA). This provider opted to share the following additional aspects of identity: South Asian-American, Punjabi-American, trans nonbinary, queer, neurodivergent 
Regarding formal training in voice for transgender and gender diverse people, this provider reported: I have attended and presented for numerous GAVC conferences and talks, in addition to co-authoring publications in this area and I am a member of the community. I also have extensive classical singing training in addition to emerging CCM/contemporary singing training. 
Regarding areas of specialty/specific trainings, this provider reported: Manual therapy, resonant voice, transmasculine singing voice, gender affirming voice exploration, somatic voicework level 1, Alexander technique, Summer Vocology Institute, classical singing voice background
Regarding formal training in cultural humility for transgender and gender diverse people, this provider reported: I’m a neurodivergent, trans nonbinary person of color so I am experienced in navigating community spaces, but I also educate on cultural humility and frequently attend professional development in this area.</v>
      </c>
      <c r="E97" s="9" t="str">
        <f>Form!T48</f>
        <v>CA, TX</v>
      </c>
      <c r="F97" s="9" t="str">
        <f>Form!M48</f>
        <v>English</v>
      </c>
      <c r="G97" s="59" t="str">
        <f>Form!AI48</f>
        <v>Nonbinary</v>
      </c>
      <c r="H97" s="9" t="str">
        <f>Form!AR48</f>
        <v>ruchikapilaslp@gmail.com</v>
      </c>
      <c r="I97" s="49" t="str">
        <f>Form!AS48</f>
        <v>https://kapilavoiceandspeech.clientsecure.me/</v>
      </c>
      <c r="J97" s="58">
        <f>Form!AQ48</f>
        <v>5104701724</v>
      </c>
      <c r="K97" s="9" t="str">
        <f>Form!AC48</f>
        <v>Sliding scale payments options </v>
      </c>
      <c r="L97" s="60">
        <f>Form!A48</f>
        <v>45359.50044</v>
      </c>
    </row>
    <row r="98">
      <c r="A98" s="9" t="str">
        <f>Form!AN13</f>
        <v>La Crosse , WI </v>
      </c>
      <c r="B98" s="9" t="str">
        <f>Form!C13</f>
        <v>Judith Wodzak, MA, CCC-SLP</v>
      </c>
      <c r="C98" s="9" t="str">
        <f>Form!L13</f>
        <v>Speech-Language Pathologist</v>
      </c>
      <c r="D98" s="61" t="str">
        <f>Form!C13&amp;" is a "&amp;Form!L13&amp;" employed at "&amp;Form!AO13&amp;". They began working with general voice clients in "&amp;Form!AW13&amp;", and transgender/gender diverse clients in "&amp;Form!AV13&amp;". "&amp;Form!P13&amp;" "&amp;Form!S13&amp;" "&amp;Form!X13&amp;" "&amp;CHAR(10)&amp;CHAR(10)&amp;"They are affiliated with the following: "&amp;Form!AP13&amp;". "&amp;Form!AY13&amp;Form!Z13&amp;Form!AB13&amp;Form!AU13&amp;Form!BA13</f>
        <v>Judith Wodzak, MA, CCC-SLP is a Speech-Language Pathologist employed at Voices Ablaze. They began working with general voice clients in 2024, and transgender/gender diverse clients in 2024. Individual training is offered virtually, and group training is not offered. Services are available for those with feminine, masculine, and androgynous voice goals. 
They are affiliated with the following: American Speech-Language-Hearing Association (ASHA). 
Regarding formal training in voice for transgender and gender diverse people, this provider reported: Gender affirming voice workshop with Helou/Block/Hirsch, gender affirming voice course with the Credit Institute 
Regarding formal training in cultural humility for transgender and gender diverse people, this provider reported: Gender affirming voice course through the Credit Institute; lots of trans friends </v>
      </c>
      <c r="E98" s="9" t="str">
        <f>Form!T13</f>
        <v>WI</v>
      </c>
      <c r="F98" s="9" t="str">
        <f>Form!M13</f>
        <v>English </v>
      </c>
      <c r="G98" s="59" t="str">
        <f>Form!AI13</f>
        <v>Cisgender Woman</v>
      </c>
      <c r="H98" s="9" t="str">
        <f>Form!AR13</f>
        <v>judith@voicesablaze.com</v>
      </c>
      <c r="I98" s="49" t="str">
        <f>Form!AS13</f>
        <v>www.voicesablaze.com</v>
      </c>
      <c r="J98" s="58" t="str">
        <f>Form!AQ13</f>
        <v/>
      </c>
      <c r="K98" s="9" t="str">
        <f>Form!AC13</f>
        <v/>
      </c>
      <c r="L98" s="60">
        <f>Form!A13</f>
        <v>45357.70089</v>
      </c>
    </row>
    <row r="99">
      <c r="A99" s="9" t="str">
        <f>Form!AN113</f>
        <v>Las Vegas , Nv</v>
      </c>
      <c r="B99" s="9" t="str">
        <f>Form!C113</f>
        <v>Lilli Wosk, MS, CF-SLP</v>
      </c>
      <c r="C99" s="9" t="str">
        <f>Form!L113</f>
        <v>Vocal Pedagogue/Singing Instructor</v>
      </c>
      <c r="D99" s="61" t="str">
        <f>Form!C113&amp;" is a "&amp;Form!L113&amp;" employed at "&amp;Form!AO113&amp;". They began working with general voice clients in "&amp;Form!AW113&amp;", and transgender/gender diverse clients in "&amp;Form!AV113&amp;". "&amp;Form!P113&amp;" "&amp;Form!S113&amp;" "&amp;Form!X113&amp;" "&amp;CHAR(10)&amp;CHAR(10)&amp;"They are affiliated with the following: "&amp;Form!AP113&amp;". "&amp;Form!AY113&amp;Form!Z113&amp;Form!AB113&amp;Form!AU113&amp;Form!BA113</f>
        <v>Lilli Wosk, MS, CF-SLP is a Vocal Pedagogue/Singing Instructor employed at Speakeasy Therapy Services. They began working with general voice clients in 2010, and transgender/gender diverse clients in 2021. Individual training is offered virtually, and group training is offered virtually. Services are available for those with feminine, masculine, androgynous, and singing-related voice goals. 
They are affiliated with the following: . 
Regarding formal training in voice for transgender and gender diverse people, this provider reported: I am a music director and vocal coach (focus on pop and musical theater styles) who has training in voice therapy and speech pathology. I have found Gender Affirming Voice work to be a wonderful intersection of both of these worlds. 
Regarding areas of specialty/specific trainings, this provider reported: All singing voices, Estill voice trained, </v>
      </c>
      <c r="E99" s="9" t="str">
        <f>Form!T113</f>
        <v>Nationally </v>
      </c>
      <c r="F99" s="9" t="str">
        <f>Form!M113</f>
        <v>English</v>
      </c>
      <c r="G99" s="59" t="str">
        <f>Form!AI113</f>
        <v>Cisgender Woman</v>
      </c>
      <c r="H99" s="9" t="str">
        <f>Form!AR113</f>
        <v/>
      </c>
      <c r="I99" s="49" t="str">
        <f>Form!AS113</f>
        <v>www.lilliwoskmusic.com</v>
      </c>
      <c r="J99" s="58" t="str">
        <f>Form!AQ113</f>
        <v/>
      </c>
      <c r="K99" s="9" t="str">
        <f>Form!AC113</f>
        <v>Sliding scale</v>
      </c>
      <c r="L99" s="60">
        <f>Form!A113</f>
        <v>45361.84026</v>
      </c>
    </row>
    <row r="100">
      <c r="A100" s="9" t="str">
        <f>Form!AN17</f>
        <v>Lexington, KY</v>
      </c>
      <c r="B100" s="9" t="str">
        <f>Form!C17</f>
        <v>Brittney Martin, MA, CCC-SLP</v>
      </c>
      <c r="C100" s="9" t="str">
        <f>Form!L17</f>
        <v>Speech-Language Pathologist</v>
      </c>
      <c r="D100" s="61" t="str">
        <f>Form!C17&amp;" is a "&amp;Form!L17&amp;" employed at "&amp;Form!AO17&amp;". They began working with general voice clients in "&amp;Form!AW17&amp;", and transgender/gender diverse clients in "&amp;Form!AV17&amp;". "&amp;Form!P17&amp;" "&amp;Form!S17&amp;" "&amp;Form!X17&amp;" "&amp;CHAR(10)&amp;CHAR(10)&amp;"They are affiliated with the following: "&amp;Form!AP17&amp;". "&amp;Form!AY17&amp;Form!Z17&amp;Form!AB17&amp;Form!AU17&amp;Form!BA17</f>
        <v>Brittney Martin, MA, CCC-SLP is a Speech-Language Pathologist employed at Lexington VA Medical Center. They began working with general voice clients in 2018, and transgender/gender diverse clients in 2018. Individual training is offered in person or virtually, and group training is offered in person. Services are available for those with feminine, masculine, and androgynous voice goals. 
They are affiliated with the following: American Speech-Language-Hearing Association (ASHA). This provider opted to share the following additional aspects of identity: LGBTQ+
Regarding formal training in voice for transgender and gender diverse people, this provider reported: Previous and ongoing cultural humility training and gender affirming voice training by those with lived TGNCNB experience, as well as continuous clinical practice in GAVC with the adult population. 
Regarding formal training in cultural humility for transgender and gender diverse people, this provider reported: Multiple offerings by AC Goldberg of Transplaining, multiple other GAVC CE courses with cultural humility components presented by TGNCNB individuals. </v>
      </c>
      <c r="E100" s="9" t="str">
        <f>Form!T17</f>
        <v>KY</v>
      </c>
      <c r="F100" s="9" t="str">
        <f>Form!M17</f>
        <v>English</v>
      </c>
      <c r="G100" s="59" t="str">
        <f>Form!AI17</f>
        <v>Cisgender Woman</v>
      </c>
      <c r="H100" s="9" t="str">
        <f>Form!AR17</f>
        <v>brittney.martin2@va.gov</v>
      </c>
      <c r="I100" s="9" t="str">
        <f>Form!AS17</f>
        <v/>
      </c>
      <c r="J100" s="58" t="str">
        <f>Form!AQ17</f>
        <v/>
      </c>
      <c r="K100" s="9" t="str">
        <f>Form!AC17</f>
        <v/>
      </c>
      <c r="L100" s="60">
        <f>Form!A17</f>
        <v>45357.72483</v>
      </c>
    </row>
    <row r="101">
      <c r="A101" s="9" t="str">
        <f>Form!AN53</f>
        <v>Marina del Rey, CA</v>
      </c>
      <c r="B101" s="9" t="str">
        <f>Form!C53</f>
        <v>Eryn Gitelis, MA, CCC-SLP</v>
      </c>
      <c r="C101" s="9" t="str">
        <f>Form!L53</f>
        <v>Speech-Language Pathologist</v>
      </c>
      <c r="D101" s="61" t="str">
        <f>Form!C53&amp;" is a "&amp;Form!L53&amp;" employed at "&amp;Form!AO53&amp;". They began working with general voice clients in "&amp;Form!AW53&amp;", and transgender/gender diverse clients in "&amp;Form!AV53&amp;". "&amp;Form!P53&amp;" "&amp;Form!S53&amp;" "&amp;Form!X53&amp;" "&amp;CHAR(10)&amp;CHAR(10)&amp;"They are affiliated with the following: "&amp;Form!AP53&amp;". "&amp;Form!AY53&amp;Form!Z53&amp;Form!AB53&amp;Form!AU53&amp;Form!BA53</f>
        <v>Eryn Gitelis, MA, CCC-SLP is a Speech-Language Pathologist employed at PRYDE Voice and Speech Therapy, Cross Country. They began working with general voice clients in 2014, and transgender/gender diverse clients in 2014. Individual training is offered in person or virtually, and group training is offered virtually. Services are available for those with feminine, masculine, and androgynous voice goals. 
They are affiliated with the following: American Speech-Language-Hearing Association (ASHA). 
Regarding formal training in voice for transgender and gender diverse people, this provider reported: Specializing in GAVC for 10 years. 
Regarding areas of specialty/specific trainings, this provider reported: LMRVT, CSCFT, Pediatric GAVC, Adult GAVC</v>
      </c>
      <c r="E101" s="9" t="str">
        <f>Form!T53</f>
        <v>CA</v>
      </c>
      <c r="F101" s="9" t="str">
        <f>Form!M53</f>
        <v>English</v>
      </c>
      <c r="G101" s="59" t="str">
        <f>Form!AI53</f>
        <v>Cisgender Woman</v>
      </c>
      <c r="H101" s="9" t="str">
        <f>Form!AR53</f>
        <v>prydevoiceandspeechtherapy@gmail.com</v>
      </c>
      <c r="I101" s="49" t="str">
        <f>Form!AS53</f>
        <v>www.prydevoiceandspeechtherapy.com</v>
      </c>
      <c r="J101" s="58">
        <f>Form!AQ53</f>
        <v>8478269047</v>
      </c>
      <c r="K101" s="9" t="str">
        <f>Form!AC53</f>
        <v>30 and 50 minute sessions offered</v>
      </c>
      <c r="L101" s="60">
        <f>Form!A53</f>
        <v>45359.51712</v>
      </c>
    </row>
    <row r="102">
      <c r="A102" s="9" t="str">
        <f>Form!AN80</f>
        <v>Los Angeles, California</v>
      </c>
      <c r="B102" s="9" t="str">
        <f>Form!C80</f>
        <v>Ali Heitzman, MS, CCC-SLP</v>
      </c>
      <c r="C102" s="9" t="str">
        <f>Form!L80</f>
        <v>Speech-Language Pathologist</v>
      </c>
      <c r="D102" s="61" t="str">
        <f>Form!C80&amp;" is a "&amp;Form!L80&amp;" employed at "&amp;Form!AO80&amp;". They began working with general voice clients in "&amp;Form!AW80&amp;", and transgender/gender diverse clients in "&amp;Form!AV80&amp;". "&amp;Form!P80&amp;" "&amp;Form!S80&amp;" "&amp;Form!X80&amp;" "&amp;CHAR(10)&amp;CHAR(10)&amp;"They are affiliated with the following: "&amp;Form!AP80&amp;". "&amp;Form!AY80&amp;Form!Z80&amp;Form!AB80&amp;Form!AU80&amp;Form!BA80</f>
        <v>Ali Heitzman, MS, CCC-SLP is a Speech-Language Pathologist employed at Lavender Speech Services. They began working with general voice clients in 2018, and transgender/gender diverse clients in 2018. Individual training is offered virtually, and group training is offered virtually. Services are available for those with feminine, masculine, and androgynous voice goals. 
They are affiliated with the following: American Speech-Language-Hearing Association (ASHA). 
Regarding formal training in voice for transgender and gender diverse people, this provider reported: I'm a genderqueer SLP and voice coach who is passionate about working with my community. I have a masters degree in speech and hearing science and have taken numerous continuing education course specific to gender-affirming voice.
Regarding areas of specialty/specific trainings, this provider reported: Transmasc voice, androgenous voice goals, however I love working with all!
Regarding formal training in cultural humility for transgender and gender diverse people, this provider reported: I am part of this community </v>
      </c>
      <c r="E102" s="9" t="str">
        <f>Form!T80</f>
        <v>CA, OR</v>
      </c>
      <c r="F102" s="9" t="str">
        <f>Form!M80</f>
        <v>English</v>
      </c>
      <c r="G102" s="59" t="str">
        <f>Form!AI80</f>
        <v>Genderqueer</v>
      </c>
      <c r="H102" s="9" t="str">
        <f>Form!AR80</f>
        <v>info@lavenderspeech.com</v>
      </c>
      <c r="I102" s="49" t="str">
        <f>Form!AS80</f>
        <v>https://www.lavenderspeech.com/</v>
      </c>
      <c r="J102" s="58">
        <f>Form!AQ80</f>
        <v>15033809328</v>
      </c>
      <c r="K102" s="9" t="str">
        <f>Form!AC80</f>
        <v>Private pay only at this time; in my group format, no one is turned away for lack of funds</v>
      </c>
      <c r="L102" s="60">
        <f>Form!A80</f>
        <v>45359.6449</v>
      </c>
    </row>
    <row r="103">
      <c r="A103" s="9" t="str">
        <f>Form!AN86</f>
        <v>M4B 1G4, Toronto, Ontario</v>
      </c>
      <c r="B103" s="9" t="str">
        <f>Form!C86</f>
        <v>Sarah Cassel, M.Sc.Ed., SLP(C), Reg. CASLPO</v>
      </c>
      <c r="C103" s="9" t="str">
        <f>Form!L86</f>
        <v>Speech-Language Pathologist</v>
      </c>
      <c r="D103" s="61" t="str">
        <f>Form!C86&amp;" is a "&amp;Form!L86&amp;" employed at "&amp;Form!AO86&amp;". They began working with general voice clients in "&amp;Form!AW86&amp;", and transgender/gender diverse clients in "&amp;Form!AV86&amp;". "&amp;Form!P86&amp;" "&amp;Form!S86&amp;" "&amp;Form!X86&amp;" "&amp;CHAR(10)&amp;CHAR(10)&amp;"They are affiliated with the following: "&amp;Form!AP86&amp;". "&amp;Form!AY86&amp;Form!Z86&amp;Form!AB86&amp;Form!AU86&amp;Form!BA86</f>
        <v>Sarah Cassel, M.Sc.Ed., SLP(C), Reg. CASLPO is a Speech-Language Pathologist employed at Cassel Speech and Language. They began working with general voice clients in 2011, and transgender/gender diverse clients in 2011. Individual training is offered in person or virtually, and group training is not offered. Services are available for those with feminine or androgynous voice goals. 
They are affiliated with the following: . 
Regarding formal training in voice for transgender and gender diverse people, this provider reported: In-depth training at grad school, many CEU's and workshops, 10+ years experience
Regarding formal training in cultural humility for transgender and gender diverse people, this provider reported: Melanie's MVP course had this built in, and registering for The Trans Voice Elective, The Credit Institute</v>
      </c>
      <c r="E103" s="9" t="str">
        <f>Form!T86</f>
        <v>ON</v>
      </c>
      <c r="F103" s="9" t="str">
        <f>Form!M86</f>
        <v>English</v>
      </c>
      <c r="G103" s="59" t="str">
        <f>Form!AI86</f>
        <v>Cisgender Woman</v>
      </c>
      <c r="H103" s="9" t="str">
        <f>Form!AR86</f>
        <v>sarah@casselspeechandlanguage.com</v>
      </c>
      <c r="I103" s="49" t="str">
        <f>Form!AS86</f>
        <v>casselspeechandlanguage.com</v>
      </c>
      <c r="J103" s="58">
        <f>Form!AQ86</f>
        <v>6476297068</v>
      </c>
      <c r="K103" s="9" t="str">
        <f>Form!AC86</f>
        <v/>
      </c>
      <c r="L103" s="60">
        <f>Form!A86</f>
        <v>45359.67145</v>
      </c>
    </row>
    <row r="104">
      <c r="A104" s="9" t="str">
        <f>Form!AN18</f>
        <v>Minneapolis, MN</v>
      </c>
      <c r="B104" s="9" t="str">
        <f>Form!C18</f>
        <v>Kristina Doyle, MS, CCC-SLP</v>
      </c>
      <c r="C104" s="9" t="str">
        <f>Form!L18</f>
        <v>Speech-Language Pathologist</v>
      </c>
      <c r="D104" s="61" t="str">
        <f>Form!C18&amp;" is a "&amp;Form!L18&amp;" employed at "&amp;Form!AO18&amp;". They began working with general voice clients in "&amp;Form!AW18&amp;", and transgender/gender diverse clients in "&amp;Form!AV18&amp;". "&amp;Form!P18&amp;" "&amp;Form!S18&amp;" "&amp;Form!X18&amp;" "&amp;CHAR(10)&amp;CHAR(10)&amp;"They are affiliated with the following: "&amp;Form!AP18&amp;". "&amp;Form!AY18&amp;Form!Z18&amp;Form!AB18&amp;Form!AU18&amp;Form!BA18</f>
        <v>Kristina Doyle, MS, CCC-SLP is a Speech-Language Pathologist employed at Colores Speech. They began working with general voice clients in 2021, and transgender/gender diverse clients in 2021. Individual training is offered in person or virtually, and group training is not offered. Services are available for those with feminine, masculine, and androgynous voice goals. 
They are affiliated with the following: American Speech-Language-Hearing Association (ASHA). This provider opted to share the following additional aspects of identity: Afrolatina.
Regarding formal training in voice for transgender and gender diverse people, this provider reported: I completed my master’s at NYU and received extra training in voice and voice disorders. I completed a master’s thesis in GAVC that will be submitted for publishing in the next few weeks. I also attended Melanie Tapson’s “Masterclass for Voice Professionals” program for two semesters.
Regarding formal training in cultural humility for transgender and gender diverse people, this provider reported: I have attended Melanie Tapson’s “Masterclass for Voice Professionals” program and also identify as a BIPOC professional. My CF mentor was also a cis gay man. I feel that working and learning from BIPOC and queer professionals has allowed me to connect further with the trans and gender diverse communities.</v>
      </c>
      <c r="E104" s="9" t="str">
        <f>Form!T18</f>
        <v>MN, PA</v>
      </c>
      <c r="F104" s="9" t="str">
        <f>Form!M18</f>
        <v>English, Spanish</v>
      </c>
      <c r="G104" s="59" t="str">
        <f>Form!AI18</f>
        <v>Cisgender Woman</v>
      </c>
      <c r="H104" s="9" t="str">
        <f>Form!AR18</f>
        <v>kristina@coloresspeech.com</v>
      </c>
      <c r="I104" s="49" t="str">
        <f>Form!AS18</f>
        <v>www.coloresspeech.com</v>
      </c>
      <c r="J104" s="58">
        <f>Form!AQ18</f>
        <v>6125648216</v>
      </c>
      <c r="K104" s="9" t="str">
        <f>Form!AC18</f>
        <v>I am primarily private pay, but offer a super bill as well as a sliding fee payment scale.</v>
      </c>
      <c r="L104" s="60">
        <f>Form!A18</f>
        <v>45357.72524</v>
      </c>
    </row>
    <row r="105">
      <c r="A105" s="9" t="str">
        <f>Form!AN34</f>
        <v>New Palt, NY</v>
      </c>
      <c r="B105" s="9" t="str">
        <f>Form!C34</f>
        <v>Abby Hollander Levitt, MS CCC-SLP</v>
      </c>
      <c r="C105" s="9" t="str">
        <f>Form!L34</f>
        <v>Speech-Language Pathologist</v>
      </c>
      <c r="D105" s="61" t="str">
        <f>Form!C34&amp;" is a "&amp;Form!L34&amp;" employed at "&amp;Form!AO34&amp;". They began working with general voice clients in "&amp;Form!AW34&amp;", and transgender/gender diverse clients in "&amp;Form!AV34&amp;". "&amp;Form!P34&amp;" "&amp;Form!S34&amp;" "&amp;Form!X34&amp;" "&amp;CHAR(10)&amp;CHAR(10)&amp;"They are affiliated with the following: "&amp;Form!AP34&amp;". "&amp;Form!AY34&amp;Form!Z34&amp;Form!AB34&amp;Form!AU34&amp;Form!BA34</f>
        <v>Abby Hollander Levitt, MS CCC-SLP is a Speech-Language Pathologist employed at Hudson Valley Voice &amp; Speech. They began working with general voice clients in 2019, and transgender/gender diverse clients in 2024. Individual training is offered in person or virtually, and group training is not offered. Services are available for those with feminine, masculine, and androgynous voice goals. 
They are affiliated with the following: American Speech-Language-Hearing Association (ASHA). 
Regarding formal training in voice for transgender and gender diverse people, this provider reported: I completed a voice-focused internship at the Columbia University Voice and Swallowing Center, and I continue to pursue professional development in the area of gender affirming voice care, including courses by Wynde Vastine and Leah Helou, and Sandy Hirsch's courses on her acoustic assumptions.
Regarding formal training in cultural humility for transgender and gender diverse people, this provider reported: Wynde Vastine &amp; Leah Helou's course on Cultural Humility with Transgender and Nonbinary People on MedBridge</v>
      </c>
      <c r="E105" s="9" t="str">
        <f>Form!T34</f>
        <v>NY</v>
      </c>
      <c r="F105" s="9" t="str">
        <f>Form!M34</f>
        <v>English, Spanish</v>
      </c>
      <c r="G105" s="59" t="str">
        <f>Form!AI34</f>
        <v>Cisgender Woman</v>
      </c>
      <c r="H105" s="9" t="str">
        <f>Form!AR34</f>
        <v>abby@hvvoiceandspeech.com</v>
      </c>
      <c r="I105" s="49" t="str">
        <f>Form!AS34</f>
        <v>www.hvvoiceandspeech.com</v>
      </c>
      <c r="J105" s="58">
        <f>Form!AQ34</f>
        <v>8452881086</v>
      </c>
      <c r="K105" s="9" t="str">
        <f>Form!AC34</f>
        <v>private pay</v>
      </c>
      <c r="L105" s="60">
        <f>Form!A34</f>
        <v>45358.44015</v>
      </c>
    </row>
    <row r="106">
      <c r="A106" s="9" t="str">
        <f>Form!AN121</f>
        <v>Northern Prairie Community Clinic, UND Campus, Grand Forks , ND</v>
      </c>
      <c r="B106" s="9" t="str">
        <f>Form!C121</f>
        <v>Nicole Paschke, MS, CCC/SLP </v>
      </c>
      <c r="C106" s="9" t="str">
        <f>Form!L121</f>
        <v>Speech-Language Pathologist</v>
      </c>
      <c r="D106" s="61" t="str">
        <f>Form!C121&amp;" is a "&amp;Form!L121&amp;" employed at "&amp;Form!AO121&amp;". They began working with general voice clients in "&amp;Form!AW121&amp;", and transgender/gender diverse clients in "&amp;Form!AV121&amp;". "&amp;Form!P121&amp;" "&amp;Form!S121&amp;" "&amp;Form!X121&amp;" "&amp;CHAR(10)&amp;CHAR(10)&amp;"They are affiliated with the following: "&amp;Form!AP121&amp;". "&amp;Form!AY121&amp;Form!Z121&amp;Form!AB121&amp;Form!AU121&amp;Form!BA121</f>
        <v>Nicole Paschke, MS, CCC/SLP  is a Speech-Language Pathologist employed at University of North Dakota . They began working with general voice clients in 2000, and transgender/gender diverse clients in 2020. Individual training is offered in person or virtually, and group training is not offered. Services are available for those with feminine, masculine, and androgynous voice goals. 
They are affiliated with the following: . 
Regarding formal training in voice for transgender and gender diverse people, this provider reported: Multiple training conferences 
Regarding formal training in cultural humility for transgender and gender diverse people, this provider reported: AC Goldberg's Course </v>
      </c>
      <c r="E106" s="9" t="str">
        <f>Form!T121</f>
        <v>ND, MN</v>
      </c>
      <c r="F106" s="9" t="str">
        <f>Form!M121</f>
        <v>English </v>
      </c>
      <c r="G106" s="59" t="str">
        <f>Form!AI121</f>
        <v>Cisgender Woman</v>
      </c>
      <c r="H106" s="9" t="str">
        <f>Form!AR121</f>
        <v>nicole.kiel@und.edu</v>
      </c>
      <c r="I106" s="49" t="str">
        <f>Form!AS121</f>
        <v>https://und.edu/npcc/index.html</v>
      </c>
      <c r="J106" s="58">
        <f>Form!AQ121</f>
        <v>7017409359</v>
      </c>
      <c r="K106" s="9" t="str">
        <f>Form!AC121</f>
        <v>We are a University teaching clinic.  We accept a wide variety of insurances, as well as have a self pay option based on income.  We also have grant opportunity for service if needed.   </v>
      </c>
      <c r="L106" s="60">
        <f>Form!A121</f>
        <v>45362.50885</v>
      </c>
    </row>
    <row r="107">
      <c r="A107" s="9" t="str">
        <f>Form!AN97</f>
        <v>Oakland , CA</v>
      </c>
      <c r="B107" s="9" t="str">
        <f>Form!C97</f>
        <v>Jennifer Cleary, MS, CCC-SLP</v>
      </c>
      <c r="C107" s="9" t="str">
        <f>Form!L97</f>
        <v>Speech-Language Pathologist</v>
      </c>
      <c r="D107" s="61" t="str">
        <f>Form!C97&amp;" is a "&amp;Form!L97&amp;" employed at "&amp;Form!AO97&amp;". They began working with general voice clients in "&amp;Form!AW97&amp;", and transgender/gender diverse clients in "&amp;Form!AV97&amp;". "&amp;Form!P97&amp;" "&amp;Form!S97&amp;" "&amp;Form!X97&amp;" "&amp;CHAR(10)&amp;CHAR(10)&amp;"They are affiliated with the following: "&amp;Form!AP97&amp;". "&amp;Form!AY97&amp;Form!Z97&amp;Form!AB97&amp;Form!AU97&amp;Form!BA97</f>
        <v>Jennifer Cleary, MS, CCC-SLP is a Speech-Language Pathologist employed at ExploreVoice Studios. They began working with general voice clients in 2005, and transgender/gender diverse clients in 2015. Individual training is offered virtually, and group training is offered virtually. Services are available for those with feminine, masculine, androgynous, and singing-related voice goals. 
They are affiliated with the following: Trans Voice Initiative . This provider opted to share the following additional aspects of identity: Queer, non-binary, agender, grew up poor, white.
Regarding formal training in voice for transgender and gender diverse people, this provider reported: MS in Speech Language Pathology with extensive training in GAVC. Unique in-community cultural competence as a member of the TGNC community. Founding member of the Trans Voice Initiative.
Regarding areas of specialty/specific trainings, this provider reported: 15 years teaching singing with training in contemporary, classical, improv and musical theater. Trained in somatic therapy, Alexander technique, Sound healing, Reiki.
Regarding formal training in cultural humility for transgender and gender diverse people, this provider reported: Extensive training, and lived experience as part of community, as well as education from trans friends and family. 
This provider wished to share the following additional information: I am honored each time someone gives me the gift of getting to collaborate with them in the vulnerable and powerful space of self-expression, birthing and uncovering that is gender affirming voice coaching. </v>
      </c>
      <c r="E107" s="9" t="str">
        <f>Form!T97</f>
        <v>CA</v>
      </c>
      <c r="F107" s="9" t="str">
        <f>Form!M97</f>
        <v>English, Spanish </v>
      </c>
      <c r="G107" s="59" t="str">
        <f>Form!AI97</f>
        <v>Nonbinary</v>
      </c>
      <c r="H107" s="9" t="str">
        <f>Form!AR97</f>
        <v>explorevoice@gmail.com</v>
      </c>
      <c r="I107" s="49" t="str">
        <f>Form!AS97</f>
        <v>www.explorevoice.com</v>
      </c>
      <c r="J107" s="58">
        <f>Form!AQ97</f>
        <v>9178551029</v>
      </c>
      <c r="K107" s="9" t="str">
        <f>Form!AC97</f>
        <v>Sliding scale available, do not accept insurance but superbill offered. </v>
      </c>
      <c r="L107" s="60">
        <f>Form!A97</f>
        <v>45359.96481</v>
      </c>
    </row>
    <row r="108">
      <c r="A108" s="9" t="str">
        <f>Form!AN66</f>
        <v>One Washington Square, San Jose, CA</v>
      </c>
      <c r="B108" s="9" t="str">
        <f>Form!C66</f>
        <v>Peitzu Tsai, PhD, CCC-SLP</v>
      </c>
      <c r="C108" s="9" t="str">
        <f>Form!L66</f>
        <v>Speech-Language Pathologist</v>
      </c>
      <c r="D108" s="61" t="str">
        <f>Form!C66&amp;" is a "&amp;Form!L66&amp;" employed at "&amp;Form!AO66&amp;". They began working with general voice clients in "&amp;Form!AW66&amp;", and transgender/gender diverse clients in "&amp;Form!AV66&amp;". "&amp;Form!P66&amp;" "&amp;Form!S66&amp;" "&amp;Form!X66&amp;" "&amp;CHAR(10)&amp;CHAR(10)&amp;"They are affiliated with the following: "&amp;Form!AP66&amp;". "&amp;Form!AY66&amp;Form!Z66&amp;Form!AB66&amp;Form!AU66&amp;Form!BA66</f>
        <v>Peitzu Tsai, PhD, CCC-SLP is a Speech-Language Pathologist employed at Kay Armstead Center for Communication Disorders, San Jose State University. They began working with general voice clients in 2005, and transgender/gender diverse clients in 2012. Individual training is offered in person or virtually, and group training is offered in person or virtually. Services are available for those with feminine, masculine, and androgynous voice goals. 
They are affiliated with the following: American Speech-Language-Hearing Association (ASHA). This provider opted to share the following additional aspects of identity: member of Asian American and Pacific Islander
Regarding formal training in voice for transgender and gender diverse people, this provider reported: SLP background with on-going professional development training in GAVC yearly, in addition to teaching, research and clinical services/supervision in GAVC at the university and its clinic. 
Regarding areas of specialty/specific trainings, this provider reported: gender affirming voice, Estill Voice Training, LMRVT and other voice Tx programs
Regarding formal training in cultural humility for transgender and gender diverse people, this provider reported: Various training workshops and conference sessions offered by experts from cisgender, transgender and gender diverse communities </v>
      </c>
      <c r="E108" s="9" t="str">
        <f>Form!T66</f>
        <v>CA</v>
      </c>
      <c r="F108" s="9" t="str">
        <f>Form!M66</f>
        <v>English</v>
      </c>
      <c r="G108" s="59" t="str">
        <f>Form!AI66</f>
        <v>Cisgender Woman</v>
      </c>
      <c r="H108" s="9" t="str">
        <f>Form!AR66</f>
        <v>armstead-center@sjsu.edu</v>
      </c>
      <c r="I108" s="49" t="str">
        <f>Form!AS66</f>
        <v>https://www.sjsu.edu/cds/clinics/kaccd.php</v>
      </c>
      <c r="J108" s="58">
        <f>Form!AQ66</f>
        <v>4089243679</v>
      </c>
      <c r="K108" s="9" t="str">
        <f>Form!AC66</f>
        <v>The university clinic (KACCD clinic) is donation-based, with no service fees. A material fee is required with scholarship support available.</v>
      </c>
      <c r="L108" s="60">
        <f>Form!A66</f>
        <v>45359.56586</v>
      </c>
    </row>
    <row r="109">
      <c r="A109" s="9" t="str">
        <f>Form!AN101</f>
        <v>Ontario Virtual (1600-2300 Yonge Street, Toronto, ON M4P 1E4), Toronto, ON</v>
      </c>
      <c r="B109" s="9" t="str">
        <f>Form!C101</f>
        <v>Alyssa McCarthy BA Mus, MSc S-LP, S-LP (C), Reg. CASLPO</v>
      </c>
      <c r="C109" s="9" t="str">
        <f>Form!L101</f>
        <v>Speech-Language Pathologist, Singing Voice Specialist</v>
      </c>
      <c r="D109" s="61" t="str">
        <f>Form!C101&amp;" is a "&amp;Form!L101&amp;" employed at "&amp;Form!AO101&amp;". They began working with general voice clients in "&amp;Form!AW101&amp;", and transgender/gender diverse clients in "&amp;Form!AV101&amp;". "&amp;Form!P101&amp;" "&amp;Form!S101&amp;" "&amp;Form!X101&amp;" "&amp;CHAR(10)&amp;CHAR(10)&amp;"They are affiliated with the following: "&amp;Form!AP101&amp;". "&amp;Form!AY101&amp;Form!Z101&amp;Form!AB101&amp;Form!AU101&amp;Form!BA101</f>
        <v>Alyssa McCarthy BA Mus, MSc S-LP, S-LP (C), Reg. CASLPO is a Speech-Language Pathologist, Singing Voice Specialist employed at SpeechAppeal . They began working with general voice clients in 2016, and transgender/gender diverse clients in 2016. Individual training is offered virtually, and group training is offered virtually. Services are available for those with feminine, masculine, androgynous, and singing-related voice goals. 
They are affiliated with the following: Speech-Language Audiology Canada, College of Audiologists and Speech-Language Pathologists of Ontario, Rainbow Health Ontario. 
Regarding formal training in voice for transgender and gender diverse people, this provider reported: I began clinical training with GAVC training in 2014 and have been working heavily clinically with GAVC ever since, in addition to prioritizing many GAVC courses, such as those with Hirsch and Helou, Goldberg, and more.
Regarding areas of specialty/specific trainings, this provider reported: Gender Affirming Singing Voice (clinically-trained Singing Voice Specialist and Singer (BA Mus Voice))
Regarding formal training in cultural humility for transgender and gender diverse people, this provider reported: Transplaining, Goldberg, Kapila, Vastine &amp; Helou</v>
      </c>
      <c r="E109" s="9" t="str">
        <f>Form!T101</f>
        <v>ON, NS, PEI (Canada)</v>
      </c>
      <c r="F109" s="9" t="str">
        <f>Form!M101</f>
        <v>English </v>
      </c>
      <c r="G109" s="59" t="str">
        <f>Form!AI101</f>
        <v>Cisgender Woman</v>
      </c>
      <c r="H109" s="9" t="str">
        <f>Form!AR101</f>
        <v>admin@speechappealclinic.com</v>
      </c>
      <c r="I109" s="49" t="str">
        <f>Form!AS101</f>
        <v>www.speechappealclinic.com</v>
      </c>
      <c r="J109" s="58" t="str">
        <f>Form!AQ101</f>
        <v/>
      </c>
      <c r="K109" s="9" t="str">
        <f>Form!AC101</f>
        <v>Varies</v>
      </c>
      <c r="L109" s="60">
        <f>Form!A101</f>
        <v>45360.49426</v>
      </c>
    </row>
    <row r="110">
      <c r="A110" s="9" t="str">
        <f>Form!AN93</f>
        <v>Pasadena , California </v>
      </c>
      <c r="B110" s="9" t="str">
        <f>Form!C93</f>
        <v>Heather Gross, MS CCC-SLP, RYT, Certified Vocologist, Singing Voice Specialist </v>
      </c>
      <c r="C110" s="9" t="str">
        <f>Form!L93</f>
        <v>Vocal Pedagogue/Singing Instructor</v>
      </c>
      <c r="D110" s="61" t="str">
        <f>Form!C93&amp;" is a "&amp;Form!L93&amp;" employed at "&amp;Form!AO93&amp;". They began working with general voice clients in "&amp;Form!AW93&amp;", and transgender/gender diverse clients in "&amp;Form!AV93&amp;". "&amp;Form!P93&amp;" "&amp;Form!S93&amp;" "&amp;Form!X93&amp;" "&amp;CHAR(10)&amp;CHAR(10)&amp;"They are affiliated with the following: "&amp;Form!AP93&amp;". "&amp;Form!AY93&amp;Form!Z93&amp;Form!AB93&amp;Form!AU93&amp;Form!BA93</f>
        <v>Heather Gross, MS CCC-SLP, RYT, Certified Vocologist, Singing Voice Specialist  is a Vocal Pedagogue/Singing Instructor employed at Live Vocally. They began working with general voice clients in 2017, and transgender/gender diverse clients in 2017. Individual training is offered in person or virtually, and group training is offered virtually. Services are available for those with feminine, masculine, androgynous, and singing-related voice goals. 
They are affiliated with the following: American Speech-Language-Hearing Association (ASHA) . This provider opted to share the following additional aspects of identity: LGBTQ+ community membership, Disabled/Chronically Ill 
Regarding formal training in voice for transgender and gender diverse people, this provider reported: Licensed voice therapist, NCVS Trained Vocologist, Vocalist, Certified Contemporary Voice Teacher, certified in additional mental health informed and trauma informed approaches and practices, which I implement into my mind body voice approach.
Regarding areas of specialty/specific trainings, this provider reported: Singing Voice, Gender Affirming Voice, Trauma Informed Voice
Regarding formal training in cultural humility for transgender and gender diverse people, this provider reported: Cultural Humility Course with Leah Helou and Wynde Vastine, additional CEU's through my other employer Expressable. I am always learning from my clients own experiences :) </v>
      </c>
      <c r="E110" s="9" t="str">
        <f>Form!T93</f>
        <v/>
      </c>
      <c r="F110" s="9" t="str">
        <f>Form!M93</f>
        <v>English </v>
      </c>
      <c r="G110" s="59" t="str">
        <f>Form!AI93</f>
        <v>Cisgender Woman</v>
      </c>
      <c r="H110" s="9" t="str">
        <f>Form!AR93</f>
        <v>heather@livevocally.com</v>
      </c>
      <c r="I110" s="49" t="str">
        <f>Form!AS93</f>
        <v>livevocally.com</v>
      </c>
      <c r="J110" s="58">
        <f>Form!AQ93</f>
        <v>9082566246</v>
      </c>
      <c r="K110" s="9" t="str">
        <f>Form!AC93</f>
        <v>Packages and Sliding scale options are available </v>
      </c>
      <c r="L110" s="60">
        <f>Form!A93</f>
        <v>45359.77958</v>
      </c>
    </row>
    <row r="111">
      <c r="A111" s="9" t="str">
        <f>Form!AN105</f>
        <v>Perth, WA</v>
      </c>
      <c r="B111" s="9" t="str">
        <f>Form!C105</f>
        <v>Kate Baumwol CPSP</v>
      </c>
      <c r="C111" s="9" t="str">
        <f>Form!L105</f>
        <v>Speech-Language Pathologist</v>
      </c>
      <c r="D111" s="61" t="str">
        <f>Form!C105&amp;" is a "&amp;Form!L105&amp;" employed at "&amp;Form!AO105&amp;". They began working with general voice clients in "&amp;Form!AW105&amp;", and transgender/gender diverse clients in "&amp;Form!AV105&amp;". "&amp;Form!P105&amp;" "&amp;Form!S105&amp;" "&amp;Form!X105&amp;" "&amp;CHAR(10)&amp;CHAR(10)&amp;"They are affiliated with the following: "&amp;Form!AP105&amp;". "&amp;Form!AY105&amp;Form!Z105&amp;Form!AB105&amp;Form!AU105&amp;Form!BA105</f>
        <v>Kate Baumwol CPSP is a Speech-Language Pathologist employed at Perth ENT Centre. They began working with general voice clients in 2006, and transgender/gender diverse clients in 2015. Individual training is offered in person, and group training is not offered. Services are available for those with feminine, masculine, and androgynous voice goals. 
They are affiliated with the following: Laryngology Society of Australasia, Australian Voice Association . 
Regarding formal training in voice for transgender and gender diverse people, this provider reported: Speech pathologist with over 20years experience and a sole clinical interest in voice disorders</v>
      </c>
      <c r="E111" s="9" t="str">
        <f>Form!T105</f>
        <v/>
      </c>
      <c r="F111" s="9" t="str">
        <f>Form!M105</f>
        <v>English</v>
      </c>
      <c r="G111" s="59" t="str">
        <f>Form!AI105</f>
        <v>Cisgender Woman</v>
      </c>
      <c r="H111" s="9" t="str">
        <f>Form!AR105</f>
        <v/>
      </c>
      <c r="I111" s="49" t="str">
        <f>Form!AS105</f>
        <v>https://www.perthentcentre.com.au/voiceandairway</v>
      </c>
      <c r="J111" s="58" t="str">
        <f>Form!AQ105</f>
        <v/>
      </c>
      <c r="K111" s="9" t="str">
        <f>Form!AC105</f>
        <v/>
      </c>
      <c r="L111" s="60">
        <f>Form!A105</f>
        <v>45360.82835</v>
      </c>
    </row>
    <row r="112">
      <c r="A112" s="9" t="str">
        <f>Form!AN52</f>
        <v>Phoenix, Arizona</v>
      </c>
      <c r="B112" s="9" t="str">
        <f>Form!C52</f>
        <v>Micha Espinosa, Professor</v>
      </c>
      <c r="C112" s="9" t="str">
        <f>Form!L52</f>
        <v>Theater/Acting Coach</v>
      </c>
      <c r="D112" s="61" t="str">
        <f>Form!C52&amp;" is a "&amp;Form!L52&amp;" employed at "&amp;Form!AO52&amp;". They began working with general voice clients in "&amp;Form!AW52&amp;", and transgender/gender diverse clients in "&amp;Form!AV52&amp;". "&amp;Form!P52&amp;" "&amp;Form!S52&amp;" "&amp;Form!X52&amp;" "&amp;CHAR(10)&amp;CHAR(10)&amp;"They are affiliated with the following: "&amp;Form!AP52&amp;". "&amp;Form!AY52&amp;Form!Z52&amp;Form!AB52&amp;Form!AU52&amp;Form!BA52</f>
        <v>Micha Espinosa, Professor is a Theater/Acting Coach employed at Arizona State University. They began working with general voice clients in 1998, and transgender/gender diverse clients in 2010. Individual training is offered in person or virtually, and group training is not offered. Services are available for those with feminine, masculine, and androgynous voice goals. 
They are affiliated with the following: Voice and Speech Trainer's Association. This provider opted to share the following additional aspects of identity: Chicana
Regarding formal training in voice for transgender and gender diverse people, this provider reported:  Im a vocal expert that has assisted clients in GAVC training for over 20 years. Many of my students are now leaders in this area pf practice.
Regarding areas of specialty/specific trainings, this provider reported: I am a Fitzmaurice Voice Teacher with education in multiple speech and voice modalities.
Regarding formal training in cultural humility for transgender and gender diverse people, this provider reported:  Through numerous VASTA conferences and with Fitzmaurice trainers.</v>
      </c>
      <c r="E112" s="9" t="str">
        <f>Form!T52</f>
        <v>Globally</v>
      </c>
      <c r="F112" s="9" t="str">
        <f>Form!M52</f>
        <v>English, Spanglish</v>
      </c>
      <c r="G112" s="59" t="str">
        <f>Form!AI52</f>
        <v>Prefer Not to Say</v>
      </c>
      <c r="H112" s="9" t="str">
        <f>Form!AR52</f>
        <v>micha.espinosa@asu.edu</v>
      </c>
      <c r="I112" s="49" t="str">
        <f>Form!AS52</f>
        <v>michaespinosa.com</v>
      </c>
      <c r="J112" s="58">
        <f>Form!AQ52</f>
        <v>4806888198</v>
      </c>
      <c r="K112" s="9" t="str">
        <f>Form!AC52</f>
        <v>Sliding scale payment options.</v>
      </c>
      <c r="L112" s="60">
        <f>Form!A52</f>
        <v>45359.51445</v>
      </c>
    </row>
    <row r="113">
      <c r="A113" s="9" t="str">
        <f>Form!AN26</f>
        <v>Portland, Oregon</v>
      </c>
      <c r="B113" s="9" t="str">
        <f>Form!C26</f>
        <v>Peter Fullerton, MA</v>
      </c>
      <c r="C113" s="9" t="str">
        <f>Form!L26</f>
        <v>Vocal Pedagogue/Singing Instructor</v>
      </c>
      <c r="D113" s="61" t="str">
        <f>Form!C26&amp;" is a "&amp;Form!L26&amp;" employed at "&amp;Form!AO26&amp;". They began working with general voice clients in "&amp;Form!AW26&amp;", and transgender/gender diverse clients in "&amp;Form!AV26&amp;". "&amp;Form!P26&amp;" "&amp;Form!S26&amp;" "&amp;Form!X26&amp;" "&amp;CHAR(10)&amp;CHAR(10)&amp;"They are affiliated with the following: "&amp;Form!AP26&amp;". "&amp;Form!AY26&amp;Form!Z26&amp;Form!AB26&amp;Form!AU26&amp;Form!BA26</f>
        <v>Peter Fullerton, MA is a Vocal Pedagogue/Singing Instructor employed at Peter Fullerton Voice Studio . They began working with general voice clients in 2012, and transgender/gender diverse clients in 2012. Individual training is offered in person or virtually, and group training is offered virtually. Services are available for those with feminine, masculine, androgynous, and singing-related voice goals. 
They are affiliated with the following: National Association of Teachers of Singing. This provider opted to share the following additional aspects of identity: I am queer, trans, and somewhat genderqueer as well! I am in a gay marriage.
Regarding formal training in voice for transgender and gender diverse people, this provider reported: I am a transmasculine singer who has personally been taking testosterone for over 15 years, and I am a voice teacher who has taught transgender and nonbinary students (singers and speakers) for over 10 years. In that time, I have given singing lessons and/or gender aligning speech training services to over 80 transgender and nonbinary individuals. Additionally, I have extensively researched transgender voice change through testosterone therapy, including working one-on-one with over 55 individual singers who use (or used) testosterone therapy. I co-teach an online info session called Singing on Testosterone which has served over 400 participants from all over the world. I also consult with many cisgender voice educators to help them understand transgender voice pedagogy and the needs of trans and gender expansive singers.
Regarding areas of specialty/specific trainings, this provider reported: Transmasculine singing voice, transfeminine singing voice, nonbinary singing voice, transgender voice change through testosterone therapy, gender aligning speech training, transition consulting for vocalists
Regarding formal training in cultural humility for transgender and gender diverse people, this provider reported: Lived experience as a transgender person in community with trans and nonbinary friends and chosen family; as a voice teacher, I have lived experience working with over 80 individuals who are trans and/or nonbinary 
This provider wished to share the following additional information: I keep a list of resources for trans and gender expansive singers and the voice educators who work with them at peterfullerton.com/trans-resources
I have created several free resources for singers on testosterone, which are available on this same website!</v>
      </c>
      <c r="E113" s="9" t="str">
        <f>Form!T26</f>
        <v>Globally — I co-teach a Singing on Testosterone info session on Zoom with hundreds of participants who have attended from over a dozen different countries. </v>
      </c>
      <c r="F113" s="9" t="str">
        <f>Form!M26</f>
        <v>English</v>
      </c>
      <c r="G113" s="59" t="str">
        <f>Form!AI26</f>
        <v>Transgender Man</v>
      </c>
      <c r="H113" s="9" t="str">
        <f>Form!AR26</f>
        <v>voice@peterfullerton.com</v>
      </c>
      <c r="I113" s="49" t="str">
        <f>Form!AS26</f>
        <v>peterfullerton.com</v>
      </c>
      <c r="J113" s="58">
        <f>Form!AQ26</f>
        <v>7039816241</v>
      </c>
      <c r="K113" s="9" t="str">
        <f>Form!AC26</f>
        <v>Sliding scale payment options available, including “pay what you can” rates as needed</v>
      </c>
      <c r="L113" s="60">
        <f>Form!A26</f>
        <v>45357.81424</v>
      </c>
    </row>
    <row r="114">
      <c r="A114" s="9" t="str">
        <f>Form!AN62</f>
        <v>Potomac, Maryland</v>
      </c>
      <c r="B114" s="9" t="str">
        <f>Form!C62</f>
        <v>Nikki Isaac, MA CCC-SLP</v>
      </c>
      <c r="C114" s="9" t="str">
        <f>Form!L62</f>
        <v>Speech-Language Pathologist</v>
      </c>
      <c r="D114" s="61" t="str">
        <f>Form!C62&amp;" is a "&amp;Form!L62&amp;" employed at "&amp;Form!AO62&amp;". They began working with general voice clients in "&amp;Form!AW62&amp;", and transgender/gender diverse clients in "&amp;Form!AV62&amp;". "&amp;Form!P62&amp;" "&amp;Form!S62&amp;" "&amp;Form!X62&amp;" "&amp;CHAR(10)&amp;CHAR(10)&amp;"They are affiliated with the following: "&amp;Form!AP62&amp;". "&amp;Form!AY62&amp;Form!Z62&amp;Form!AB62&amp;Form!AU62&amp;Form!BA62</f>
        <v>Nikki Isaac, MA CCC-SLP is a Speech-Language Pathologist employed at Healing Voice Center, LLC. They began working with general voice clients in 2012, and transgender/gender diverse clients in 2012. Individual training is offered virtually, and group training is not offered. Services are available for those with feminine, masculine, androgynous, and singing-related voice goals. 
They are affiliated with the following: American Speech Language Hearing Association (ASHA). 
Regarding formal training in voice for transgender and gender diverse people, this provider reported: Speech Language Pathologist
Regarding areas of specialty/specific trainings, this provider reported: Adult and pediatric gender affirming voice therapy.</v>
      </c>
      <c r="E114" s="9" t="str">
        <f>Form!T62</f>
        <v>MD, DC, VA</v>
      </c>
      <c r="F114" s="9" t="str">
        <f>Form!M62</f>
        <v>English</v>
      </c>
      <c r="G114" s="59" t="str">
        <f>Form!AI62</f>
        <v>Cisgender Woman</v>
      </c>
      <c r="H114" s="9" t="str">
        <f>Form!AR62</f>
        <v>Nikki@HealingVoiceCenter.com</v>
      </c>
      <c r="I114" s="49" t="str">
        <f>Form!AS62</f>
        <v>www.HealingVoiceCenter.com</v>
      </c>
      <c r="J114" s="58">
        <f>Form!AQ62</f>
        <v>3015090960</v>
      </c>
      <c r="K114" s="9" t="str">
        <f>Form!AC62</f>
        <v>Accepting CareFirst Blue Cross plans, United Healthcare plans, GEHA, Medicare</v>
      </c>
      <c r="L114" s="60">
        <f>Form!A62</f>
        <v>45359.53924</v>
      </c>
    </row>
    <row r="115">
      <c r="A115" s="9" t="str">
        <f>Form!AN14</f>
        <v>Queen Elizabeth Health Complex, Montreal, Quebec</v>
      </c>
      <c r="B115" s="9" t="str">
        <f>Form!C14</f>
        <v>Alice Mostlova, M.Sc.A., S-LP(C)</v>
      </c>
      <c r="C115" s="9" t="str">
        <f>Form!L14</f>
        <v>Speech-Language Pathologist</v>
      </c>
      <c r="D115" s="61" t="str">
        <f>Form!C14&amp;" is a "&amp;Form!L14&amp;" employed at "&amp;Form!AO14&amp;". They began working with general voice clients in "&amp;Form!AW14&amp;", and transgender/gender diverse clients in "&amp;Form!AV14&amp;". "&amp;Form!P14&amp;" "&amp;Form!S14&amp;" "&amp;Form!X14&amp;" "&amp;CHAR(10)&amp;CHAR(10)&amp;"They are affiliated with the following: "&amp;Form!AP14&amp;". "&amp;Form!AY14&amp;Form!Z14&amp;Form!AB14&amp;Form!AU14&amp;Form!BA14</f>
        <v>Alice Mostlova, M.Sc.A., S-LP(C) is a Speech-Language Pathologist employed at Nouvelle Voix Speech Therapy. They began working with general voice clients in 2018, and transgender/gender diverse clients in 2022. Individual training is offered in person or virtually, and group training is not offered. Services are available for those with feminine, masculine, and androgynous voice goals. 
They are affiliated with the following: American Speech and Hearing Association, Speech-Language &amp; Audiology Canada, Ordres des orthophonistes et audiologistes du Québec. 
Regarding formal training in voice for transgender and gender diverse people, this provider reported: I have expertise in voice therapy and see clients with various voice issues in my private practice. I have done continuing education in gender affirmative voice therapy through the American Speech and Hearing Association, Northern Speech Services, and independent readings. I have been seeing clients for gender affirmative voice therapy in my office for the last 2 years. 
Regarding formal training in cultural humility for transgender and gender diverse people, this provider reported: Continuing education on Gender Affirmative Voice Therapy via ASHA and Northern Speech Services</v>
      </c>
      <c r="E115" s="9" t="str">
        <f>Form!T14</f>
        <v>QC</v>
      </c>
      <c r="F115" s="9" t="str">
        <f>Form!M14</f>
        <v>English, French</v>
      </c>
      <c r="G115" s="59" t="str">
        <f>Form!AI14</f>
        <v>Cisgender Woman</v>
      </c>
      <c r="H115" s="9" t="str">
        <f>Form!AR14</f>
        <v>manouvellevoix@yahoo.com</v>
      </c>
      <c r="I115" s="49" t="str">
        <f>Form!AS14</f>
        <v>www.manouvellevoix.ca</v>
      </c>
      <c r="J115" s="58">
        <f>Form!AQ14</f>
        <v>4385038159</v>
      </c>
      <c r="K115" s="9" t="str">
        <f>Form!AC14</f>
        <v/>
      </c>
      <c r="L115" s="60">
        <f>Form!A14</f>
        <v>45357.70135</v>
      </c>
    </row>
    <row r="116">
      <c r="A116" s="9" t="str">
        <f>Form!AN51</f>
        <v>Rochester, NY</v>
      </c>
      <c r="B116" s="9" t="str">
        <f>Form!C51</f>
        <v>Zoe Weinstein, MA, CCC-SLP, TSSLD</v>
      </c>
      <c r="C116" s="9" t="str">
        <f>Form!L51</f>
        <v>Speech-Language Pathologist</v>
      </c>
      <c r="D116" s="61" t="str">
        <f>Form!C51&amp;" is a "&amp;Form!L51&amp;" employed at "&amp;Form!AO51&amp;". They began working with general voice clients in "&amp;Form!AW51&amp;", and transgender/gender diverse clients in "&amp;Form!AV51&amp;". "&amp;Form!P51&amp;" "&amp;Form!S51&amp;" "&amp;Form!X51&amp;" "&amp;CHAR(10)&amp;CHAR(10)&amp;"They are affiliated with the following: "&amp;Form!AP51&amp;". "&amp;Form!AY51&amp;Form!Z51&amp;Form!AB51&amp;Form!AU51&amp;Form!BA51</f>
        <v>Zoe Weinstein, MA, CCC-SLP, TSSLD is a Speech-Language Pathologist employed at Harmonic Speech Therapy. They began working with general voice clients in 2023, and transgender/gender diverse clients in 2023. Individual training is offered virtually, and group training is offered virtually. Services are available for those with feminine, masculine, and androgynous voice goals. 
They are affiliated with the following: American Speech-Language-Hearing Association (ASHA). This provider opted to share the following additional aspects of identity: Member of the LGBTQIA community, neurodiversity affirming practice
Regarding formal training in voice for transgender and gender diverse people, this provider reported: Masters degree in speech and hearing sciences, licensed SLP in Texas and New York, and multiple continuing education courses in GAVC training and DEI training
Regarding areas of specialty/specific trainings, this provider reported: Specializing in voice feminization, masculinization, and voice training beyond the binary
Regarding formal training in cultural humility for transgender and gender diverse people, this provider reported: Continuing education courses in diversity, equity, and inclusion, cultural humility courses in graduate school</v>
      </c>
      <c r="E116" s="9" t="str">
        <f>Form!T51</f>
        <v>NY, TX</v>
      </c>
      <c r="F116" s="9" t="str">
        <f>Form!M51</f>
        <v>English</v>
      </c>
      <c r="G116" s="59" t="str">
        <f>Form!AI51</f>
        <v>Nonbinary</v>
      </c>
      <c r="H116" s="9" t="str">
        <f>Form!AR51</f>
        <v>zoe@harmonicspeech.com</v>
      </c>
      <c r="I116" s="49" t="str">
        <f>Form!AS51</f>
        <v>www.harmonicspeech.com</v>
      </c>
      <c r="J116" s="58">
        <f>Form!AQ51</f>
        <v>5126493119</v>
      </c>
      <c r="K116" s="9" t="str">
        <f>Form!AC51</f>
        <v>My practice is in network with BCBS, Oscar, and Medicare, and can help with setting up single provider agreements with other insurance agencies</v>
      </c>
      <c r="L116" s="60">
        <f>Form!A51</f>
        <v>45359.51331</v>
      </c>
    </row>
    <row r="117">
      <c r="A117" s="9" t="str">
        <f>Form!AN27</f>
        <v>Roswell, GA</v>
      </c>
      <c r="B117" s="9" t="str">
        <f>Form!C27</f>
        <v>Carissa Maira, MS, CCC-SLP</v>
      </c>
      <c r="C117" s="9" t="str">
        <f>Form!L27</f>
        <v>Speech-Language Pathologist</v>
      </c>
      <c r="D117" s="61" t="str">
        <f>Form!C27&amp;" is a "&amp;Form!L27&amp;" employed at "&amp;Form!AO27&amp;". They began working with general voice clients in "&amp;Form!AW27&amp;", and transgender/gender diverse clients in "&amp;Form!AV27&amp;". "&amp;Form!P27&amp;" "&amp;Form!S27&amp;" "&amp;Form!X27&amp;" "&amp;CHAR(10)&amp;CHAR(10)&amp;"They are affiliated with the following: "&amp;Form!AP27&amp;". "&amp;Form!AY27&amp;Form!Z27&amp;Form!AB27&amp;Form!AU27&amp;Form!BA27</f>
        <v>Carissa Maira, MS, CCC-SLP is a Speech-Language Pathologist employed at True Speech Services. They began working with general voice clients in 2004, and transgender/gender diverse clients in 2018. Individual training is offered in person or virtually, and group training is offered in person or virtually. Services are available for those with feminine, masculine, and androgynous voice goals. 
They are affiliated with the following: . 
Regarding formal training in voice for transgender and gender diverse people, this provider reported: SLP voice specialist for 20 years. Specializing in GAVC since 2018. Continuous work on cultural humility and completed a 3-day intensive course. 
Regarding formal training in cultural humility for transgender and gender diverse people, this provider reported: 1:1 with Leah Helou, 3-Day course (Block, Hirsch, Helou), Institution-specific training</v>
      </c>
      <c r="E117" s="9" t="str">
        <f>Form!T27</f>
        <v>GA</v>
      </c>
      <c r="F117" s="9" t="str">
        <f>Form!M27</f>
        <v>English</v>
      </c>
      <c r="G117" s="59" t="str">
        <f>Form!AI27</f>
        <v>Cisgender Woman</v>
      </c>
      <c r="H117" s="9" t="str">
        <f>Form!AR27</f>
        <v>carissa@truespeechservices.com</v>
      </c>
      <c r="I117" s="49" t="str">
        <f>Form!AS27</f>
        <v>www.truespeechservices.com</v>
      </c>
      <c r="J117" s="58">
        <f>Form!AQ27</f>
        <v>4046543834</v>
      </c>
      <c r="K117" s="9" t="str">
        <f>Form!AC27</f>
        <v>In-network Medicare. Superbill provided.</v>
      </c>
      <c r="L117" s="60">
        <f>Form!A27</f>
        <v>45357.83583</v>
      </c>
    </row>
    <row r="118">
      <c r="A118" s="9" t="str">
        <f>Form!AN118</f>
        <v>Saint John Regional Hospital- S-LP Department, Saint John, New Brunswick</v>
      </c>
      <c r="B118" s="9" t="str">
        <f>Form!C118</f>
        <v>Allison Bowes, S-LP (C)</v>
      </c>
      <c r="C118" s="9" t="str">
        <f>Form!L118</f>
        <v>Speech-Language Pathologist</v>
      </c>
      <c r="D118" s="61" t="str">
        <f>Form!C118&amp;" is a "&amp;Form!L118&amp;" employed at "&amp;Form!AO118&amp;". They began working with general voice clients in "&amp;Form!AW118&amp;", and transgender/gender diverse clients in "&amp;Form!AV118&amp;". "&amp;Form!P118&amp;" "&amp;Form!S118&amp;" "&amp;Form!X118&amp;" "&amp;CHAR(10)&amp;CHAR(10)&amp;"They are affiliated with the following: "&amp;Form!AP118&amp;". "&amp;Form!AY118&amp;Form!Z118&amp;Form!AB118&amp;Form!AU118&amp;Form!BA118</f>
        <v>Allison Bowes, S-LP (C) is a Speech-Language Pathologist employed at Saint John Regional Hospital. They began working with general voice clients in 2021, and transgender/gender diverse clients in 2022. Individual training is offered in person or virtually, and group training is not offered. Services are available for those with feminine, masculine, and androgynous voice goals. 
They are affiliated with the following: Speech-Language and Audiology Canada and New Brunswick Association of Speech-Language Pathologists and Audiologists.. 
Regarding formal training in voice for transgender and gender diverse people, this provider reported: Completed GAVC training course with Leah Helou, Sandy Hirsch, and Christie Block. Attended 2 lectures from Sandy Hirsch and AC Goldberg. Independent reading/learning and collaboration with S-LPs in Atlantic Canada. 
Regarding areas of specialty/specific trainings, this provider reported: My caseload consists of voice therapy, GAVC therapy, and cleft lip and palate. 
Regarding formal training in cultural humility for transgender and gender diverse people, this provider reported: AC Goldberg's webinars and ASHA session, and CBRC- Intersectional Affirming Care</v>
      </c>
      <c r="E118" s="9" t="str">
        <f>Form!T118</f>
        <v>New Brunswick, Canada</v>
      </c>
      <c r="F118" s="9" t="str">
        <f>Form!M118</f>
        <v>English</v>
      </c>
      <c r="G118" s="59" t="str">
        <f>Form!AI118</f>
        <v>Cisgender Woman</v>
      </c>
      <c r="H118" s="9" t="str">
        <f>Form!AR118</f>
        <v>allison.bowes@horizonnb.ca</v>
      </c>
      <c r="I118" s="9" t="str">
        <f>Form!AS118</f>
        <v/>
      </c>
      <c r="J118" s="58">
        <f>Form!AQ118</f>
        <v>5066486255</v>
      </c>
      <c r="K118" s="9" t="str">
        <f>Form!AC118</f>
        <v>I work in public hospital system- Saint John Regional Hospital</v>
      </c>
      <c r="L118" s="60">
        <f>Form!A118</f>
        <v>45362.43855</v>
      </c>
    </row>
    <row r="119">
      <c r="A119" s="9" t="str">
        <f>Form!AN23</f>
        <v>San Diego, CA</v>
      </c>
      <c r="B119" s="9" t="str">
        <f>Form!C23</f>
        <v>Kari Meissner, MA, CCC-SLP</v>
      </c>
      <c r="C119" s="9" t="str">
        <f>Form!L23</f>
        <v>Speech-Language Pathologist</v>
      </c>
      <c r="D119" s="61" t="str">
        <f>Form!C23&amp;" is a "&amp;Form!L23&amp;" employed at "&amp;Form!AO23&amp;". They began working with general voice clients in "&amp;Form!AW23&amp;", and transgender/gender diverse clients in "&amp;Form!AV23&amp;". "&amp;Form!P23&amp;" "&amp;Form!S23&amp;" "&amp;Form!X23&amp;" "&amp;CHAR(10)&amp;CHAR(10)&amp;"They are affiliated with the following: "&amp;Form!AP23&amp;". "&amp;Form!AY23&amp;Form!Z23&amp;Form!AB23&amp;Form!AU23&amp;Form!BA23</f>
        <v>Kari Meissner, MA, CCC-SLP is a Speech-Language Pathologist employed at Vivid Voices Speech Therapy Services. They began working with general voice clients in 2020, and transgender/gender diverse clients in 2020. Individual training is offered virtually, and group training is offered virtually. Services are available for those with feminine, masculine, and androgynous voice goals. 
They are affiliated with the following: American Speech-Language-Hearing Association (ASHA). This provider opted to share the following additional aspects of identity: Member of the LGBTQ+ community, parent, and advocate for trans youth in schools in San Diego County
Regarding formal training in voice for transgender and gender diverse people, this provider reported: Private practice since 2020 in gender affirming voice after training from different backgrounds in voice, including University of Pittsburgh voice course 2020, Estill, voice acting approaches, singing courses, ASHA voice courses
Regarding areas of specialty/specific trainings, this provider reported: Estill Voice Training, pediatric gender affirming voice, neurodiversity affirming and strengths-based approaches, support group facilitator, trainer and advocate for tgnc youth in schools
Regarding formal training in cultural humility for transgender and gender diverse people, this provider reported: Formal training through 16 hours per year for medical providers through the TransYouth Care Symposium along with CHLA and TFSS in CA x3 years, through the youth advocacy department at San Diego Unified as an educator and as a GSA advisor, also through Out for Safe Schools and Welcoming Schools, through participation in Gender Spectrum and Transfamily Support Services trainings as a support group facilitator prior to facilitating groups for parents, training by AC Goldberg through Transplaining, attended Gender Odyssey x1 and Trans Wellness conference x4, sessions at 2 Equity in Education conferences in San Diego 2024
This provider wished to share the following additional information: Thank you for all your work and efforts to map and make this valuable resource! </v>
      </c>
      <c r="E119" s="9" t="str">
        <f>Form!T23</f>
        <v>CA, TX</v>
      </c>
      <c r="F119" s="9" t="str">
        <f>Form!M23</f>
        <v>English</v>
      </c>
      <c r="G119" s="59" t="str">
        <f>Form!AI23</f>
        <v>Cisgender Woman</v>
      </c>
      <c r="H119" s="9" t="str">
        <f>Form!AR23</f>
        <v>kari@vvslp.com</v>
      </c>
      <c r="I119" s="49" t="str">
        <f>Form!AS23</f>
        <v>vividvoicesslp.com</v>
      </c>
      <c r="J119" s="58">
        <f>Form!AQ23</f>
        <v>8583564112</v>
      </c>
      <c r="K119" s="9" t="str">
        <f>Form!AC23</f>
        <v>Private pay with sliding scale option, free group option </v>
      </c>
      <c r="L119" s="60">
        <f>Form!A23</f>
        <v>45357.79336</v>
      </c>
    </row>
    <row r="120">
      <c r="A120" s="9" t="str">
        <f>Form!AN56</f>
        <v>San Jose, CA</v>
      </c>
      <c r="B120" s="9" t="str">
        <f>Form!C56</f>
        <v>Chiaying (Licco) Lee, MA, CC -SLP</v>
      </c>
      <c r="C120" s="9" t="str">
        <f>Form!L56</f>
        <v>Speech-Language Pathologist</v>
      </c>
      <c r="D120" s="61" t="str">
        <f>Form!C56&amp;" is a "&amp;Form!L56&amp;" employed at "&amp;Form!AO56&amp;". They began working with general voice clients in "&amp;Form!AW56&amp;", and transgender/gender diverse clients in "&amp;Form!AV56&amp;". "&amp;Form!P56&amp;" "&amp;Form!S56&amp;" "&amp;Form!X56&amp;" "&amp;CHAR(10)&amp;CHAR(10)&amp;"They are affiliated with the following: "&amp;Form!AP56&amp;". "&amp;Form!AY56&amp;Form!Z56&amp;Form!AB56&amp;Form!AU56&amp;Form!BA56</f>
        <v>Chiaying (Licco) Lee, MA, CC -SLP is a Speech-Language Pathologist employed at Finding Voices Speech Therapy. They began working with general voice clients in , and transgender/gender diverse clients in 2016. Individual training is offered in person or virtually, and group training is not offered. Services are available for those with feminine or androgynous voice goals. 
They are affiliated with the following: American Speech-Language-Hearing Association (ASHA). This provider opted to share the following additional aspects of identity: Asian female
Regarding formal training in voice for transgender and gender diverse people, this provider reported: 5 years of experience with feminine leaning voice goals in individual and group setting. 
Regarding formal training in cultural humility for transgender and gender diverse people, this provider reported: GAVC online training held by Sandy and Leah</v>
      </c>
      <c r="E120" s="9" t="str">
        <f>Form!T56</f>
        <v>CA</v>
      </c>
      <c r="F120" s="9" t="str">
        <f>Form!M56</f>
        <v>English, Mandarin</v>
      </c>
      <c r="G120" s="59" t="str">
        <f>Form!AI56</f>
        <v>Cisgender Woman</v>
      </c>
      <c r="H120" s="9" t="str">
        <f>Form!AR56</f>
        <v>licco@findingvoicesslp.com</v>
      </c>
      <c r="I120" s="9" t="str">
        <f>Form!AS56</f>
        <v/>
      </c>
      <c r="J120" s="58">
        <f>Form!AQ56</f>
        <v>4082143044</v>
      </c>
      <c r="K120" s="9" t="str">
        <f>Form!AC56</f>
        <v>Sliding scale</v>
      </c>
      <c r="L120" s="60">
        <f>Form!A56</f>
        <v>45359.51816</v>
      </c>
    </row>
    <row r="121">
      <c r="A121" s="9" t="str">
        <f>Form!AN59</f>
        <v>San Jose, CA</v>
      </c>
      <c r="B121" s="9" t="str">
        <f>Form!C59</f>
        <v>Laura Adams, M.S., CCC-SLP</v>
      </c>
      <c r="C121" s="9" t="str">
        <f>Form!L59</f>
        <v>Speech-Language Pathologist</v>
      </c>
      <c r="D121" s="61" t="str">
        <f>Form!C59&amp;" is a "&amp;Form!L59&amp;" employed at "&amp;Form!AO59&amp;". They began working with general voice clients in "&amp;Form!AW59&amp;", and transgender/gender diverse clients in "&amp;Form!AV59&amp;". "&amp;Form!P59&amp;" "&amp;Form!S59&amp;" "&amp;Form!X59&amp;" "&amp;CHAR(10)&amp;CHAR(10)&amp;"They are affiliated with the following: "&amp;Form!AP59&amp;". "&amp;Form!AY59&amp;Form!Z59&amp;Form!AB59&amp;Form!AU59&amp;Form!BA59</f>
        <v>Laura Adams, M.S., CCC-SLP is a Speech-Language Pathologist employed at Peninsula Associates Speech Therapy Services, Inc. . They began working with general voice clients in 1994, and transgender/gender diverse clients in 2015. Individual training is offered virtually, and group training is offered virtually. Services are available for those with feminine, masculine, and androgynous voice goals. 
They are affiliated with the following: American Speech-Language-Hearing Association (ASHA). 
Regarding formal training in voice for transgender and gender diverse people, this provider reported: mentor within practice had over 30 years' experience specializing in GAVCT; multiple courses incl. Hirsch/Helou/Block/Goldberg training, ASHA Siegfriedt/Hancock training + extensive WPATH/book/journal/research self-study 
Regarding areas of specialty/specific trainings, this provider reported: adolescent and young adult gender affirming voice and communication
Regarding formal training in cultural humility for transgender and gender diverse people, this provider reported: A.C. Goldberg training via Gender Affirming Voice Training</v>
      </c>
      <c r="E121" s="9" t="str">
        <f>Form!T59</f>
        <v>CA</v>
      </c>
      <c r="F121" s="9" t="str">
        <f>Form!M59</f>
        <v>English</v>
      </c>
      <c r="G121" s="59" t="str">
        <f>Form!AI59</f>
        <v>Cisgender Woman</v>
      </c>
      <c r="H121" s="9" t="str">
        <f>Form!AR59</f>
        <v>office@paspeech.com</v>
      </c>
      <c r="I121" s="49" t="str">
        <f>Form!AS59</f>
        <v>www.paspeech.com</v>
      </c>
      <c r="J121" s="58">
        <f>Form!AQ59</f>
        <v>6507099780</v>
      </c>
      <c r="K121" s="9" t="str">
        <f>Form!AC59</f>
        <v>Blue Shield of California, more to be added in 2024 (in process)</v>
      </c>
      <c r="L121" s="60">
        <f>Form!A59</f>
        <v>45359.52897</v>
      </c>
    </row>
    <row r="122">
      <c r="A122" s="9" t="str">
        <f>Form!AN60</f>
        <v>San Marcos, CA</v>
      </c>
      <c r="B122" s="9" t="str">
        <f>Form!C60</f>
        <v>Kelly Owen Le Roux MA CCC-SLP</v>
      </c>
      <c r="C122" s="9" t="str">
        <f>Form!L60</f>
        <v>Speech-Language Pathologist</v>
      </c>
      <c r="D122" s="61" t="str">
        <f>Form!C60&amp;" is a "&amp;Form!L60&amp;" employed at "&amp;Form!AO60&amp;". They began working with general voice clients in "&amp;Form!AW60&amp;", and transgender/gender diverse clients in "&amp;Form!AV60&amp;". "&amp;Form!P60&amp;" "&amp;Form!S60&amp;" "&amp;Form!X60&amp;" "&amp;CHAR(10)&amp;CHAR(10)&amp;"They are affiliated with the following: "&amp;Form!AP60&amp;". "&amp;Form!AY60&amp;Form!Z60&amp;Form!AB60&amp;Form!AU60&amp;Form!BA60</f>
        <v>Kelly Owen Le Roux MA CCC-SLP is a Speech-Language Pathologist employed at Amplified Voice &amp; Speech Therapy. They began working with general voice clients in 2016, and transgender/gender diverse clients in 2016. Individual training is offered virtually, and group training is offered virtually. Services are available for those with feminine, masculine, and androgynous voice goals. 
They are affiliated with the following: American Speech-Language-Hearing Association (ASHA). This provider opted to share the following additional aspects of identity: Ally
Regarding formal training in voice for transgender and gender diverse people, this provider reported: I hold a Masters Degree in Speech Language Pathology, which included graduate level clinical training in gender affirming voice. During my graduate training, I conducted a research project and masters thesis on the subject of self- and listeners' perceptions of gender and voice. I have completed several continuing education courses on this topic over the last 15 years. I began providing gender affirming voice training in 2016, and have been providing gender affirming voice services in private practice since 2020. 
Regarding areas of specialty/specific trainings, this provider reported: Gender affirming training all genders, adolescent to adult, PhoRTE trained for aging voice, Estill level 1
Regarding formal training in cultural humility for transgender and gender diverse people, this provider reported: Volunteer training at the San Diego LGBT Center, Transgender and Gender Nonconforming Speakers: Training for Voice Clinicians</v>
      </c>
      <c r="E122" s="9" t="str">
        <f>Form!T60</f>
        <v>CA</v>
      </c>
      <c r="F122" s="9" t="str">
        <f>Form!M60</f>
        <v>English</v>
      </c>
      <c r="G122" s="59" t="str">
        <f>Form!AI60</f>
        <v>Cisgender Woman</v>
      </c>
      <c r="H122" s="9" t="str">
        <f>Form!AR60</f>
        <v>kelly@kellyowenslp.com</v>
      </c>
      <c r="I122" s="49" t="str">
        <f>Form!AS60</f>
        <v>www.amplifiedvoiceandspeech.com</v>
      </c>
      <c r="J122" s="58">
        <f>Form!AQ60</f>
        <v>7602304313</v>
      </c>
      <c r="K122" s="9" t="str">
        <f>Form!AC60</f>
        <v>Group training: Free virtual monthly workshops in collaboration with the San Diego LGBT Center. Individual training: Private pay, Medicare, able to provide superbills for out of network reimbursement, and a reduced fee program. </v>
      </c>
      <c r="L122" s="60">
        <f>Form!A60</f>
        <v>45359.52938</v>
      </c>
    </row>
    <row r="123">
      <c r="A123" s="9" t="str">
        <f>Form!AN90</f>
        <v>San Pablo, CA</v>
      </c>
      <c r="B123" s="9" t="str">
        <f>Form!C90</f>
        <v>Wynde Vastine, CCC-SLP</v>
      </c>
      <c r="C123" s="9" t="str">
        <f>Form!L90</f>
        <v>Speech Language Pathology and Gender-Affirming Singing Teacher</v>
      </c>
      <c r="D123" s="61" t="str">
        <f>Form!C90&amp;" is a "&amp;Form!L90&amp;" employed at "&amp;Form!AO90&amp;". They began working with general voice clients in "&amp;Form!AW90&amp;", and transgender/gender diverse clients in "&amp;Form!AV90&amp;". "&amp;Form!P90&amp;" "&amp;Form!S90&amp;" "&amp;Form!X90&amp;" "&amp;CHAR(10)&amp;CHAR(10)&amp;"They are affiliated with the following: "&amp;Form!AP90&amp;". "&amp;Form!AY90&amp;Form!Z90&amp;Form!AB90&amp;Form!AU90&amp;Form!BA90</f>
        <v>Wynde Vastine, CCC-SLP is a Speech Language Pathology and Gender-Affirming Singing Teacher employed at Transformative Voice &amp; San Francisco Voice and Swallowing. They began working with general voice clients in 2006, and transgender/gender diverse clients in 2006. Individual training is offered in person or virtually, and group training is not offered. Services are available for those with feminine, masculine, androgynous, and singing-related voice goals. 
They are affiliated with the following: American Speech-Language-Hearing Association (ASHA), Transgender Professional Association for Transgender Health (TPATH), Somatic Experiencing International, founding member of Trans Voice Initiative. This provider opted to share the following additional aspects of identity: White, Queer, Trans Non-Binary, Neurodivergent, Middle-Class, lives with chronic illness, non-dominant spiritual practice, Masters Degree/ educational privilege
Regarding formal training in voice for transgender and gender diverse people, this provider reported: I frequently lead GAVC training for SLPs and Voice teachers at conferences, and am faculty with MedBridge Education on this topic.
Regarding areas of specialty/specific trainings, this provider reported: non-binary and binary speaking and singing voice of all gender expressions, voice and trauma (training in Somatic Experiencing®), Neurodiversity Affirming, Alfred Wolfsohn/ Roy Hart vocal lineage, some training in Somatic Voicework®, some training in Estill voice 
Regarding formal training in cultural humility for transgender and gender diverse people, this provider reported: I frequently lead training on this topic (see my MedBridge course with Leah Helou, past trainings with TVI), have upcoming publications on this topic, also complete ongoing anti-racist training, such as the training with People's Institute for Survival and Beyond
This provider wished to share the following additional information: Aside from more typical gender affirming speaking and singing voice work, I also work with trans, non-binary, gender expansive people on creative vocal expression for performance, specialize in voice and trauma work, as well as spirituality and voice work.</v>
      </c>
      <c r="E123" s="9" t="str">
        <f>Form!T90</f>
        <v>CA, PA, WA</v>
      </c>
      <c r="F123" s="9" t="str">
        <f>Form!M90</f>
        <v>English, German</v>
      </c>
      <c r="G123" s="59" t="str">
        <f>Form!AI90</f>
        <v>Trans Non-binary</v>
      </c>
      <c r="H123" s="9" t="str">
        <f>Form!AR90</f>
        <v>wvastine@transformativevoice.com</v>
      </c>
      <c r="I123" s="9" t="str">
        <f>Form!AS90</f>
        <v>https://transformativevoice.com/  AND    https://www.sfvoice.com/about-us/wynde-vastine-ma-ccc-slp/</v>
      </c>
      <c r="J123" s="58" t="str">
        <f>Form!AQ90</f>
        <v/>
      </c>
      <c r="K123" s="9" t="str">
        <f>Form!AC90</f>
        <v>I can accept most insurances through my work at San Francisco Voice and Swallowing.  For those working with me through my private practice, Transformative Voice, sliding scale options are available. </v>
      </c>
      <c r="L123" s="60">
        <f>Form!A90</f>
        <v>45359.72841</v>
      </c>
    </row>
    <row r="124">
      <c r="A124" s="9" t="str">
        <f>Form!AN72</f>
        <v>Seattle, WA</v>
      </c>
      <c r="B124" s="9" t="str">
        <f>Form!C72</f>
        <v>Sarah Gopalakrishnan, MS, CCC-SLP</v>
      </c>
      <c r="C124" s="9" t="str">
        <f>Form!L72</f>
        <v>Speech-Language Pathologist</v>
      </c>
      <c r="D124" s="61" t="str">
        <f>Form!C72&amp;" is a "&amp;Form!L72&amp;" employed at "&amp;Form!AO72&amp;". They began working with general voice clients in "&amp;Form!AW72&amp;", and transgender/gender diverse clients in "&amp;Form!AV72&amp;". "&amp;Form!P72&amp;" "&amp;Form!S72&amp;" "&amp;Form!X72&amp;" "&amp;CHAR(10)&amp;CHAR(10)&amp;"They are affiliated with the following: "&amp;Form!AP72&amp;". "&amp;Form!AY72&amp;Form!Z72&amp;Form!AB72&amp;Form!AU72&amp;Form!BA72</f>
        <v>Sarah Gopalakrishnan, MS, CCC-SLP is a Speech-Language Pathologist employed at Elliott Bay Speech Pathology. They began working with general voice clients in 2017, and transgender/gender diverse clients in 2020. Individual training is offered in person or virtually, and group training is offered in person or virtually. Services are available for those with feminine, masculine, androgynous, and singing-related voice goals. 
They are affiliated with the following: American Speech-Language-Hearing Association (ASHA). This provider opted to share the following additional aspects of identity: Member of the LGBTQ+ community
Regarding formal training in voice for transgender and gender diverse people, this provider reported: Master of Science in Speech Language Pathology
Regarding areas of specialty/specific trainings, this provider reported: Gender-Affirming Voice Training with Sandy Hirsch
Regarding formal training in cultural humility for transgender and gender diverse people, this provider reported: Courses through Christie Block and Sandy Hirsch</v>
      </c>
      <c r="E124" s="9" t="str">
        <f>Form!T72</f>
        <v>WA, OR, CA, AK</v>
      </c>
      <c r="F124" s="9" t="str">
        <f>Form!M72</f>
        <v>English</v>
      </c>
      <c r="G124" s="59" t="str">
        <f>Form!AI72</f>
        <v>Cisgender Woman</v>
      </c>
      <c r="H124" s="9" t="str">
        <f>Form!AR72</f>
        <v>sarah@elliottbayspeech.com</v>
      </c>
      <c r="I124" s="49" t="str">
        <f>Form!AS72</f>
        <v>www.elliottbayspeech.com</v>
      </c>
      <c r="J124" s="58">
        <f>Form!AQ72</f>
        <v>5038772643</v>
      </c>
      <c r="K124" s="9" t="str">
        <f>Form!AC72</f>
        <v>Accepting Medicare, Medicaid, private pay sliding scale payment options</v>
      </c>
      <c r="L124" s="60">
        <f>Form!A72</f>
        <v>45359.60535</v>
      </c>
    </row>
    <row r="125">
      <c r="A125" s="9" t="str">
        <f>Form!AN104</f>
        <v>Seattle, Washington</v>
      </c>
      <c r="B125" s="9" t="str">
        <f>Form!C104</f>
        <v>Rebecca (Becks) von Duering, MS, CCC-SLP</v>
      </c>
      <c r="C125" s="9" t="str">
        <f>Form!L104</f>
        <v>Speech-Language Pathologist</v>
      </c>
      <c r="D125" s="61" t="str">
        <f>Form!C104&amp;" is a "&amp;Form!L104&amp;" employed at "&amp;Form!AO104&amp;". They began working with general voice clients in "&amp;Form!AW104&amp;", and transgender/gender diverse clients in "&amp;Form!AV104&amp;". "&amp;Form!P104&amp;" "&amp;Form!S104&amp;" "&amp;Form!X104&amp;" "&amp;CHAR(10)&amp;CHAR(10)&amp;"They are affiliated with the following: "&amp;Form!AP104&amp;". "&amp;Form!AY104&amp;Form!Z104&amp;Form!AB104&amp;Form!AU104&amp;Form!BA104</f>
        <v>Rebecca (Becks) von Duering, MS, CCC-SLP is a Speech-Language Pathologist employed at Affirming Voice &amp; Communication, PLLC. They began working with general voice clients in 2008, and transgender/gender diverse clients in 2015. Individual training is offered virtually, and group training is not offered. Services are available for those with feminine, masculine, and androgynous voice goals. 
They are affiliated with the following: American Speech-Language-Hearing Association (ASHA), World Professional Association for Transgender Health (WPATH). This provider opted to share the following additional aspects of identity: Queer, ADHD, Neurodiversity Affirming, Linguistic &amp; Cultural Diversity Affirming care 
Regarding formal training in voice for transgender and gender diverse people, this provider reported: I have extensive experience working with transgender and gender diverse clients. I strive to equip my clients with the skills to modify their voice and communication to align with their gender presentation goals while maintaining the nuances of their personality and cultural background. I am skilled in managing medically complex voice cases, working with people who never achieved alignment through their earlier attempts at voice training, and supporting patients pre- and post- voice surgery.
Regarding areas of specialty/specific trainings, this provider reported: I am skilled in teaching people to neutralize, brighten, and darken their voice. I work with all age groups and can support clients who have medical conditions that complicate their progress with training but can also help people who hope to do most of their training independently.
Regarding formal training in cultural humility for transgender and gender diverse people, this provider reported: Lived Experience, WPATH GEI Foundations, numerous professional trainings, and I am a trainer in gender affirming voice and communication </v>
      </c>
      <c r="E125" s="9" t="str">
        <f>Form!T104</f>
        <v>WA, OR, AZ</v>
      </c>
      <c r="F125" s="9" t="str">
        <f>Form!M104</f>
        <v>English</v>
      </c>
      <c r="G125" s="59" t="str">
        <f>Form!AI104</f>
        <v>Transmasculine Nonbinary</v>
      </c>
      <c r="H125" s="9" t="str">
        <f>Form!AR104</f>
        <v>rebecca@affirmingvoice.com</v>
      </c>
      <c r="I125" s="49" t="str">
        <f>Form!AS104</f>
        <v>https://affirmingvoice.clientsecure.me</v>
      </c>
      <c r="J125" s="58" t="str">
        <f>Form!AQ104</f>
        <v/>
      </c>
      <c r="K125" s="9" t="str">
        <f>Form!AC104</f>
        <v>Pricing can be modified pasted on financial need, some insurance is accepted</v>
      </c>
      <c r="L125" s="60">
        <f>Form!A104</f>
        <v>45360.76926</v>
      </c>
    </row>
    <row r="126">
      <c r="A126" s="9" t="str">
        <f>Form!AN112</f>
        <v>Sioux Falls, South Dakota</v>
      </c>
      <c r="B126" s="9" t="str">
        <f>Form!C112</f>
        <v>Jane Heinemeyer, MA, CCC/SLP</v>
      </c>
      <c r="C126" s="9" t="str">
        <f>Form!L112</f>
        <v>Speech-Language Pathologist</v>
      </c>
      <c r="D126" s="61" t="str">
        <f>Form!C112&amp;" is a "&amp;Form!L112&amp;" employed at "&amp;Form!AO112&amp;". They began working with general voice clients in "&amp;Form!AW112&amp;", and transgender/gender diverse clients in "&amp;Form!AV112&amp;". "&amp;Form!P112&amp;" "&amp;Form!S112&amp;" "&amp;Form!X112&amp;" "&amp;CHAR(10)&amp;CHAR(10)&amp;"They are affiliated with the following: "&amp;Form!AP112&amp;". "&amp;Form!AY112&amp;Form!Z112&amp;Form!AB112&amp;Form!AU112&amp;Form!BA112</f>
        <v>Jane Heinemeyer, MA, CCC/SLP is a Speech-Language Pathologist employed at Self-employed. They began working with general voice clients in 1982, and transgender/gender diverse clients in 2018. Individual training is offered in person or virtually, and group training is not offered. Services are available for those with feminine, masculine, and androgynous voice goals. 
They are affiliated with the following: American Speech Language Hearing Association, South Dakota Speech Language Hearimg Association. 
Regarding formal training in voice for transgender and gender diverse people, this provider reported: I have over 30 years as a practicing SLP, and 8 years offering GAVC training.  I bring a wealth of experience as well as extensive training specific to GAVC training. 
Regarding areas of specialty/specific trainings, this provider reported: Gender Affirming Voice Training 2022 (Hirsch, Helou, &amp; Block),  Transgender Voice &amp; Speech Training 2020 (Diane Robinson), Transgender Voice and Beyond:Voice and Communication Training for Gemder Expression,  ASHA 2018,  Transgender Cultural Responsiveness for Pediatric Speech Language Pathologists
Regarding formal training in cultural humility for transgender and gender diverse people, this provider reported: Several webinars/inservices</v>
      </c>
      <c r="E126" s="9" t="str">
        <f>Form!T112</f>
        <v>SD, IA</v>
      </c>
      <c r="F126" s="9" t="str">
        <f>Form!M112</f>
        <v>English</v>
      </c>
      <c r="G126" s="59" t="str">
        <f>Form!AI112</f>
        <v>Cisgender Woman</v>
      </c>
      <c r="H126" s="9" t="str">
        <f>Form!AR112</f>
        <v>Jane.Heinemeyer@gmail.com</v>
      </c>
      <c r="I126" s="9" t="str">
        <f>Form!AS112</f>
        <v/>
      </c>
      <c r="J126" s="58" t="str">
        <f>Form!AQ112</f>
        <v/>
      </c>
      <c r="K126" s="9" t="str">
        <f>Form!AC112</f>
        <v>Private pay only.  Will provide information needed (diagnosis codes, procedure codes, etc) for filing claims</v>
      </c>
      <c r="L126" s="60">
        <f>Form!A112</f>
        <v>45361.83865</v>
      </c>
    </row>
    <row r="127">
      <c r="A127" s="9" t="str">
        <f>Form!AN35</f>
        <v>St. Charles, Illinois</v>
      </c>
      <c r="B127" s="9" t="str">
        <f>Form!C35</f>
        <v>Diane Robinson, MFA</v>
      </c>
      <c r="C127" s="9" t="str">
        <f>Form!L35</f>
        <v>Theater/Acting Coach</v>
      </c>
      <c r="D127" s="61" t="str">
        <f>Form!C35&amp;" is a "&amp;Form!L35&amp;" employed at "&amp;Form!AO35&amp;". They began working with general voice clients in "&amp;Form!AW35&amp;", and transgender/gender diverse clients in "&amp;Form!AV35&amp;". "&amp;Form!P35&amp;" "&amp;Form!S35&amp;" "&amp;Form!X35&amp;" "&amp;CHAR(10)&amp;CHAR(10)&amp;"They are affiliated with the following: "&amp;Form!AP35&amp;". "&amp;Form!AY35&amp;Form!Z35&amp;Form!AB35&amp;Form!AU35&amp;Form!BA35</f>
        <v>Diane Robinson, MFA is a Theater/Acting Coach employed at Chicago Voice Center. They began working with general voice clients in 2009, and transgender/gender diverse clients in 2016. Individual training is offered in person or virtually, and group training is offered in person or virtually. Services are available for those with feminine, masculine, and androgynous voice goals. 
They are affiliated with the following: World Professional Association for Transgender Health (WPATH), Actors Equity, Voice and Speech Trainers Association. This provider opted to share the following additional aspects of identity: ally
Regarding formal training in voice for transgender and gender diverse people, this provider reported: Hirsch/Helou/Block training, WPATH general education training, Northwestern Center for Audiology Speech Language and Lerning training 
Regarding areas of specialty/specific trainings, this provider reported: certified Fitzmaurice Voicework teacher
Regarding formal training in cultural humility for transgender and gender diverse people, this provider reported: WPATH general education</v>
      </c>
      <c r="E127" s="9" t="str">
        <f>Form!T35</f>
        <v>Globally</v>
      </c>
      <c r="F127" s="9" t="str">
        <f>Form!M35</f>
        <v>English</v>
      </c>
      <c r="G127" s="59" t="str">
        <f>Form!AI35</f>
        <v>Cisgender Woman</v>
      </c>
      <c r="H127" s="9" t="str">
        <f>Form!AR35</f>
        <v>diane@chicagovoicecenter.com</v>
      </c>
      <c r="I127" s="49" t="str">
        <f>Form!AS35</f>
        <v>chicagovoicecenter.com</v>
      </c>
      <c r="J127" s="58">
        <f>Form!AQ35</f>
        <v>7738538228</v>
      </c>
      <c r="K127" s="9" t="str">
        <f>Form!AC35</f>
        <v/>
      </c>
      <c r="L127" s="60">
        <f>Form!A35</f>
        <v>45358.51638</v>
      </c>
    </row>
    <row r="128">
      <c r="A128" s="9" t="str">
        <f>Form!AN106</f>
        <v>Torvet 6, 2000, Lillestrøm , Akershus</v>
      </c>
      <c r="B128" s="9" t="str">
        <f>Form!C106</f>
        <v>Adriana Sandbekkbråten, logoped MNLL</v>
      </c>
      <c r="C128" s="9" t="str">
        <f>Form!L106</f>
        <v>Speech-Language Pathologist</v>
      </c>
      <c r="D128" s="61" t="str">
        <f>Form!C106&amp;" is a "&amp;Form!L106&amp;" employed at "&amp;Form!AO106&amp;". They began working with general voice clients in "&amp;Form!AW106&amp;", and transgender/gender diverse clients in "&amp;Form!AV106&amp;". "&amp;Form!P106&amp;" "&amp;Form!S106&amp;" "&amp;Form!X106&amp;" "&amp;CHAR(10)&amp;CHAR(10)&amp;"They are affiliated with the following: "&amp;Form!AP106&amp;". "&amp;Form!AY106&amp;Form!Z106&amp;Form!AB106&amp;Form!AU106&amp;Form!BA106</f>
        <v>Adriana Sandbekkbråten, logoped MNLL is a Speech-Language Pathologist employed at Center logopedi AS. They began working with general voice clients in 2022, and transgender/gender diverse clients in 2023. Individual training is offered in person or virtually, and group training is not offered. Services are available for those with feminine, masculine, and androgynous voice goals. 
They are affiliated with the following: NLL, Norsk logopedlag.. 
Regarding formal training in voice for transgender and gender diverse people, this provider reported: Master's in speech language pathology from the University of Oslo, Norway
Regarding areas of specialty/specific trainings, this provider reported: Gender affirming voice training
Regarding formal training in cultural humility for transgender and gender diverse people, this provider reported: I've completed voice training through Statped, as well as online courses on gender affirming voice training.</v>
      </c>
      <c r="E128" s="9" t="str">
        <f>Form!T106</f>
        <v>Nationally</v>
      </c>
      <c r="F128" s="9" t="str">
        <f>Form!M106</f>
        <v>Norwegian, English</v>
      </c>
      <c r="G128" s="59" t="str">
        <f>Form!AI106</f>
        <v>Cisgender Woman</v>
      </c>
      <c r="H128" s="9" t="str">
        <f>Form!AR106</f>
        <v>sandbekkbraten@centerlogopedi.no</v>
      </c>
      <c r="I128" s="49" t="str">
        <f>Form!AS106</f>
        <v>www.centerlogopedi.no</v>
      </c>
      <c r="J128" s="58" t="str">
        <f>Form!AQ106</f>
        <v>+4747623485</v>
      </c>
      <c r="K128" s="9" t="str">
        <f>Form!AC106</f>
        <v>Training is covered by HELFO (The Norwegian Health Economics Administration).</v>
      </c>
      <c r="L128" s="60">
        <f>Form!A106</f>
        <v>45361.3081</v>
      </c>
    </row>
    <row r="129">
      <c r="A129" s="9" t="str">
        <f>Form!AN115</f>
        <v>Winnipeg, Manitoba</v>
      </c>
      <c r="B129" s="9" t="str">
        <f>Form!C115</f>
        <v>Stephanie Harvey, MA, SLP</v>
      </c>
      <c r="C129" s="9" t="str">
        <f>Form!L115</f>
        <v>Speech-Language Pathologist</v>
      </c>
      <c r="D129" s="61" t="str">
        <f>Form!C115&amp;" is a "&amp;Form!L115&amp;" employed at "&amp;Form!AO115&amp;". They began working with general voice clients in "&amp;Form!AW115&amp;", and transgender/gender diverse clients in "&amp;Form!AV115&amp;". "&amp;Form!P115&amp;" "&amp;Form!S115&amp;" "&amp;Form!X115&amp;" "&amp;CHAR(10)&amp;CHAR(10)&amp;"They are affiliated with the following: "&amp;Form!AP115&amp;". "&amp;Form!AY115&amp;Form!Z115&amp;Form!AB115&amp;Form!AU115&amp;Form!BA115</f>
        <v>Stephanie Harvey, MA, SLP is a Speech-Language Pathologist employed at Stephanie Harvey's online clinic. They began working with general voice clients in 1995, and transgender/gender diverse clients in 2020. Individual training is offered virtually, and group training is offered virtually. Services are available for those with feminine, masculine, and androgynous voice goals. 
They are affiliated with the following: College of Audiologists and Speech–Language Pathologists of Manitoba (Full Registration), College of Audiologists and Speech – Language Pathologists of Ontario (Cross-Provincial Practice Certificate), Speech and Audiology Canada. 
Regarding formal training in voice for transgender and gender diverse people, this provider reported: I started with singing lessons to explore my own voice. Then I took courses in voice therapy and gender-affirming voice care. I am constantly looking for more opportunities to deepen my knowledge.
Regarding areas of specialty/specific trainings, this provider reported: I work with clients of all ages, and have extensive experience with neurodiversity. 
Regarding formal training in cultural humility for transgender and gender diverse people, this provider reported: I have taken the Trans Voice Elective as well as courses at the Unitarian Universalist church to deepen my understanding of the trans community. </v>
      </c>
      <c r="E129" s="9" t="str">
        <f>Form!T115</f>
        <v>MB, ON</v>
      </c>
      <c r="F129" s="9" t="str">
        <f>Form!M115</f>
        <v>English, French</v>
      </c>
      <c r="G129" s="59" t="str">
        <f>Form!AI115</f>
        <v>Cisgender Woman</v>
      </c>
      <c r="H129" s="9" t="str">
        <f>Form!AR115</f>
        <v>connect@stephanieharvey.ca</v>
      </c>
      <c r="I129" s="49" t="str">
        <f>Form!AS115</f>
        <v>www.StephanieHarvey.ca</v>
      </c>
      <c r="J129" s="58">
        <f>Form!AQ115</f>
        <v>2042237461</v>
      </c>
      <c r="K129" s="9" t="str">
        <f>Form!AC115</f>
        <v>I can bill many insurance companies directly (MB Blue Cross, Canada Life, etc). I offer group services on a sliding scale. </v>
      </c>
      <c r="L129" s="60">
        <f>Form!A115</f>
        <v>45362.40517</v>
      </c>
    </row>
    <row r="130">
      <c r="C130" s="23"/>
      <c r="D130" s="61"/>
      <c r="G130" s="59"/>
      <c r="J130" s="58"/>
      <c r="L130" s="60"/>
    </row>
    <row r="131">
      <c r="C131" s="23"/>
      <c r="D131" s="61"/>
      <c r="G131" s="59"/>
      <c r="J131" s="58"/>
      <c r="L131" s="60"/>
    </row>
    <row r="132">
      <c r="C132" s="23"/>
      <c r="D132" s="61"/>
      <c r="G132" s="59"/>
      <c r="J132" s="58"/>
      <c r="L132" s="60"/>
    </row>
    <row r="133">
      <c r="C133" s="23"/>
      <c r="D133" s="61"/>
      <c r="G133" s="59"/>
      <c r="J133" s="58"/>
      <c r="L133" s="60"/>
    </row>
    <row r="134">
      <c r="C134" s="23"/>
      <c r="D134" s="61"/>
      <c r="G134" s="59"/>
      <c r="J134" s="58"/>
      <c r="L134" s="60"/>
    </row>
    <row r="135">
      <c r="C135" s="23"/>
      <c r="D135" s="61"/>
      <c r="G135" s="59"/>
      <c r="J135" s="58"/>
      <c r="L135" s="60"/>
    </row>
    <row r="136">
      <c r="C136" s="23"/>
      <c r="D136" s="61"/>
      <c r="G136" s="59"/>
      <c r="J136" s="58"/>
      <c r="L136" s="60"/>
    </row>
    <row r="137">
      <c r="C137" s="23"/>
      <c r="D137" s="61"/>
      <c r="G137" s="59"/>
      <c r="J137" s="58"/>
      <c r="L137" s="60"/>
    </row>
    <row r="138">
      <c r="C138" s="23"/>
      <c r="D138" s="61"/>
      <c r="G138" s="59"/>
      <c r="J138" s="58"/>
      <c r="L138" s="60"/>
    </row>
    <row r="139">
      <c r="C139" s="23"/>
      <c r="D139" s="61"/>
      <c r="G139" s="59"/>
      <c r="J139" s="58"/>
      <c r="L139" s="60"/>
    </row>
    <row r="140">
      <c r="D140" s="61"/>
      <c r="G140" s="59"/>
      <c r="J140" s="58"/>
      <c r="L140" s="60"/>
    </row>
    <row r="141">
      <c r="D141" s="61"/>
      <c r="G141" s="59"/>
      <c r="J141" s="58"/>
      <c r="L141" s="60"/>
    </row>
    <row r="142">
      <c r="D142" s="61"/>
      <c r="G142" s="59"/>
      <c r="J142" s="58"/>
      <c r="L142" s="60"/>
    </row>
    <row r="143">
      <c r="D143" s="61"/>
      <c r="G143" s="59"/>
      <c r="J143" s="58"/>
      <c r="L143" s="60"/>
    </row>
    <row r="144">
      <c r="D144" s="61"/>
      <c r="G144" s="59"/>
      <c r="J144" s="58"/>
      <c r="L144" s="60"/>
    </row>
    <row r="145">
      <c r="D145" s="61"/>
      <c r="G145" s="59"/>
      <c r="J145" s="58"/>
      <c r="L145" s="60"/>
    </row>
    <row r="146">
      <c r="D146" s="61"/>
      <c r="G146" s="59"/>
      <c r="J146" s="58"/>
      <c r="L146" s="60"/>
    </row>
    <row r="147">
      <c r="D147" s="61"/>
      <c r="G147" s="59"/>
      <c r="J147" s="58"/>
      <c r="L147" s="60"/>
    </row>
    <row r="148">
      <c r="D148" s="61"/>
      <c r="G148" s="59"/>
      <c r="J148" s="58"/>
      <c r="L148" s="60"/>
    </row>
    <row r="149">
      <c r="D149" s="61"/>
      <c r="G149" s="59"/>
      <c r="J149" s="58"/>
      <c r="L149" s="60"/>
    </row>
    <row r="150">
      <c r="D150" s="61"/>
      <c r="G150" s="59"/>
      <c r="J150" s="58"/>
      <c r="L150" s="60"/>
    </row>
    <row r="151">
      <c r="D151" s="61"/>
      <c r="G151" s="59"/>
      <c r="J151" s="58"/>
      <c r="L151" s="60"/>
    </row>
    <row r="152">
      <c r="D152" s="61"/>
      <c r="G152" s="59"/>
      <c r="J152" s="58"/>
      <c r="L152" s="60"/>
    </row>
    <row r="153">
      <c r="D153" s="61"/>
      <c r="G153" s="59"/>
      <c r="J153" s="58"/>
      <c r="L153" s="60"/>
    </row>
    <row r="154">
      <c r="D154" s="61"/>
      <c r="G154" s="59"/>
      <c r="J154" s="58"/>
      <c r="L154" s="60"/>
    </row>
    <row r="155">
      <c r="D155" s="61"/>
      <c r="G155" s="59"/>
      <c r="J155" s="58"/>
      <c r="L155" s="60"/>
    </row>
    <row r="156">
      <c r="D156" s="61"/>
      <c r="G156" s="59"/>
      <c r="J156" s="58"/>
      <c r="L156" s="60"/>
    </row>
    <row r="157">
      <c r="D157" s="61"/>
      <c r="G157" s="59"/>
      <c r="J157" s="58"/>
      <c r="L157" s="60"/>
    </row>
    <row r="158">
      <c r="D158" s="61"/>
      <c r="G158" s="59"/>
      <c r="J158" s="58"/>
      <c r="L158" s="60"/>
    </row>
    <row r="159">
      <c r="D159" s="61"/>
      <c r="G159" s="59"/>
      <c r="J159" s="58"/>
      <c r="L159" s="60"/>
    </row>
    <row r="160">
      <c r="D160" s="61"/>
      <c r="G160" s="59"/>
      <c r="J160" s="58"/>
      <c r="L160" s="60"/>
    </row>
    <row r="161">
      <c r="D161" s="61"/>
      <c r="G161" s="59"/>
      <c r="J161" s="58"/>
      <c r="L161" s="60"/>
    </row>
    <row r="162">
      <c r="D162" s="61"/>
      <c r="G162" s="59"/>
      <c r="J162" s="58"/>
      <c r="L162" s="60"/>
    </row>
    <row r="163">
      <c r="D163" s="61"/>
      <c r="G163" s="59"/>
      <c r="J163" s="58"/>
      <c r="L163" s="60"/>
    </row>
    <row r="164">
      <c r="D164" s="61"/>
      <c r="G164" s="59"/>
      <c r="J164" s="58"/>
      <c r="L164" s="60"/>
    </row>
    <row r="165">
      <c r="D165" s="61"/>
      <c r="G165" s="59"/>
      <c r="J165" s="58"/>
      <c r="L165" s="60"/>
    </row>
    <row r="166">
      <c r="D166" s="61"/>
      <c r="G166" s="59"/>
      <c r="J166" s="58"/>
      <c r="L166" s="60"/>
    </row>
    <row r="167">
      <c r="D167" s="61"/>
      <c r="G167" s="59"/>
      <c r="J167" s="58"/>
      <c r="L167" s="60"/>
    </row>
    <row r="168">
      <c r="G168" s="59"/>
      <c r="J168" s="58"/>
      <c r="L168" s="60"/>
    </row>
    <row r="169">
      <c r="G169" s="59"/>
      <c r="J169" s="58"/>
      <c r="L169" s="60"/>
    </row>
    <row r="170">
      <c r="G170" s="59"/>
      <c r="J170" s="58"/>
      <c r="L170" s="60"/>
    </row>
    <row r="171">
      <c r="B171" s="9" t="str">
        <f>Form!C294</f>
        <v/>
      </c>
      <c r="E171" s="9" t="str">
        <f>Form!T343</f>
        <v/>
      </c>
      <c r="F171" s="9" t="str">
        <f>Form!M343</f>
        <v/>
      </c>
      <c r="G171" s="59" t="str">
        <f>Form!AI343</f>
        <v/>
      </c>
      <c r="H171" s="9" t="str">
        <f>Form!AR343</f>
        <v/>
      </c>
      <c r="I171" s="9" t="str">
        <f>Form!AS343</f>
        <v/>
      </c>
      <c r="J171" s="58" t="str">
        <f>Form!AQ343</f>
        <v/>
      </c>
      <c r="K171" s="9" t="str">
        <f>Form!AC343</f>
        <v/>
      </c>
      <c r="L171" s="60" t="str">
        <f>Form!A343</f>
        <v/>
      </c>
    </row>
    <row r="172">
      <c r="B172" s="9" t="str">
        <f>Form!C295</f>
        <v/>
      </c>
      <c r="E172" s="9" t="str">
        <f>Form!T344</f>
        <v/>
      </c>
      <c r="F172" s="9" t="str">
        <f>Form!M344</f>
        <v/>
      </c>
      <c r="G172" s="59" t="str">
        <f>Form!AI344</f>
        <v/>
      </c>
      <c r="H172" s="9" t="str">
        <f>Form!AR344</f>
        <v/>
      </c>
      <c r="I172" s="9" t="str">
        <f>Form!AS344</f>
        <v/>
      </c>
      <c r="J172" s="58" t="str">
        <f>Form!AQ344</f>
        <v/>
      </c>
      <c r="K172" s="9" t="str">
        <f>Form!AC344</f>
        <v/>
      </c>
      <c r="L172" s="60" t="str">
        <f>Form!A344</f>
        <v/>
      </c>
    </row>
    <row r="173">
      <c r="B173" s="9" t="str">
        <f>Form!C296</f>
        <v/>
      </c>
      <c r="E173" s="9" t="str">
        <f>Form!T345</f>
        <v/>
      </c>
      <c r="F173" s="9" t="str">
        <f>Form!M345</f>
        <v/>
      </c>
      <c r="G173" s="59" t="str">
        <f>Form!AI345</f>
        <v/>
      </c>
      <c r="H173" s="9" t="str">
        <f>Form!AR345</f>
        <v/>
      </c>
      <c r="I173" s="9" t="str">
        <f>Form!AS345</f>
        <v/>
      </c>
      <c r="J173" s="58" t="str">
        <f>Form!AQ345</f>
        <v/>
      </c>
      <c r="K173" s="9" t="str">
        <f>Form!AC345</f>
        <v/>
      </c>
      <c r="L173" s="60" t="str">
        <f>Form!A345</f>
        <v/>
      </c>
    </row>
    <row r="174">
      <c r="B174" s="9" t="str">
        <f>Form!C297</f>
        <v/>
      </c>
      <c r="E174" s="9" t="str">
        <f>Form!T346</f>
        <v/>
      </c>
      <c r="F174" s="9" t="str">
        <f>Form!M346</f>
        <v/>
      </c>
      <c r="G174" s="59" t="str">
        <f>Form!AI346</f>
        <v/>
      </c>
      <c r="H174" s="9" t="str">
        <f>Form!AR346</f>
        <v/>
      </c>
      <c r="I174" s="9" t="str">
        <f>Form!AS346</f>
        <v/>
      </c>
      <c r="J174" s="58" t="str">
        <f>Form!AQ346</f>
        <v/>
      </c>
      <c r="K174" s="9" t="str">
        <f>Form!AC346</f>
        <v/>
      </c>
      <c r="L174" s="60" t="str">
        <f>Form!A346</f>
        <v/>
      </c>
    </row>
    <row r="175">
      <c r="B175" s="9" t="str">
        <f>Form!C298</f>
        <v/>
      </c>
      <c r="E175" s="9" t="str">
        <f>Form!T347</f>
        <v/>
      </c>
      <c r="F175" s="9" t="str">
        <f>Form!M347</f>
        <v/>
      </c>
      <c r="G175" s="59" t="str">
        <f>Form!AI347</f>
        <v/>
      </c>
      <c r="H175" s="9" t="str">
        <f>Form!AR347</f>
        <v/>
      </c>
      <c r="I175" s="9" t="str">
        <f>Form!AS347</f>
        <v/>
      </c>
      <c r="J175" s="58" t="str">
        <f>Form!AQ347</f>
        <v/>
      </c>
      <c r="K175" s="9" t="str">
        <f>Form!AC347</f>
        <v/>
      </c>
      <c r="L175" s="60" t="str">
        <f>Form!A347</f>
        <v/>
      </c>
    </row>
    <row r="176">
      <c r="B176" s="9" t="str">
        <f>Form!C299</f>
        <v/>
      </c>
      <c r="E176" s="9" t="str">
        <f>Form!T348</f>
        <v/>
      </c>
      <c r="F176" s="9" t="str">
        <f>Form!M348</f>
        <v/>
      </c>
      <c r="G176" s="59" t="str">
        <f>Form!AI348</f>
        <v/>
      </c>
      <c r="H176" s="9" t="str">
        <f>Form!AR348</f>
        <v/>
      </c>
      <c r="I176" s="9" t="str">
        <f>Form!AS348</f>
        <v/>
      </c>
      <c r="J176" s="58" t="str">
        <f>Form!AQ348</f>
        <v/>
      </c>
      <c r="K176" s="9" t="str">
        <f>Form!AC348</f>
        <v/>
      </c>
      <c r="L176" s="60" t="str">
        <f>Form!A348</f>
        <v/>
      </c>
    </row>
    <row r="177">
      <c r="B177" s="9" t="str">
        <f>Form!C300</f>
        <v/>
      </c>
      <c r="E177" s="9" t="str">
        <f>Form!T349</f>
        <v/>
      </c>
      <c r="F177" s="9" t="str">
        <f>Form!M349</f>
        <v/>
      </c>
      <c r="G177" s="59" t="str">
        <f>Form!AI349</f>
        <v/>
      </c>
      <c r="H177" s="9" t="str">
        <f>Form!AR349</f>
        <v/>
      </c>
      <c r="I177" s="9" t="str">
        <f>Form!AS349</f>
        <v/>
      </c>
      <c r="J177" s="58" t="str">
        <f>Form!AQ349</f>
        <v/>
      </c>
      <c r="K177" s="9" t="str">
        <f>Form!AC349</f>
        <v/>
      </c>
      <c r="L177" s="60" t="str">
        <f>Form!A349</f>
        <v/>
      </c>
    </row>
    <row r="178">
      <c r="B178" s="9" t="str">
        <f>Form!C301</f>
        <v/>
      </c>
      <c r="E178" s="9" t="str">
        <f>Form!T350</f>
        <v/>
      </c>
      <c r="F178" s="9" t="str">
        <f>Form!M350</f>
        <v/>
      </c>
      <c r="G178" s="59" t="str">
        <f>Form!AI350</f>
        <v/>
      </c>
      <c r="H178" s="9" t="str">
        <f>Form!AR350</f>
        <v/>
      </c>
      <c r="I178" s="9" t="str">
        <f>Form!AS350</f>
        <v/>
      </c>
      <c r="J178" s="58" t="str">
        <f>Form!AQ350</f>
        <v/>
      </c>
      <c r="K178" s="9" t="str">
        <f>Form!AC350</f>
        <v/>
      </c>
      <c r="L178" s="60" t="str">
        <f>Form!A350</f>
        <v/>
      </c>
    </row>
    <row r="179">
      <c r="B179" s="9" t="str">
        <f>Form!C302</f>
        <v/>
      </c>
      <c r="E179" s="9" t="str">
        <f>Form!T351</f>
        <v/>
      </c>
      <c r="F179" s="9" t="str">
        <f>Form!M351</f>
        <v/>
      </c>
      <c r="G179" s="59" t="str">
        <f>Form!AI351</f>
        <v/>
      </c>
      <c r="H179" s="9" t="str">
        <f>Form!AR351</f>
        <v/>
      </c>
      <c r="I179" s="9" t="str">
        <f>Form!AS351</f>
        <v/>
      </c>
      <c r="J179" s="58" t="str">
        <f>Form!AQ351</f>
        <v/>
      </c>
      <c r="K179" s="9" t="str">
        <f>Form!AC351</f>
        <v/>
      </c>
      <c r="L179" s="60" t="str">
        <f>Form!A351</f>
        <v/>
      </c>
    </row>
    <row r="180">
      <c r="B180" s="9" t="str">
        <f>Form!C303</f>
        <v/>
      </c>
      <c r="E180" s="9" t="str">
        <f>Form!T352</f>
        <v/>
      </c>
      <c r="F180" s="9" t="str">
        <f>Form!M352</f>
        <v/>
      </c>
      <c r="G180" s="59" t="str">
        <f>Form!AI352</f>
        <v/>
      </c>
      <c r="H180" s="9" t="str">
        <f>Form!AR352</f>
        <v/>
      </c>
      <c r="I180" s="9" t="str">
        <f>Form!AS352</f>
        <v/>
      </c>
      <c r="J180" s="58" t="str">
        <f>Form!AQ352</f>
        <v/>
      </c>
      <c r="K180" s="9" t="str">
        <f>Form!AC352</f>
        <v/>
      </c>
      <c r="L180" s="60"/>
    </row>
    <row r="181">
      <c r="B181" s="9" t="str">
        <f>Form!C304</f>
        <v/>
      </c>
      <c r="E181" s="9" t="str">
        <f>Form!T353</f>
        <v/>
      </c>
      <c r="F181" s="9" t="str">
        <f>Form!M353</f>
        <v/>
      </c>
      <c r="G181" s="59" t="str">
        <f>Form!AI353</f>
        <v/>
      </c>
      <c r="H181" s="9" t="str">
        <f>Form!AR353</f>
        <v/>
      </c>
      <c r="I181" s="9" t="str">
        <f>Form!AS353</f>
        <v/>
      </c>
      <c r="J181" s="58" t="str">
        <f>Form!AQ353</f>
        <v/>
      </c>
      <c r="K181" s="9" t="str">
        <f>Form!AC353</f>
        <v/>
      </c>
      <c r="L181" s="60"/>
    </row>
    <row r="182">
      <c r="B182" s="9" t="str">
        <f>Form!C305</f>
        <v/>
      </c>
      <c r="E182" s="9" t="str">
        <f>Form!T354</f>
        <v/>
      </c>
      <c r="F182" s="9" t="str">
        <f>Form!M354</f>
        <v/>
      </c>
      <c r="G182" s="59" t="str">
        <f>Form!AI354</f>
        <v/>
      </c>
      <c r="H182" s="9" t="str">
        <f>Form!AR354</f>
        <v/>
      </c>
      <c r="I182" s="9" t="str">
        <f>Form!AS354</f>
        <v/>
      </c>
      <c r="J182" s="58" t="str">
        <f>Form!AQ354</f>
        <v/>
      </c>
      <c r="K182" s="9" t="str">
        <f>Form!AC354</f>
        <v/>
      </c>
      <c r="L182" s="60"/>
    </row>
    <row r="183">
      <c r="B183" s="9" t="str">
        <f>Form!C355</f>
        <v/>
      </c>
      <c r="E183" s="9" t="str">
        <f>Form!T355</f>
        <v/>
      </c>
      <c r="F183" s="9" t="str">
        <f>Form!M355</f>
        <v/>
      </c>
      <c r="G183" s="59" t="str">
        <f>Form!AI355</f>
        <v/>
      </c>
      <c r="H183" s="9" t="str">
        <f>Form!AR355</f>
        <v/>
      </c>
      <c r="I183" s="9" t="str">
        <f>Form!AS355</f>
        <v/>
      </c>
      <c r="J183" s="58" t="str">
        <f>Form!AQ355</f>
        <v/>
      </c>
      <c r="K183" s="9" t="str">
        <f>Form!AC355</f>
        <v/>
      </c>
      <c r="L183" s="60"/>
    </row>
    <row r="184">
      <c r="B184" s="9" t="str">
        <f>Form!C356</f>
        <v/>
      </c>
      <c r="E184" s="9" t="str">
        <f>Form!T356</f>
        <v/>
      </c>
      <c r="F184" s="9" t="str">
        <f>Form!M356</f>
        <v/>
      </c>
      <c r="G184" s="59" t="str">
        <f>Form!AI356</f>
        <v/>
      </c>
      <c r="H184" s="9" t="str">
        <f>Form!AR356</f>
        <v/>
      </c>
      <c r="I184" s="9" t="str">
        <f>Form!AS356</f>
        <v/>
      </c>
      <c r="J184" s="58" t="str">
        <f>Form!AQ356</f>
        <v/>
      </c>
      <c r="K184" s="9" t="str">
        <f>Form!AC356</f>
        <v/>
      </c>
      <c r="L184" s="60"/>
    </row>
    <row r="185">
      <c r="B185" s="9" t="str">
        <f>Form!C357</f>
        <v/>
      </c>
      <c r="E185" s="9" t="str">
        <f>Form!T357</f>
        <v/>
      </c>
      <c r="F185" s="9" t="str">
        <f>Form!M357</f>
        <v/>
      </c>
      <c r="G185" s="59" t="str">
        <f>Form!AI357</f>
        <v/>
      </c>
      <c r="H185" s="9" t="str">
        <f>Form!AR357</f>
        <v/>
      </c>
      <c r="I185" s="9" t="str">
        <f>Form!AS357</f>
        <v/>
      </c>
      <c r="J185" s="58" t="str">
        <f>Form!AQ357</f>
        <v/>
      </c>
      <c r="K185" s="9" t="str">
        <f>Form!AC357</f>
        <v/>
      </c>
      <c r="L185" s="60"/>
    </row>
    <row r="186">
      <c r="B186" s="9" t="str">
        <f>Form!C358</f>
        <v/>
      </c>
      <c r="E186" s="9" t="str">
        <f>Form!T358</f>
        <v/>
      </c>
      <c r="F186" s="9" t="str">
        <f>Form!M358</f>
        <v/>
      </c>
      <c r="G186" s="59" t="str">
        <f>Form!AI358</f>
        <v/>
      </c>
      <c r="H186" s="9" t="str">
        <f>Form!AR358</f>
        <v/>
      </c>
      <c r="I186" s="9" t="str">
        <f>Form!AS358</f>
        <v/>
      </c>
      <c r="J186" s="58" t="str">
        <f>Form!AQ358</f>
        <v/>
      </c>
      <c r="K186" s="9" t="str">
        <f>Form!AC358</f>
        <v/>
      </c>
      <c r="L186" s="60"/>
    </row>
    <row r="187">
      <c r="B187" s="9" t="str">
        <f>Form!C359</f>
        <v/>
      </c>
      <c r="E187" s="9" t="str">
        <f>Form!T359</f>
        <v/>
      </c>
      <c r="F187" s="9" t="str">
        <f>Form!M359</f>
        <v/>
      </c>
      <c r="G187" s="59" t="str">
        <f>Form!AI359</f>
        <v/>
      </c>
      <c r="H187" s="9" t="str">
        <f>Form!AR359</f>
        <v/>
      </c>
      <c r="I187" s="9" t="str">
        <f>Form!AS359</f>
        <v/>
      </c>
      <c r="J187" s="58" t="str">
        <f>Form!AQ359</f>
        <v/>
      </c>
      <c r="K187" s="9" t="str">
        <f>Form!AC359</f>
        <v/>
      </c>
      <c r="L187" s="60"/>
    </row>
    <row r="188">
      <c r="B188" s="9" t="str">
        <f>Form!C360</f>
        <v/>
      </c>
      <c r="E188" s="9" t="str">
        <f>Form!T360</f>
        <v/>
      </c>
      <c r="F188" s="9" t="str">
        <f>Form!M360</f>
        <v/>
      </c>
      <c r="G188" s="59" t="str">
        <f>Form!AI360</f>
        <v/>
      </c>
      <c r="H188" s="9" t="str">
        <f>Form!AR360</f>
        <v/>
      </c>
      <c r="I188" s="9" t="str">
        <f>Form!AS360</f>
        <v/>
      </c>
      <c r="J188" s="58" t="str">
        <f>Form!AQ360</f>
        <v/>
      </c>
      <c r="K188" s="9" t="str">
        <f>Form!AC360</f>
        <v/>
      </c>
      <c r="L188" s="60"/>
    </row>
    <row r="189">
      <c r="B189" s="9" t="str">
        <f>Form!C361</f>
        <v/>
      </c>
      <c r="E189" s="9" t="str">
        <f>Form!T361</f>
        <v/>
      </c>
      <c r="F189" s="9" t="str">
        <f>Form!M361</f>
        <v/>
      </c>
      <c r="G189" s="59" t="str">
        <f>Form!AI361</f>
        <v/>
      </c>
      <c r="H189" s="9" t="str">
        <f>Form!AR361</f>
        <v/>
      </c>
      <c r="I189" s="9" t="str">
        <f>Form!AS361</f>
        <v/>
      </c>
      <c r="J189" s="58" t="str">
        <f>Form!AQ361</f>
        <v/>
      </c>
      <c r="K189" s="9" t="str">
        <f>Form!AC361</f>
        <v/>
      </c>
      <c r="L189" s="60"/>
    </row>
    <row r="190">
      <c r="B190" s="9" t="str">
        <f>Form!C362</f>
        <v/>
      </c>
      <c r="E190" s="9" t="str">
        <f>Form!T362</f>
        <v/>
      </c>
      <c r="F190" s="9" t="str">
        <f>Form!M362</f>
        <v/>
      </c>
      <c r="G190" s="59" t="str">
        <f>Form!AI362</f>
        <v/>
      </c>
      <c r="H190" s="9" t="str">
        <f>Form!AR362</f>
        <v/>
      </c>
      <c r="I190" s="9" t="str">
        <f>Form!AS362</f>
        <v/>
      </c>
      <c r="J190" s="58" t="str">
        <f>Form!AQ362</f>
        <v/>
      </c>
      <c r="K190" s="9" t="str">
        <f>Form!AC362</f>
        <v/>
      </c>
      <c r="L190" s="60"/>
    </row>
    <row r="191">
      <c r="B191" s="9" t="str">
        <f>Form!C363</f>
        <v/>
      </c>
      <c r="E191" s="9" t="str">
        <f>Form!T363</f>
        <v/>
      </c>
      <c r="F191" s="9" t="str">
        <f>Form!M363</f>
        <v/>
      </c>
      <c r="G191" s="59" t="str">
        <f>Form!AI363</f>
        <v/>
      </c>
      <c r="H191" s="9" t="str">
        <f>Form!AR363</f>
        <v/>
      </c>
      <c r="I191" s="9" t="str">
        <f>Form!AS363</f>
        <v/>
      </c>
      <c r="J191" s="58" t="str">
        <f>Form!AQ363</f>
        <v/>
      </c>
      <c r="K191" s="9" t="str">
        <f>Form!AC363</f>
        <v/>
      </c>
      <c r="L191" s="60"/>
    </row>
    <row r="192">
      <c r="B192" s="9" t="str">
        <f>Form!C364</f>
        <v/>
      </c>
      <c r="E192" s="9" t="str">
        <f>Form!T364</f>
        <v/>
      </c>
      <c r="F192" s="9" t="str">
        <f>Form!M364</f>
        <v/>
      </c>
      <c r="G192" s="59" t="str">
        <f>Form!AI364</f>
        <v/>
      </c>
      <c r="H192" s="9" t="str">
        <f>Form!AR364</f>
        <v/>
      </c>
      <c r="I192" s="9" t="str">
        <f>Form!AS364</f>
        <v/>
      </c>
      <c r="J192" s="58" t="str">
        <f>Form!AQ364</f>
        <v/>
      </c>
      <c r="K192" s="9" t="str">
        <f>Form!AC364</f>
        <v/>
      </c>
      <c r="L192" s="60"/>
    </row>
    <row r="193">
      <c r="B193" s="9" t="str">
        <f>Form!C365</f>
        <v/>
      </c>
      <c r="E193" s="9" t="str">
        <f>Form!T365</f>
        <v/>
      </c>
      <c r="F193" s="9" t="str">
        <f>Form!M365</f>
        <v/>
      </c>
      <c r="G193" s="59" t="str">
        <f>Form!AI365</f>
        <v/>
      </c>
      <c r="H193" s="9" t="str">
        <f>Form!AR365</f>
        <v/>
      </c>
      <c r="I193" s="9" t="str">
        <f>Form!AS365</f>
        <v/>
      </c>
      <c r="J193" s="58" t="str">
        <f>Form!AQ365</f>
        <v/>
      </c>
      <c r="K193" s="9" t="str">
        <f>Form!AC365</f>
        <v/>
      </c>
      <c r="L193" s="60"/>
    </row>
    <row r="194">
      <c r="B194" s="9" t="str">
        <f>Form!C366</f>
        <v/>
      </c>
      <c r="E194" s="9" t="str">
        <f>Form!T366</f>
        <v/>
      </c>
      <c r="F194" s="9" t="str">
        <f>Form!M366</f>
        <v/>
      </c>
      <c r="G194" s="59" t="str">
        <f>Form!AI366</f>
        <v/>
      </c>
      <c r="H194" s="9" t="str">
        <f>Form!AR366</f>
        <v/>
      </c>
      <c r="I194" s="9" t="str">
        <f>Form!AS366</f>
        <v/>
      </c>
      <c r="J194" s="58" t="str">
        <f>Form!AQ366</f>
        <v/>
      </c>
      <c r="K194" s="9" t="str">
        <f>Form!AC366</f>
        <v/>
      </c>
      <c r="L194" s="60"/>
    </row>
    <row r="195">
      <c r="B195" s="9" t="str">
        <f>Form!C367</f>
        <v/>
      </c>
      <c r="E195" s="9" t="str">
        <f>Form!T367</f>
        <v/>
      </c>
      <c r="F195" s="9" t="str">
        <f>Form!M367</f>
        <v/>
      </c>
      <c r="G195" s="59" t="str">
        <f>Form!AI367</f>
        <v/>
      </c>
      <c r="H195" s="9" t="str">
        <f>Form!AR367</f>
        <v/>
      </c>
      <c r="I195" s="9" t="str">
        <f>Form!AS367</f>
        <v/>
      </c>
      <c r="J195" s="58" t="str">
        <f>Form!AQ367</f>
        <v/>
      </c>
      <c r="K195" s="9" t="str">
        <f>Form!AC367</f>
        <v/>
      </c>
      <c r="L195" s="60"/>
    </row>
    <row r="196">
      <c r="B196" s="9" t="str">
        <f>Form!C368</f>
        <v/>
      </c>
      <c r="E196" s="9" t="str">
        <f>Form!T368</f>
        <v/>
      </c>
      <c r="F196" s="9" t="str">
        <f>Form!M368</f>
        <v/>
      </c>
      <c r="G196" s="59" t="str">
        <f>Form!AI368</f>
        <v/>
      </c>
      <c r="H196" s="9" t="str">
        <f>Form!AR368</f>
        <v/>
      </c>
      <c r="I196" s="9" t="str">
        <f>Form!AS368</f>
        <v/>
      </c>
      <c r="J196" s="58" t="str">
        <f>Form!AQ368</f>
        <v/>
      </c>
      <c r="K196" s="9" t="str">
        <f>Form!AC368</f>
        <v/>
      </c>
      <c r="L196" s="60"/>
    </row>
    <row r="197">
      <c r="B197" s="9" t="str">
        <f>Form!C369</f>
        <v/>
      </c>
      <c r="E197" s="9" t="str">
        <f>Form!T369</f>
        <v/>
      </c>
      <c r="F197" s="9" t="str">
        <f>Form!M369</f>
        <v/>
      </c>
      <c r="G197" s="59" t="str">
        <f>Form!AI369</f>
        <v/>
      </c>
      <c r="H197" s="9" t="str">
        <f>Form!AR369</f>
        <v/>
      </c>
      <c r="I197" s="9" t="str">
        <f>Form!AS369</f>
        <v/>
      </c>
      <c r="J197" s="58" t="str">
        <f>Form!AQ369</f>
        <v/>
      </c>
      <c r="K197" s="9" t="str">
        <f>Form!AC369</f>
        <v/>
      </c>
      <c r="L197" s="60"/>
    </row>
    <row r="198">
      <c r="B198" s="9" t="str">
        <f>Form!C370</f>
        <v/>
      </c>
      <c r="E198" s="9" t="str">
        <f>Form!T370</f>
        <v/>
      </c>
      <c r="F198" s="9" t="str">
        <f>Form!M370</f>
        <v/>
      </c>
      <c r="G198" s="59" t="str">
        <f>Form!AI370</f>
        <v/>
      </c>
      <c r="H198" s="9" t="str">
        <f>Form!AR370</f>
        <v/>
      </c>
      <c r="I198" s="9" t="str">
        <f>Form!AS370</f>
        <v/>
      </c>
      <c r="J198" s="58" t="str">
        <f>Form!AQ370</f>
        <v/>
      </c>
      <c r="K198" s="9" t="str">
        <f>Form!AC370</f>
        <v/>
      </c>
      <c r="L198" s="60"/>
    </row>
    <row r="199">
      <c r="B199" s="9" t="str">
        <f>Form!C371</f>
        <v/>
      </c>
      <c r="E199" s="9" t="str">
        <f>Form!T371</f>
        <v/>
      </c>
      <c r="F199" s="9" t="str">
        <f>Form!M371</f>
        <v/>
      </c>
      <c r="G199" s="59" t="str">
        <f>Form!AI371</f>
        <v/>
      </c>
      <c r="H199" s="9" t="str">
        <f>Form!AR371</f>
        <v/>
      </c>
      <c r="I199" s="9" t="str">
        <f>Form!AS371</f>
        <v/>
      </c>
      <c r="J199" s="58" t="str">
        <f>Form!AQ371</f>
        <v/>
      </c>
      <c r="K199" s="9" t="str">
        <f>Form!AC371</f>
        <v/>
      </c>
      <c r="L199" s="60"/>
    </row>
    <row r="200">
      <c r="B200" s="9" t="str">
        <f>Form!C372</f>
        <v/>
      </c>
      <c r="E200" s="9" t="str">
        <f>Form!T372</f>
        <v/>
      </c>
      <c r="F200" s="9" t="str">
        <f>Form!M372</f>
        <v/>
      </c>
      <c r="G200" s="59" t="str">
        <f>Form!AI372</f>
        <v/>
      </c>
      <c r="H200" s="9" t="str">
        <f>Form!AR372</f>
        <v/>
      </c>
      <c r="I200" s="9" t="str">
        <f>Form!AS372</f>
        <v/>
      </c>
      <c r="J200" s="58" t="str">
        <f>Form!AQ372</f>
        <v/>
      </c>
      <c r="K200" s="9" t="str">
        <f>Form!AC372</f>
        <v/>
      </c>
      <c r="L200" s="60"/>
    </row>
    <row r="201">
      <c r="B201" s="9" t="str">
        <f>Form!C373</f>
        <v/>
      </c>
      <c r="E201" s="9" t="str">
        <f>Form!T373</f>
        <v/>
      </c>
      <c r="F201" s="9" t="str">
        <f>Form!M373</f>
        <v/>
      </c>
      <c r="G201" s="59" t="str">
        <f>Form!AI373</f>
        <v/>
      </c>
      <c r="H201" s="9" t="str">
        <f>Form!AR373</f>
        <v/>
      </c>
      <c r="I201" s="9" t="str">
        <f>Form!AS373</f>
        <v/>
      </c>
      <c r="J201" s="58" t="str">
        <f>Form!AQ373</f>
        <v/>
      </c>
      <c r="K201" s="9" t="str">
        <f>Form!AC373</f>
        <v/>
      </c>
      <c r="L201" s="60"/>
    </row>
    <row r="202">
      <c r="B202" s="9" t="str">
        <f>Form!C374</f>
        <v/>
      </c>
      <c r="E202" s="9" t="str">
        <f>Form!T374</f>
        <v/>
      </c>
      <c r="F202" s="9" t="str">
        <f>Form!M374</f>
        <v/>
      </c>
      <c r="G202" s="59" t="str">
        <f>Form!AI374</f>
        <v/>
      </c>
      <c r="H202" s="9" t="str">
        <f>Form!AR374</f>
        <v/>
      </c>
      <c r="I202" s="9" t="str">
        <f>Form!AS374</f>
        <v/>
      </c>
      <c r="J202" s="58" t="str">
        <f>Form!AQ374</f>
        <v/>
      </c>
      <c r="K202" s="9" t="str">
        <f>Form!AC374</f>
        <v/>
      </c>
      <c r="L202" s="60"/>
    </row>
    <row r="203">
      <c r="B203" s="9" t="str">
        <f>Form!C375</f>
        <v/>
      </c>
      <c r="E203" s="9" t="str">
        <f>Form!T375</f>
        <v/>
      </c>
      <c r="F203" s="9" t="str">
        <f>Form!M375</f>
        <v/>
      </c>
      <c r="G203" s="59" t="str">
        <f>Form!AI375</f>
        <v/>
      </c>
      <c r="H203" s="9" t="str">
        <f>Form!AR375</f>
        <v/>
      </c>
      <c r="I203" s="9" t="str">
        <f>Form!AS375</f>
        <v/>
      </c>
      <c r="J203" s="58" t="str">
        <f>Form!AQ375</f>
        <v/>
      </c>
      <c r="K203" s="9" t="str">
        <f>Form!AC375</f>
        <v/>
      </c>
      <c r="L203" s="60"/>
    </row>
    <row r="204">
      <c r="B204" s="9" t="str">
        <f>Form!C376</f>
        <v/>
      </c>
      <c r="E204" s="9" t="str">
        <f>Form!T376</f>
        <v/>
      </c>
      <c r="F204" s="9" t="str">
        <f>Form!M376</f>
        <v/>
      </c>
      <c r="G204" s="59" t="str">
        <f>Form!AI376</f>
        <v/>
      </c>
      <c r="H204" s="9" t="str">
        <f>Form!AR376</f>
        <v/>
      </c>
      <c r="I204" s="9" t="str">
        <f>Form!AS376</f>
        <v/>
      </c>
      <c r="J204" s="58" t="str">
        <f>Form!AQ376</f>
        <v/>
      </c>
      <c r="K204" s="9" t="str">
        <f>Form!AC376</f>
        <v/>
      </c>
      <c r="L204" s="60"/>
    </row>
    <row r="205">
      <c r="B205" s="9" t="str">
        <f>Form!C377</f>
        <v/>
      </c>
      <c r="E205" s="9" t="str">
        <f>Form!T377</f>
        <v/>
      </c>
      <c r="F205" s="9" t="str">
        <f>Form!M377</f>
        <v/>
      </c>
      <c r="G205" s="59" t="str">
        <f>Form!AI377</f>
        <v/>
      </c>
      <c r="H205" s="9" t="str">
        <f>Form!AR377</f>
        <v/>
      </c>
      <c r="I205" s="9" t="str">
        <f>Form!AS377</f>
        <v/>
      </c>
      <c r="J205" s="58" t="str">
        <f>Form!AQ377</f>
        <v/>
      </c>
      <c r="K205" s="9" t="str">
        <f>Form!AC377</f>
        <v/>
      </c>
      <c r="L205" s="60"/>
    </row>
    <row r="206">
      <c r="B206" s="9" t="str">
        <f>Form!C378</f>
        <v/>
      </c>
      <c r="E206" s="9" t="str">
        <f>Form!T378</f>
        <v/>
      </c>
      <c r="F206" s="9" t="str">
        <f>Form!M378</f>
        <v/>
      </c>
      <c r="G206" s="59" t="str">
        <f>Form!AI378</f>
        <v/>
      </c>
      <c r="H206" s="9" t="str">
        <f>Form!AR378</f>
        <v/>
      </c>
      <c r="I206" s="9" t="str">
        <f>Form!AS378</f>
        <v/>
      </c>
      <c r="J206" s="58" t="str">
        <f>Form!AQ378</f>
        <v/>
      </c>
      <c r="K206" s="9" t="str">
        <f>Form!AC378</f>
        <v/>
      </c>
      <c r="L206" s="60"/>
    </row>
    <row r="207">
      <c r="B207" s="9" t="str">
        <f>Form!C379</f>
        <v/>
      </c>
      <c r="E207" s="9" t="str">
        <f>Form!T379</f>
        <v/>
      </c>
      <c r="F207" s="9" t="str">
        <f>Form!M379</f>
        <v/>
      </c>
      <c r="G207" s="59" t="str">
        <f>Form!AI379</f>
        <v/>
      </c>
      <c r="H207" s="9" t="str">
        <f>Form!AR379</f>
        <v/>
      </c>
      <c r="I207" s="9" t="str">
        <f>Form!AS379</f>
        <v/>
      </c>
      <c r="J207" s="58" t="str">
        <f>Form!AQ379</f>
        <v/>
      </c>
      <c r="K207" s="9" t="str">
        <f>Form!AC379</f>
        <v/>
      </c>
      <c r="L207" s="60"/>
    </row>
    <row r="208">
      <c r="B208" s="9" t="str">
        <f>Form!C380</f>
        <v/>
      </c>
      <c r="E208" s="9" t="str">
        <f>Form!T380</f>
        <v/>
      </c>
      <c r="F208" s="9" t="str">
        <f>Form!M380</f>
        <v/>
      </c>
      <c r="G208" s="59" t="str">
        <f>Form!AI380</f>
        <v/>
      </c>
      <c r="H208" s="9" t="str">
        <f>Form!AR380</f>
        <v/>
      </c>
      <c r="I208" s="9" t="str">
        <f>Form!AS380</f>
        <v/>
      </c>
      <c r="J208" s="58" t="str">
        <f>Form!AQ380</f>
        <v/>
      </c>
      <c r="K208" s="9" t="str">
        <f>Form!AC380</f>
        <v/>
      </c>
      <c r="L208" s="60"/>
    </row>
    <row r="209">
      <c r="B209" s="9" t="str">
        <f>Form!C381</f>
        <v/>
      </c>
      <c r="E209" s="9" t="str">
        <f>Form!T381</f>
        <v/>
      </c>
      <c r="F209" s="9" t="str">
        <f>Form!M381</f>
        <v/>
      </c>
      <c r="G209" s="59" t="str">
        <f>Form!AI381</f>
        <v/>
      </c>
      <c r="H209" s="9" t="str">
        <f>Form!AR381</f>
        <v/>
      </c>
      <c r="I209" s="9" t="str">
        <f>Form!AS381</f>
        <v/>
      </c>
      <c r="J209" s="58" t="str">
        <f>Form!AQ381</f>
        <v/>
      </c>
      <c r="K209" s="9" t="str">
        <f>Form!AC381</f>
        <v/>
      </c>
      <c r="L209" s="60"/>
    </row>
    <row r="210">
      <c r="B210" s="9" t="str">
        <f>Form!C382</f>
        <v/>
      </c>
      <c r="E210" s="9" t="str">
        <f>Form!T382</f>
        <v/>
      </c>
      <c r="F210" s="9" t="str">
        <f>Form!M382</f>
        <v/>
      </c>
      <c r="G210" s="59" t="str">
        <f>Form!AI382</f>
        <v/>
      </c>
      <c r="H210" s="9" t="str">
        <f>Form!AR382</f>
        <v/>
      </c>
      <c r="I210" s="9" t="str">
        <f>Form!AS382</f>
        <v/>
      </c>
      <c r="J210" s="58" t="str">
        <f>Form!AQ382</f>
        <v/>
      </c>
      <c r="K210" s="9" t="str">
        <f>Form!AC382</f>
        <v/>
      </c>
      <c r="L210" s="60"/>
    </row>
    <row r="211">
      <c r="B211" s="9" t="str">
        <f>Form!C383</f>
        <v/>
      </c>
      <c r="E211" s="9" t="str">
        <f>Form!T383</f>
        <v/>
      </c>
      <c r="F211" s="9" t="str">
        <f>Form!M383</f>
        <v/>
      </c>
      <c r="G211" s="59" t="str">
        <f>Form!AI383</f>
        <v/>
      </c>
      <c r="H211" s="9" t="str">
        <f>Form!AR383</f>
        <v/>
      </c>
      <c r="I211" s="9" t="str">
        <f>Form!AS383</f>
        <v/>
      </c>
      <c r="J211" s="58" t="str">
        <f>Form!AQ383</f>
        <v/>
      </c>
      <c r="K211" s="9" t="str">
        <f>Form!AC383</f>
        <v/>
      </c>
      <c r="L211" s="60"/>
    </row>
    <row r="212">
      <c r="B212" s="9" t="str">
        <f>Form!C384</f>
        <v/>
      </c>
      <c r="E212" s="9" t="str">
        <f>Form!T384</f>
        <v/>
      </c>
      <c r="F212" s="9" t="str">
        <f>Form!M384</f>
        <v/>
      </c>
      <c r="G212" s="59" t="str">
        <f>Form!AI384</f>
        <v/>
      </c>
      <c r="H212" s="9" t="str">
        <f>Form!AR384</f>
        <v/>
      </c>
      <c r="I212" s="9" t="str">
        <f>Form!AS384</f>
        <v/>
      </c>
      <c r="J212" s="58" t="str">
        <f>Form!AQ384</f>
        <v/>
      </c>
      <c r="K212" s="9" t="str">
        <f>Form!AC384</f>
        <v/>
      </c>
      <c r="L212" s="60"/>
    </row>
    <row r="213">
      <c r="B213" s="9" t="str">
        <f>Form!C385</f>
        <v/>
      </c>
      <c r="E213" s="9" t="str">
        <f>Form!T385</f>
        <v/>
      </c>
      <c r="F213" s="9" t="str">
        <f>Form!M385</f>
        <v/>
      </c>
      <c r="G213" s="59" t="str">
        <f>Form!AI385</f>
        <v/>
      </c>
      <c r="H213" s="9" t="str">
        <f>Form!AR385</f>
        <v/>
      </c>
      <c r="I213" s="9" t="str">
        <f>Form!AS385</f>
        <v/>
      </c>
      <c r="J213" s="58" t="str">
        <f>Form!AQ385</f>
        <v/>
      </c>
      <c r="K213" s="9" t="str">
        <f>Form!AC385</f>
        <v/>
      </c>
      <c r="L213" s="60"/>
    </row>
    <row r="214">
      <c r="B214" s="9" t="str">
        <f>Form!C386</f>
        <v/>
      </c>
      <c r="E214" s="9" t="str">
        <f>Form!T386</f>
        <v/>
      </c>
      <c r="G214" s="59" t="str">
        <f>Form!AI386</f>
        <v/>
      </c>
      <c r="H214" s="9" t="str">
        <f>Form!AR386</f>
        <v/>
      </c>
      <c r="I214" s="9" t="str">
        <f>Form!AS386</f>
        <v/>
      </c>
      <c r="J214" s="58" t="str">
        <f>Form!AQ386</f>
        <v/>
      </c>
      <c r="K214" s="9" t="str">
        <f>Form!AC386</f>
        <v/>
      </c>
      <c r="L214" s="60"/>
    </row>
    <row r="215">
      <c r="B215" s="9" t="str">
        <f>Form!C387</f>
        <v/>
      </c>
      <c r="E215" s="9" t="str">
        <f>Form!T387</f>
        <v/>
      </c>
      <c r="G215" s="62"/>
      <c r="H215" s="9" t="str">
        <f>Form!AR387</f>
        <v/>
      </c>
      <c r="I215" s="9" t="str">
        <f>Form!AS387</f>
        <v/>
      </c>
      <c r="J215" s="58" t="str">
        <f>Form!AQ387</f>
        <v/>
      </c>
      <c r="K215" s="9" t="str">
        <f>Form!AC387</f>
        <v/>
      </c>
      <c r="L215" s="60"/>
    </row>
    <row r="216">
      <c r="B216" s="9" t="str">
        <f>Form!C388</f>
        <v/>
      </c>
      <c r="E216" s="9" t="str">
        <f>Form!T388</f>
        <v/>
      </c>
      <c r="G216" s="62"/>
      <c r="H216" s="9" t="str">
        <f>Form!AR388</f>
        <v/>
      </c>
      <c r="I216" s="9" t="str">
        <f>Form!AS388</f>
        <v/>
      </c>
      <c r="J216" s="58" t="str">
        <f>Form!AQ388</f>
        <v/>
      </c>
      <c r="K216" s="9" t="str">
        <f>Form!AC388</f>
        <v/>
      </c>
      <c r="L216" s="60"/>
    </row>
    <row r="217">
      <c r="B217" s="9" t="str">
        <f>Form!C389</f>
        <v/>
      </c>
      <c r="G217" s="62"/>
      <c r="H217" s="9" t="str">
        <f>Form!AR389</f>
        <v/>
      </c>
      <c r="I217" s="9" t="str">
        <f>Form!AS389</f>
        <v/>
      </c>
      <c r="J217" s="58" t="str">
        <f>Form!AQ389</f>
        <v/>
      </c>
      <c r="L217" s="60"/>
    </row>
    <row r="218">
      <c r="B218" s="9" t="str">
        <f>Form!C390</f>
        <v/>
      </c>
      <c r="G218" s="62"/>
      <c r="H218" s="9" t="str">
        <f>Form!AR390</f>
        <v/>
      </c>
      <c r="I218" s="9" t="str">
        <f>Form!AS390</f>
        <v/>
      </c>
      <c r="J218" s="58" t="str">
        <f>Form!AQ390</f>
        <v/>
      </c>
      <c r="L218" s="60"/>
    </row>
    <row r="219">
      <c r="B219" s="9" t="str">
        <f>Form!C391</f>
        <v/>
      </c>
      <c r="G219" s="62"/>
      <c r="H219" s="9" t="str">
        <f>Form!AR391</f>
        <v/>
      </c>
      <c r="I219" s="9" t="str">
        <f>Form!AS391</f>
        <v/>
      </c>
      <c r="J219" s="58" t="str">
        <f>Form!AQ391</f>
        <v/>
      </c>
      <c r="L219" s="60"/>
    </row>
    <row r="220">
      <c r="B220" s="9" t="str">
        <f>Form!C392</f>
        <v/>
      </c>
      <c r="G220" s="62"/>
      <c r="H220" s="9" t="str">
        <f>Form!AR392</f>
        <v/>
      </c>
      <c r="I220" s="9" t="str">
        <f>Form!AS392</f>
        <v/>
      </c>
      <c r="J220" s="58" t="str">
        <f>Form!AQ392</f>
        <v/>
      </c>
      <c r="L220" s="60"/>
    </row>
    <row r="221">
      <c r="B221" s="9" t="str">
        <f>Form!C393</f>
        <v/>
      </c>
      <c r="G221" s="62"/>
      <c r="H221" s="9" t="str">
        <f>Form!AR393</f>
        <v/>
      </c>
      <c r="I221" s="9" t="str">
        <f>Form!AS393</f>
        <v/>
      </c>
      <c r="J221" s="58" t="str">
        <f>Form!AQ393</f>
        <v/>
      </c>
      <c r="L221" s="60"/>
    </row>
    <row r="222">
      <c r="B222" s="9" t="str">
        <f>Form!C394</f>
        <v/>
      </c>
      <c r="G222" s="62"/>
      <c r="H222" s="9" t="str">
        <f>Form!AR394</f>
        <v/>
      </c>
      <c r="I222" s="9" t="str">
        <f>Form!AS394</f>
        <v/>
      </c>
      <c r="J222" s="58" t="str">
        <f>Form!AQ394</f>
        <v/>
      </c>
      <c r="L222" s="60"/>
    </row>
    <row r="223">
      <c r="B223" s="9" t="str">
        <f>Form!C395</f>
        <v/>
      </c>
      <c r="G223" s="62"/>
      <c r="H223" s="9" t="str">
        <f>Form!AR395</f>
        <v/>
      </c>
      <c r="I223" s="9" t="str">
        <f>Form!AS395</f>
        <v/>
      </c>
      <c r="J223" s="58" t="str">
        <f>Form!AQ395</f>
        <v/>
      </c>
      <c r="L223" s="60"/>
    </row>
    <row r="224">
      <c r="B224" s="9" t="str">
        <f>Form!C396</f>
        <v/>
      </c>
      <c r="G224" s="62"/>
      <c r="H224" s="9" t="str">
        <f>Form!AR396</f>
        <v/>
      </c>
      <c r="J224" s="58" t="str">
        <f>Form!AQ396</f>
        <v/>
      </c>
      <c r="L224" s="60"/>
    </row>
    <row r="225">
      <c r="B225" s="9" t="str">
        <f>Form!C397</f>
        <v/>
      </c>
      <c r="G225" s="62"/>
      <c r="H225" s="9" t="str">
        <f>Form!AR397</f>
        <v/>
      </c>
      <c r="J225" s="58" t="str">
        <f>Form!AQ397</f>
        <v/>
      </c>
      <c r="L225" s="60"/>
    </row>
    <row r="226">
      <c r="B226" s="9" t="str">
        <f>Form!C398</f>
        <v/>
      </c>
      <c r="G226" s="62"/>
      <c r="H226" s="9" t="str">
        <f>Form!AR398</f>
        <v/>
      </c>
      <c r="J226" s="58" t="str">
        <f>Form!AQ398</f>
        <v/>
      </c>
      <c r="L226" s="60"/>
    </row>
    <row r="227">
      <c r="B227" s="9" t="str">
        <f>Form!C399</f>
        <v/>
      </c>
      <c r="G227" s="62"/>
      <c r="H227" s="9" t="str">
        <f>Form!AR399</f>
        <v/>
      </c>
      <c r="J227" s="58" t="str">
        <f>Form!AQ399</f>
        <v/>
      </c>
      <c r="L227" s="60"/>
    </row>
    <row r="228">
      <c r="B228" s="9" t="str">
        <f>Form!C400</f>
        <v/>
      </c>
      <c r="G228" s="62"/>
      <c r="H228" s="9" t="str">
        <f>Form!AR400</f>
        <v/>
      </c>
      <c r="J228" s="58" t="str">
        <f>Form!AQ400</f>
        <v/>
      </c>
      <c r="L228" s="60"/>
    </row>
    <row r="229">
      <c r="B229" s="9" t="str">
        <f>Form!C401</f>
        <v/>
      </c>
      <c r="G229" s="62"/>
      <c r="H229" s="9" t="str">
        <f>Form!AR401</f>
        <v/>
      </c>
      <c r="J229" s="58" t="str">
        <f>Form!AQ401</f>
        <v/>
      </c>
      <c r="L229" s="60"/>
    </row>
    <row r="230">
      <c r="B230" s="9" t="str">
        <f>Form!C402</f>
        <v/>
      </c>
      <c r="G230" s="62"/>
      <c r="H230" s="9" t="str">
        <f>Form!AR402</f>
        <v/>
      </c>
      <c r="J230" s="58" t="str">
        <f>Form!AQ402</f>
        <v/>
      </c>
      <c r="L230" s="60"/>
    </row>
    <row r="231">
      <c r="B231" s="9" t="str">
        <f>Form!C403</f>
        <v/>
      </c>
      <c r="G231" s="62"/>
      <c r="H231" s="9" t="str">
        <f>Form!AR403</f>
        <v/>
      </c>
      <c r="J231" s="58" t="str">
        <f>Form!AQ403</f>
        <v/>
      </c>
      <c r="L231" s="60"/>
    </row>
    <row r="232">
      <c r="B232" s="9" t="str">
        <f>Form!C404</f>
        <v/>
      </c>
      <c r="G232" s="62"/>
      <c r="H232" s="9" t="str">
        <f>Form!AR404</f>
        <v/>
      </c>
      <c r="J232" s="58" t="str">
        <f>Form!AQ404</f>
        <v/>
      </c>
      <c r="L232" s="60"/>
    </row>
    <row r="233">
      <c r="B233" s="9" t="str">
        <f>Form!C405</f>
        <v/>
      </c>
      <c r="G233" s="62"/>
      <c r="H233" s="9" t="str">
        <f>Form!AR405</f>
        <v/>
      </c>
      <c r="J233" s="58" t="str">
        <f>Form!AQ405</f>
        <v/>
      </c>
      <c r="L233" s="60"/>
    </row>
    <row r="234">
      <c r="B234" s="9" t="str">
        <f>Form!C406</f>
        <v/>
      </c>
      <c r="G234" s="62"/>
      <c r="H234" s="9" t="str">
        <f>Form!AR406</f>
        <v/>
      </c>
      <c r="J234" s="58" t="str">
        <f>Form!AQ406</f>
        <v/>
      </c>
      <c r="L234" s="60"/>
    </row>
    <row r="235">
      <c r="B235" s="9" t="str">
        <f>Form!C407</f>
        <v/>
      </c>
      <c r="G235" s="62"/>
      <c r="H235" s="9" t="str">
        <f>Form!AR407</f>
        <v/>
      </c>
      <c r="J235" s="58" t="str">
        <f>Form!AQ407</f>
        <v/>
      </c>
      <c r="L235" s="60"/>
    </row>
    <row r="236">
      <c r="B236" s="9" t="str">
        <f>Form!C408</f>
        <v/>
      </c>
      <c r="G236" s="62"/>
      <c r="H236" s="9" t="str">
        <f>Form!AR408</f>
        <v/>
      </c>
      <c r="J236" s="58" t="str">
        <f>Form!AQ408</f>
        <v/>
      </c>
      <c r="L236" s="60"/>
    </row>
    <row r="237">
      <c r="B237" s="9" t="str">
        <f>Form!C409</f>
        <v/>
      </c>
      <c r="G237" s="62"/>
      <c r="H237" s="9" t="str">
        <f>Form!AR409</f>
        <v/>
      </c>
      <c r="J237" s="58" t="str">
        <f>Form!AQ409</f>
        <v/>
      </c>
      <c r="L237" s="60"/>
    </row>
    <row r="238">
      <c r="B238" s="9" t="str">
        <f>Form!C410</f>
        <v/>
      </c>
      <c r="G238" s="62"/>
      <c r="H238" s="9" t="str">
        <f>Form!AR410</f>
        <v/>
      </c>
      <c r="J238" s="58" t="str">
        <f>Form!AQ410</f>
        <v/>
      </c>
      <c r="L238" s="60"/>
    </row>
    <row r="239">
      <c r="B239" s="9" t="str">
        <f>Form!C411</f>
        <v/>
      </c>
      <c r="G239" s="62"/>
      <c r="H239" s="9" t="str">
        <f>Form!AR411</f>
        <v/>
      </c>
      <c r="J239" s="58" t="str">
        <f>Form!AQ411</f>
        <v/>
      </c>
      <c r="L239" s="60"/>
    </row>
    <row r="240">
      <c r="B240" s="9" t="str">
        <f>Form!C412</f>
        <v/>
      </c>
      <c r="G240" s="62"/>
      <c r="H240" s="9" t="str">
        <f>Form!AR412</f>
        <v/>
      </c>
      <c r="J240" s="58" t="str">
        <f>Form!AQ412</f>
        <v/>
      </c>
      <c r="L240" s="60"/>
    </row>
    <row r="241">
      <c r="B241" s="9" t="str">
        <f>Form!C413</f>
        <v/>
      </c>
      <c r="G241" s="62"/>
      <c r="H241" s="9" t="str">
        <f>Form!AR413</f>
        <v/>
      </c>
      <c r="J241" s="58" t="str">
        <f>Form!AQ413</f>
        <v/>
      </c>
      <c r="L241" s="60"/>
    </row>
    <row r="242">
      <c r="B242" s="9" t="str">
        <f>Form!C414</f>
        <v/>
      </c>
      <c r="G242" s="62"/>
      <c r="H242" s="9" t="str">
        <f>Form!AR414</f>
        <v/>
      </c>
      <c r="J242" s="58" t="str">
        <f>Form!AQ414</f>
        <v/>
      </c>
      <c r="L242" s="60"/>
    </row>
    <row r="243">
      <c r="B243" s="9" t="str">
        <f>Form!C415</f>
        <v/>
      </c>
      <c r="G243" s="62"/>
      <c r="H243" s="9" t="str">
        <f>Form!AR415</f>
        <v/>
      </c>
      <c r="J243" s="58" t="str">
        <f>Form!AQ415</f>
        <v/>
      </c>
      <c r="L243" s="60"/>
    </row>
    <row r="244">
      <c r="B244" s="9" t="str">
        <f>Form!C416</f>
        <v/>
      </c>
      <c r="G244" s="62"/>
      <c r="H244" s="9" t="str">
        <f>Form!AR416</f>
        <v/>
      </c>
      <c r="J244" s="58" t="str">
        <f>Form!AQ416</f>
        <v/>
      </c>
      <c r="L244" s="60"/>
    </row>
    <row r="245">
      <c r="B245" s="9" t="str">
        <f>Form!C417</f>
        <v/>
      </c>
      <c r="G245" s="62"/>
      <c r="H245" s="9" t="str">
        <f>Form!AR417</f>
        <v/>
      </c>
      <c r="J245" s="58" t="str">
        <f>Form!AQ417</f>
        <v/>
      </c>
      <c r="L245" s="60"/>
    </row>
    <row r="246">
      <c r="G246" s="62"/>
      <c r="H246" s="9" t="str">
        <f>Form!AR418</f>
        <v/>
      </c>
      <c r="J246" s="58" t="str">
        <f>Form!AQ418</f>
        <v/>
      </c>
      <c r="L246" s="60"/>
    </row>
    <row r="247">
      <c r="G247" s="62"/>
      <c r="H247" s="9" t="str">
        <f>Form!AR419</f>
        <v/>
      </c>
      <c r="J247" s="58" t="str">
        <f>Form!AQ419</f>
        <v/>
      </c>
      <c r="L247" s="60"/>
    </row>
    <row r="248">
      <c r="G248" s="62"/>
      <c r="H248" s="9" t="str">
        <f>Form!AR420</f>
        <v/>
      </c>
      <c r="J248" s="58" t="str">
        <f>Form!AQ420</f>
        <v/>
      </c>
      <c r="L248" s="60"/>
    </row>
    <row r="249">
      <c r="G249" s="62"/>
      <c r="H249" s="9" t="str">
        <f>Form!AR421</f>
        <v/>
      </c>
      <c r="J249" s="58" t="str">
        <f>Form!AQ421</f>
        <v/>
      </c>
      <c r="L249" s="60"/>
    </row>
    <row r="250">
      <c r="G250" s="62"/>
      <c r="H250" s="9" t="str">
        <f>Form!AR422</f>
        <v/>
      </c>
      <c r="J250" s="58" t="str">
        <f>Form!AQ422</f>
        <v/>
      </c>
      <c r="L250" s="60"/>
    </row>
    <row r="251">
      <c r="G251" s="62"/>
      <c r="H251" s="9" t="str">
        <f>Form!AR423</f>
        <v/>
      </c>
      <c r="J251" s="58" t="str">
        <f>Form!AQ423</f>
        <v/>
      </c>
      <c r="L251" s="60"/>
    </row>
    <row r="252">
      <c r="G252" s="62"/>
      <c r="H252" s="9" t="str">
        <f>Form!AR424</f>
        <v/>
      </c>
      <c r="J252" s="58" t="str">
        <f>Form!AQ424</f>
        <v/>
      </c>
      <c r="L252" s="60"/>
    </row>
    <row r="253">
      <c r="G253" s="62"/>
      <c r="H253" s="9" t="str">
        <f>Form!AR425</f>
        <v/>
      </c>
      <c r="J253" s="58" t="str">
        <f>Form!AQ425</f>
        <v/>
      </c>
      <c r="L253" s="60"/>
    </row>
    <row r="254">
      <c r="G254" s="62"/>
      <c r="H254" s="9" t="str">
        <f>Form!AR426</f>
        <v/>
      </c>
      <c r="J254" s="58" t="str">
        <f>Form!AQ426</f>
        <v/>
      </c>
      <c r="L254" s="60"/>
    </row>
    <row r="255">
      <c r="G255" s="62"/>
      <c r="H255" s="9" t="str">
        <f>Form!AR427</f>
        <v/>
      </c>
      <c r="J255" s="58" t="str">
        <f>Form!AQ427</f>
        <v/>
      </c>
      <c r="L255" s="60"/>
    </row>
    <row r="256">
      <c r="G256" s="62"/>
      <c r="H256" s="9" t="str">
        <f>Form!AR428</f>
        <v/>
      </c>
      <c r="J256" s="58" t="str">
        <f>Form!AQ428</f>
        <v/>
      </c>
      <c r="L256" s="60"/>
    </row>
    <row r="257">
      <c r="G257" s="62"/>
      <c r="H257" s="9" t="str">
        <f>Form!AR429</f>
        <v/>
      </c>
      <c r="J257" s="58" t="str">
        <f>Form!AQ429</f>
        <v/>
      </c>
      <c r="L257" s="60"/>
    </row>
    <row r="258">
      <c r="G258" s="62"/>
      <c r="H258" s="9" t="str">
        <f>Form!AR430</f>
        <v/>
      </c>
      <c r="J258" s="58" t="str">
        <f>Form!AQ430</f>
        <v/>
      </c>
      <c r="L258" s="60"/>
    </row>
    <row r="259">
      <c r="G259" s="62"/>
      <c r="H259" s="9" t="str">
        <f>Form!AR431</f>
        <v/>
      </c>
      <c r="J259" s="58" t="str">
        <f>Form!AQ431</f>
        <v/>
      </c>
      <c r="L259" s="60"/>
    </row>
    <row r="260">
      <c r="G260" s="62"/>
      <c r="H260" s="9" t="str">
        <f>Form!AR432</f>
        <v/>
      </c>
      <c r="J260" s="58" t="str">
        <f>Form!AQ432</f>
        <v/>
      </c>
      <c r="L260" s="60"/>
    </row>
    <row r="261">
      <c r="G261" s="62"/>
      <c r="H261" s="9" t="str">
        <f>Form!AR433</f>
        <v/>
      </c>
      <c r="J261" s="58" t="str">
        <f>Form!AQ433</f>
        <v/>
      </c>
      <c r="L261" s="60"/>
    </row>
    <row r="262">
      <c r="G262" s="62"/>
      <c r="H262" s="9" t="str">
        <f>Form!AR434</f>
        <v/>
      </c>
      <c r="J262" s="58" t="str">
        <f>Form!AQ434</f>
        <v/>
      </c>
      <c r="L262" s="60"/>
    </row>
    <row r="263">
      <c r="G263" s="62"/>
      <c r="H263" s="9" t="str">
        <f>Form!AR435</f>
        <v/>
      </c>
      <c r="J263" s="58" t="str">
        <f>Form!AQ435</f>
        <v/>
      </c>
      <c r="L263" s="60"/>
    </row>
    <row r="264">
      <c r="G264" s="62"/>
      <c r="H264" s="9" t="str">
        <f>Form!AR436</f>
        <v/>
      </c>
      <c r="J264" s="58" t="str">
        <f>Form!AQ436</f>
        <v/>
      </c>
      <c r="L264" s="60"/>
    </row>
    <row r="265">
      <c r="G265" s="62"/>
      <c r="H265" s="9" t="str">
        <f>Form!AR437</f>
        <v/>
      </c>
      <c r="J265" s="58" t="str">
        <f>Form!AQ437</f>
        <v/>
      </c>
      <c r="L265" s="60"/>
    </row>
    <row r="266">
      <c r="G266" s="62"/>
      <c r="H266" s="9" t="str">
        <f>Form!AR438</f>
        <v/>
      </c>
      <c r="J266" s="58" t="str">
        <f>Form!AQ438</f>
        <v/>
      </c>
      <c r="L266" s="60"/>
    </row>
    <row r="267">
      <c r="G267" s="62"/>
      <c r="H267" s="9" t="str">
        <f>Form!AR439</f>
        <v/>
      </c>
      <c r="J267" s="58" t="str">
        <f>Form!AQ439</f>
        <v/>
      </c>
      <c r="L267" s="60"/>
    </row>
    <row r="268">
      <c r="G268" s="62"/>
      <c r="H268" s="9" t="str">
        <f>Form!AR440</f>
        <v/>
      </c>
      <c r="L268" s="60"/>
    </row>
    <row r="269">
      <c r="G269" s="62"/>
      <c r="H269" s="9" t="str">
        <f>Form!AR441</f>
        <v/>
      </c>
      <c r="L269" s="60"/>
    </row>
    <row r="270">
      <c r="G270" s="62"/>
      <c r="H270" s="9" t="str">
        <f>Form!AR442</f>
        <v/>
      </c>
      <c r="L270" s="60"/>
    </row>
    <row r="271">
      <c r="G271" s="62"/>
      <c r="H271" s="9" t="str">
        <f>Form!AR443</f>
        <v/>
      </c>
      <c r="L271" s="60"/>
    </row>
    <row r="272">
      <c r="G272" s="62"/>
      <c r="H272" s="9" t="str">
        <f>Form!AR444</f>
        <v/>
      </c>
      <c r="L272" s="60"/>
    </row>
    <row r="273">
      <c r="G273" s="62"/>
      <c r="H273" s="9" t="str">
        <f>Form!AR445</f>
        <v/>
      </c>
      <c r="L273" s="60"/>
    </row>
    <row r="274">
      <c r="G274" s="62"/>
      <c r="H274" s="9" t="str">
        <f>Form!AR446</f>
        <v/>
      </c>
      <c r="L274" s="60"/>
    </row>
    <row r="275">
      <c r="G275" s="62"/>
      <c r="H275" s="9" t="str">
        <f>Form!AR447</f>
        <v/>
      </c>
      <c r="L275" s="60"/>
    </row>
    <row r="276">
      <c r="G276" s="62"/>
      <c r="H276" s="9" t="str">
        <f>Form!AR448</f>
        <v/>
      </c>
      <c r="L276" s="60"/>
    </row>
    <row r="277">
      <c r="G277" s="62"/>
      <c r="H277" s="9" t="str">
        <f>Form!AR449</f>
        <v/>
      </c>
      <c r="L277" s="60"/>
    </row>
    <row r="278">
      <c r="G278" s="62"/>
      <c r="H278" s="9" t="str">
        <f>Form!AR450</f>
        <v/>
      </c>
      <c r="L278" s="60"/>
    </row>
    <row r="279">
      <c r="G279" s="62"/>
      <c r="H279" s="9" t="str">
        <f>Form!AR451</f>
        <v/>
      </c>
      <c r="L279" s="60"/>
    </row>
    <row r="280">
      <c r="G280" s="62"/>
      <c r="H280" s="9" t="str">
        <f>Form!AR452</f>
        <v/>
      </c>
      <c r="L280" s="60"/>
    </row>
    <row r="281">
      <c r="G281" s="62"/>
      <c r="H281" s="9" t="str">
        <f>Form!AR453</f>
        <v/>
      </c>
      <c r="L281" s="60"/>
    </row>
    <row r="282">
      <c r="G282" s="62"/>
      <c r="H282" s="9" t="str">
        <f>Form!AR454</f>
        <v/>
      </c>
      <c r="L282" s="60"/>
    </row>
    <row r="283">
      <c r="G283" s="62"/>
      <c r="H283" s="9" t="str">
        <f>Form!AR455</f>
        <v/>
      </c>
      <c r="L283" s="60"/>
    </row>
    <row r="284">
      <c r="G284" s="62"/>
      <c r="H284" s="9" t="str">
        <f>Form!AR456</f>
        <v/>
      </c>
      <c r="L284" s="60"/>
    </row>
    <row r="285">
      <c r="G285" s="62"/>
      <c r="H285" s="9" t="str">
        <f>Form!AR457</f>
        <v/>
      </c>
      <c r="L285" s="60"/>
    </row>
    <row r="286">
      <c r="G286" s="62"/>
      <c r="H286" s="9" t="str">
        <f>Form!AR458</f>
        <v/>
      </c>
      <c r="L286" s="60"/>
    </row>
    <row r="287">
      <c r="G287" s="62"/>
      <c r="H287" s="9" t="str">
        <f>Form!AR459</f>
        <v/>
      </c>
      <c r="L287" s="60"/>
    </row>
    <row r="288">
      <c r="G288" s="62"/>
      <c r="H288" s="9" t="str">
        <f>Form!AR460</f>
        <v/>
      </c>
      <c r="L288" s="60"/>
    </row>
    <row r="289">
      <c r="G289" s="62"/>
      <c r="H289" s="9" t="str">
        <f>Form!AR461</f>
        <v/>
      </c>
      <c r="L289" s="60"/>
    </row>
    <row r="290">
      <c r="G290" s="62"/>
      <c r="H290" s="9" t="str">
        <f>Form!AR462</f>
        <v/>
      </c>
      <c r="L290" s="60"/>
    </row>
    <row r="291">
      <c r="G291" s="62"/>
      <c r="H291" s="9" t="str">
        <f>Form!AR463</f>
        <v/>
      </c>
      <c r="L291" s="60"/>
    </row>
    <row r="292">
      <c r="G292" s="62"/>
      <c r="H292" s="9" t="str">
        <f>Form!AR464</f>
        <v/>
      </c>
      <c r="L292" s="60"/>
    </row>
    <row r="293">
      <c r="G293" s="62"/>
      <c r="H293" s="9" t="str">
        <f>Form!AR465</f>
        <v/>
      </c>
      <c r="L293" s="60"/>
    </row>
    <row r="294">
      <c r="G294" s="62"/>
      <c r="H294" s="9" t="str">
        <f>Form!AR466</f>
        <v/>
      </c>
      <c r="L294" s="60"/>
    </row>
    <row r="295">
      <c r="G295" s="62"/>
      <c r="H295" s="9" t="str">
        <f>Form!AR467</f>
        <v/>
      </c>
      <c r="L295" s="60"/>
    </row>
    <row r="296">
      <c r="G296" s="62"/>
      <c r="H296" s="9" t="str">
        <f>Form!AR468</f>
        <v/>
      </c>
      <c r="L296" s="60"/>
    </row>
    <row r="297">
      <c r="G297" s="62"/>
      <c r="H297" s="9" t="str">
        <f>Form!AR469</f>
        <v/>
      </c>
      <c r="L297" s="60"/>
    </row>
    <row r="298">
      <c r="G298" s="62"/>
      <c r="H298" s="9" t="str">
        <f>Form!AR470</f>
        <v/>
      </c>
      <c r="L298" s="60"/>
    </row>
    <row r="299">
      <c r="G299" s="62"/>
      <c r="H299" s="9" t="str">
        <f>Form!AR471</f>
        <v/>
      </c>
      <c r="L299" s="60"/>
    </row>
    <row r="300">
      <c r="G300" s="62"/>
      <c r="H300" s="9" t="str">
        <f>Form!AR472</f>
        <v/>
      </c>
      <c r="L300" s="60"/>
    </row>
    <row r="301">
      <c r="G301" s="62"/>
      <c r="H301" s="9" t="str">
        <f>Form!AR473</f>
        <v/>
      </c>
      <c r="L301" s="60"/>
    </row>
    <row r="302">
      <c r="G302" s="62"/>
      <c r="H302" s="9" t="str">
        <f>Form!AR474</f>
        <v/>
      </c>
      <c r="L302" s="60"/>
    </row>
    <row r="303">
      <c r="G303" s="62"/>
      <c r="H303" s="9" t="str">
        <f>Form!AR475</f>
        <v/>
      </c>
      <c r="L303" s="60"/>
    </row>
    <row r="304">
      <c r="G304" s="62"/>
      <c r="H304" s="9" t="str">
        <f>Form!AR476</f>
        <v/>
      </c>
      <c r="L304" s="60"/>
    </row>
    <row r="305">
      <c r="G305" s="62"/>
      <c r="H305" s="9" t="str">
        <f>Form!AR477</f>
        <v/>
      </c>
      <c r="L305" s="60"/>
    </row>
    <row r="306">
      <c r="G306" s="62"/>
      <c r="H306" s="9" t="str">
        <f>Form!AR478</f>
        <v/>
      </c>
      <c r="L306" s="60"/>
    </row>
    <row r="307">
      <c r="G307" s="62"/>
      <c r="H307" s="9" t="str">
        <f>Form!AR479</f>
        <v/>
      </c>
      <c r="L307" s="60"/>
    </row>
    <row r="308">
      <c r="G308" s="62"/>
      <c r="H308" s="9" t="str">
        <f>Form!AR480</f>
        <v/>
      </c>
      <c r="L308" s="60"/>
    </row>
    <row r="309">
      <c r="G309" s="62"/>
      <c r="H309" s="9" t="str">
        <f>Form!AR481</f>
        <v/>
      </c>
      <c r="L309" s="60"/>
    </row>
    <row r="310">
      <c r="G310" s="62"/>
      <c r="H310" s="9" t="str">
        <f>Form!AR482</f>
        <v/>
      </c>
      <c r="L310" s="60"/>
    </row>
    <row r="311">
      <c r="G311" s="62"/>
      <c r="H311" s="9" t="str">
        <f>Form!AR483</f>
        <v/>
      </c>
      <c r="L311" s="60"/>
    </row>
    <row r="312">
      <c r="G312" s="62"/>
      <c r="H312" s="9" t="str">
        <f>Form!AR484</f>
        <v/>
      </c>
      <c r="L312" s="60"/>
    </row>
    <row r="313">
      <c r="G313" s="62"/>
      <c r="H313" s="9" t="str">
        <f>Form!AR485</f>
        <v/>
      </c>
      <c r="L313" s="60"/>
    </row>
    <row r="314">
      <c r="G314" s="62"/>
      <c r="H314" s="9" t="str">
        <f>Form!AR486</f>
        <v/>
      </c>
      <c r="L314" s="60"/>
    </row>
    <row r="315">
      <c r="G315" s="62"/>
      <c r="H315" s="9" t="str">
        <f>Form!AR487</f>
        <v/>
      </c>
      <c r="L315" s="60"/>
    </row>
    <row r="316">
      <c r="G316" s="62"/>
      <c r="H316" s="9" t="str">
        <f>Form!AR488</f>
        <v/>
      </c>
      <c r="L316" s="60"/>
    </row>
    <row r="317">
      <c r="G317" s="62"/>
      <c r="H317" s="9" t="str">
        <f>Form!AR489</f>
        <v/>
      </c>
      <c r="L317" s="60"/>
    </row>
    <row r="318">
      <c r="G318" s="62"/>
      <c r="H318" s="9" t="str">
        <f>Form!AR490</f>
        <v/>
      </c>
      <c r="L318" s="60"/>
    </row>
    <row r="319">
      <c r="G319" s="62"/>
      <c r="H319" s="9" t="str">
        <f>Form!AR491</f>
        <v/>
      </c>
      <c r="L319" s="60"/>
    </row>
    <row r="320">
      <c r="G320" s="62"/>
      <c r="H320" s="9" t="str">
        <f>Form!AR492</f>
        <v/>
      </c>
      <c r="L320" s="60"/>
    </row>
    <row r="321">
      <c r="G321" s="62"/>
      <c r="H321" s="9" t="str">
        <f>Form!AR493</f>
        <v/>
      </c>
      <c r="L321" s="60"/>
    </row>
    <row r="322">
      <c r="G322" s="62"/>
      <c r="H322" s="9" t="str">
        <f>Form!AR494</f>
        <v/>
      </c>
      <c r="L322" s="60"/>
    </row>
    <row r="323">
      <c r="G323" s="62"/>
      <c r="H323" s="9" t="str">
        <f>Form!AR495</f>
        <v/>
      </c>
      <c r="L323" s="60"/>
    </row>
    <row r="324">
      <c r="G324" s="62"/>
      <c r="H324" s="9" t="str">
        <f>Form!AR496</f>
        <v/>
      </c>
      <c r="L324" s="60"/>
    </row>
    <row r="325">
      <c r="G325" s="62"/>
      <c r="H325" s="9" t="str">
        <f>Form!AR497</f>
        <v/>
      </c>
      <c r="L325" s="60"/>
    </row>
    <row r="326">
      <c r="G326" s="62"/>
      <c r="H326" s="9" t="str">
        <f>Form!AR498</f>
        <v/>
      </c>
      <c r="L326" s="60"/>
    </row>
    <row r="327">
      <c r="G327" s="62"/>
      <c r="H327" s="9" t="str">
        <f>Form!AR499</f>
        <v/>
      </c>
      <c r="L327" s="60"/>
    </row>
    <row r="328">
      <c r="G328" s="62"/>
      <c r="H328" s="9" t="str">
        <f>Form!AR500</f>
        <v/>
      </c>
      <c r="L328" s="60"/>
    </row>
    <row r="329">
      <c r="G329" s="62"/>
      <c r="H329" s="9" t="str">
        <f>Form!AR501</f>
        <v/>
      </c>
      <c r="L329" s="60"/>
    </row>
    <row r="330">
      <c r="G330" s="62"/>
      <c r="H330" s="9" t="str">
        <f>Form!AR502</f>
        <v/>
      </c>
      <c r="L330" s="60"/>
    </row>
    <row r="331">
      <c r="G331" s="62"/>
      <c r="H331" s="9" t="str">
        <f>Form!AR503</f>
        <v/>
      </c>
      <c r="L331" s="60"/>
    </row>
    <row r="332">
      <c r="G332" s="62"/>
      <c r="H332" s="9" t="str">
        <f>Form!AR504</f>
        <v/>
      </c>
      <c r="L332" s="60"/>
    </row>
    <row r="333">
      <c r="G333" s="62"/>
      <c r="L333" s="60"/>
    </row>
    <row r="334">
      <c r="G334" s="62"/>
      <c r="L334" s="60"/>
    </row>
    <row r="335">
      <c r="G335" s="62"/>
      <c r="L335" s="60"/>
    </row>
    <row r="336">
      <c r="G336" s="62"/>
      <c r="L336" s="60"/>
    </row>
    <row r="337">
      <c r="G337" s="62"/>
      <c r="L337" s="60"/>
    </row>
    <row r="338">
      <c r="G338" s="62"/>
      <c r="L338" s="60"/>
    </row>
    <row r="339">
      <c r="G339" s="62"/>
      <c r="L339" s="60"/>
    </row>
    <row r="340">
      <c r="G340" s="62"/>
      <c r="L340" s="60"/>
    </row>
    <row r="341">
      <c r="G341" s="62"/>
      <c r="L341" s="60"/>
    </row>
    <row r="342">
      <c r="G342" s="62"/>
      <c r="L342" s="60"/>
    </row>
    <row r="343">
      <c r="G343" s="62"/>
      <c r="L343" s="60"/>
    </row>
    <row r="344">
      <c r="G344" s="62"/>
      <c r="L344" s="60"/>
    </row>
    <row r="345">
      <c r="G345" s="62"/>
      <c r="L345" s="60"/>
    </row>
    <row r="346">
      <c r="G346" s="62"/>
      <c r="L346" s="60"/>
    </row>
    <row r="347">
      <c r="G347" s="62"/>
      <c r="L347" s="60"/>
    </row>
    <row r="348">
      <c r="G348" s="62"/>
      <c r="L348" s="60"/>
    </row>
    <row r="349">
      <c r="G349" s="62"/>
      <c r="L349" s="60"/>
    </row>
    <row r="350">
      <c r="G350" s="62"/>
      <c r="L350" s="60"/>
    </row>
    <row r="351">
      <c r="G351" s="62"/>
      <c r="L351" s="60"/>
    </row>
    <row r="352">
      <c r="G352" s="62"/>
      <c r="L352" s="60"/>
    </row>
    <row r="353">
      <c r="G353" s="62"/>
      <c r="L353" s="60"/>
    </row>
    <row r="354">
      <c r="G354" s="62"/>
      <c r="L354" s="60"/>
    </row>
    <row r="355">
      <c r="G355" s="62"/>
      <c r="L355" s="60"/>
    </row>
    <row r="356">
      <c r="G356" s="62"/>
      <c r="L356" s="60"/>
    </row>
    <row r="357">
      <c r="G357" s="62"/>
      <c r="L357" s="60"/>
    </row>
    <row r="358">
      <c r="G358" s="62"/>
      <c r="L358" s="60"/>
    </row>
    <row r="359">
      <c r="G359" s="62"/>
      <c r="L359" s="60"/>
    </row>
    <row r="360">
      <c r="G360" s="62"/>
      <c r="L360" s="60"/>
    </row>
    <row r="361">
      <c r="G361" s="62"/>
      <c r="L361" s="60"/>
    </row>
    <row r="362">
      <c r="G362" s="62"/>
      <c r="L362" s="60"/>
    </row>
    <row r="363">
      <c r="G363" s="62"/>
      <c r="L363" s="60"/>
    </row>
    <row r="364">
      <c r="G364" s="62"/>
      <c r="L364" s="60"/>
    </row>
    <row r="365">
      <c r="G365" s="62"/>
      <c r="L365" s="60"/>
    </row>
    <row r="366">
      <c r="G366" s="62"/>
      <c r="L366" s="60"/>
    </row>
    <row r="367">
      <c r="G367" s="62"/>
      <c r="L367" s="60"/>
    </row>
    <row r="368">
      <c r="G368" s="62"/>
      <c r="L368" s="60"/>
    </row>
    <row r="369">
      <c r="G369" s="62"/>
      <c r="L369" s="60"/>
    </row>
    <row r="370">
      <c r="G370" s="62"/>
      <c r="L370" s="60"/>
    </row>
    <row r="371">
      <c r="G371" s="62"/>
      <c r="L371" s="60"/>
    </row>
    <row r="372">
      <c r="G372" s="62"/>
      <c r="L372" s="60"/>
    </row>
    <row r="373">
      <c r="G373" s="62"/>
      <c r="L373" s="60"/>
    </row>
    <row r="374">
      <c r="G374" s="62"/>
      <c r="L374" s="60"/>
    </row>
    <row r="375">
      <c r="G375" s="62"/>
      <c r="L375" s="60"/>
    </row>
    <row r="376">
      <c r="G376" s="62"/>
      <c r="L376" s="60"/>
    </row>
    <row r="377">
      <c r="G377" s="62"/>
      <c r="L377" s="60"/>
    </row>
    <row r="378">
      <c r="G378" s="62"/>
      <c r="L378" s="60"/>
    </row>
    <row r="379">
      <c r="G379" s="62"/>
      <c r="L379" s="60"/>
    </row>
    <row r="380">
      <c r="G380" s="62"/>
      <c r="L380" s="60"/>
    </row>
    <row r="381">
      <c r="G381" s="62"/>
      <c r="L381" s="60"/>
    </row>
    <row r="382">
      <c r="G382" s="62"/>
      <c r="L382" s="60"/>
    </row>
    <row r="383">
      <c r="G383" s="62"/>
      <c r="L383" s="60"/>
    </row>
    <row r="384">
      <c r="G384" s="62"/>
      <c r="L384" s="60"/>
    </row>
    <row r="385">
      <c r="G385" s="62"/>
      <c r="L385" s="60"/>
    </row>
    <row r="386">
      <c r="G386" s="62"/>
      <c r="L386" s="60"/>
    </row>
    <row r="387">
      <c r="G387" s="62"/>
      <c r="L387" s="60"/>
    </row>
    <row r="388">
      <c r="G388" s="62"/>
      <c r="L388" s="60"/>
    </row>
    <row r="389">
      <c r="G389" s="62"/>
      <c r="L389" s="60"/>
    </row>
    <row r="390">
      <c r="G390" s="62"/>
      <c r="L390" s="60"/>
    </row>
    <row r="391">
      <c r="G391" s="62"/>
      <c r="L391" s="60"/>
    </row>
    <row r="392">
      <c r="G392" s="62"/>
      <c r="L392" s="60"/>
    </row>
    <row r="393">
      <c r="G393" s="62"/>
      <c r="L393" s="60"/>
    </row>
    <row r="394">
      <c r="G394" s="62"/>
      <c r="L394" s="60"/>
    </row>
    <row r="395">
      <c r="G395" s="62"/>
      <c r="L395" s="60"/>
    </row>
    <row r="396">
      <c r="G396" s="62"/>
      <c r="L396" s="60"/>
    </row>
    <row r="397">
      <c r="G397" s="62"/>
      <c r="L397" s="60"/>
    </row>
    <row r="398">
      <c r="G398" s="62"/>
      <c r="L398" s="60"/>
    </row>
    <row r="399">
      <c r="G399" s="62"/>
      <c r="L399" s="60"/>
    </row>
    <row r="400">
      <c r="G400" s="62"/>
      <c r="L400" s="60"/>
    </row>
    <row r="401">
      <c r="G401" s="62"/>
      <c r="L401" s="60"/>
    </row>
    <row r="402">
      <c r="G402" s="62"/>
      <c r="L402" s="60"/>
    </row>
    <row r="403">
      <c r="G403" s="62"/>
      <c r="L403" s="60"/>
    </row>
    <row r="404">
      <c r="G404" s="62"/>
      <c r="L404" s="60"/>
    </row>
    <row r="405">
      <c r="G405" s="62"/>
      <c r="L405" s="60"/>
    </row>
    <row r="406">
      <c r="G406" s="62"/>
      <c r="L406" s="60"/>
    </row>
    <row r="407">
      <c r="G407" s="62"/>
      <c r="L407" s="60"/>
    </row>
    <row r="408">
      <c r="G408" s="62"/>
      <c r="L408" s="60"/>
    </row>
    <row r="409">
      <c r="G409" s="62"/>
      <c r="L409" s="60"/>
    </row>
    <row r="410">
      <c r="G410" s="62"/>
      <c r="L410" s="60"/>
    </row>
    <row r="411">
      <c r="G411" s="62"/>
      <c r="L411" s="60"/>
    </row>
    <row r="412">
      <c r="G412" s="62"/>
      <c r="L412" s="60"/>
    </row>
    <row r="413">
      <c r="G413" s="62"/>
      <c r="L413" s="60"/>
    </row>
    <row r="414">
      <c r="G414" s="62"/>
      <c r="L414" s="60"/>
    </row>
    <row r="415">
      <c r="G415" s="62"/>
      <c r="L415" s="60"/>
    </row>
    <row r="416">
      <c r="G416" s="62"/>
      <c r="L416" s="60"/>
    </row>
    <row r="417">
      <c r="G417" s="62"/>
      <c r="L417" s="60"/>
    </row>
    <row r="418">
      <c r="G418" s="62"/>
      <c r="L418" s="60"/>
    </row>
    <row r="419">
      <c r="G419" s="62"/>
      <c r="L419" s="60"/>
    </row>
    <row r="420">
      <c r="G420" s="62"/>
      <c r="L420" s="60"/>
    </row>
    <row r="421">
      <c r="G421" s="62"/>
      <c r="L421" s="60"/>
    </row>
    <row r="422">
      <c r="G422" s="62"/>
      <c r="L422" s="60"/>
    </row>
    <row r="423">
      <c r="G423" s="62"/>
      <c r="L423" s="60"/>
    </row>
    <row r="424">
      <c r="G424" s="62"/>
      <c r="L424" s="60"/>
    </row>
    <row r="425">
      <c r="G425" s="62"/>
      <c r="L425" s="60"/>
    </row>
    <row r="426">
      <c r="G426" s="62"/>
      <c r="L426" s="60"/>
    </row>
    <row r="427">
      <c r="G427" s="62"/>
      <c r="L427" s="60"/>
    </row>
    <row r="428">
      <c r="G428" s="62"/>
      <c r="L428" s="60"/>
    </row>
    <row r="429">
      <c r="G429" s="62"/>
      <c r="L429" s="60"/>
    </row>
    <row r="430">
      <c r="G430" s="62"/>
      <c r="L430" s="60"/>
    </row>
    <row r="431">
      <c r="G431" s="62"/>
      <c r="L431" s="60"/>
    </row>
    <row r="432">
      <c r="G432" s="62"/>
      <c r="L432" s="60"/>
    </row>
    <row r="433">
      <c r="G433" s="62"/>
      <c r="L433" s="60"/>
    </row>
    <row r="434">
      <c r="G434" s="62"/>
      <c r="L434" s="60"/>
    </row>
    <row r="435">
      <c r="G435" s="62"/>
      <c r="L435" s="60"/>
    </row>
    <row r="436">
      <c r="G436" s="62"/>
      <c r="L436" s="60"/>
    </row>
    <row r="437">
      <c r="G437" s="62"/>
      <c r="L437" s="60"/>
    </row>
    <row r="438">
      <c r="G438" s="62"/>
      <c r="L438" s="60"/>
    </row>
    <row r="439">
      <c r="G439" s="62"/>
      <c r="L439" s="60"/>
    </row>
    <row r="440">
      <c r="G440" s="62"/>
      <c r="L440" s="60"/>
    </row>
    <row r="441">
      <c r="G441" s="62"/>
      <c r="L441" s="60"/>
    </row>
    <row r="442">
      <c r="G442" s="62"/>
      <c r="L442" s="60"/>
    </row>
    <row r="443">
      <c r="G443" s="62"/>
      <c r="L443" s="60"/>
    </row>
    <row r="444">
      <c r="G444" s="62"/>
      <c r="L444" s="60"/>
    </row>
    <row r="445">
      <c r="G445" s="62"/>
      <c r="L445" s="60"/>
    </row>
    <row r="446">
      <c r="G446" s="62"/>
      <c r="L446" s="60"/>
    </row>
    <row r="447">
      <c r="G447" s="62"/>
      <c r="L447" s="60"/>
    </row>
    <row r="448">
      <c r="G448" s="62"/>
      <c r="L448" s="60"/>
    </row>
    <row r="449">
      <c r="G449" s="62"/>
      <c r="L449" s="60"/>
    </row>
    <row r="450">
      <c r="G450" s="62"/>
      <c r="L450" s="60"/>
    </row>
    <row r="451">
      <c r="G451" s="62"/>
      <c r="L451" s="60"/>
    </row>
    <row r="452">
      <c r="G452" s="62"/>
      <c r="L452" s="60"/>
    </row>
    <row r="453">
      <c r="G453" s="62"/>
      <c r="L453" s="60"/>
    </row>
    <row r="454">
      <c r="G454" s="62"/>
      <c r="L454" s="60"/>
    </row>
    <row r="455">
      <c r="G455" s="62"/>
      <c r="L455" s="60"/>
    </row>
    <row r="456">
      <c r="G456" s="62"/>
      <c r="L456" s="60"/>
    </row>
    <row r="457">
      <c r="G457" s="62"/>
      <c r="L457" s="60"/>
    </row>
    <row r="458">
      <c r="G458" s="62"/>
      <c r="L458" s="60"/>
    </row>
    <row r="459">
      <c r="G459" s="62"/>
      <c r="L459" s="60"/>
    </row>
    <row r="460">
      <c r="G460" s="62"/>
      <c r="L460" s="60"/>
    </row>
    <row r="461">
      <c r="G461" s="62"/>
      <c r="L461" s="60"/>
    </row>
    <row r="462">
      <c r="G462" s="62"/>
      <c r="L462" s="60"/>
    </row>
    <row r="463">
      <c r="G463" s="62"/>
      <c r="L463" s="60"/>
    </row>
    <row r="464">
      <c r="G464" s="62"/>
      <c r="L464" s="60"/>
    </row>
    <row r="465">
      <c r="G465" s="62"/>
      <c r="L465" s="60"/>
    </row>
    <row r="466">
      <c r="G466" s="62"/>
      <c r="L466" s="60"/>
    </row>
    <row r="467">
      <c r="G467" s="62"/>
      <c r="L467" s="60"/>
    </row>
    <row r="468">
      <c r="G468" s="62"/>
      <c r="L468" s="60"/>
    </row>
    <row r="469">
      <c r="G469" s="62"/>
      <c r="L469" s="60"/>
    </row>
    <row r="470">
      <c r="G470" s="62"/>
      <c r="L470" s="60"/>
    </row>
    <row r="471">
      <c r="G471" s="62"/>
      <c r="L471" s="60"/>
    </row>
    <row r="472">
      <c r="G472" s="62"/>
      <c r="L472" s="60"/>
    </row>
    <row r="473">
      <c r="G473" s="62"/>
      <c r="L473" s="60"/>
    </row>
    <row r="474">
      <c r="G474" s="62"/>
      <c r="L474" s="60"/>
    </row>
    <row r="475">
      <c r="G475" s="62"/>
      <c r="L475" s="60"/>
    </row>
    <row r="476">
      <c r="G476" s="62"/>
      <c r="L476" s="60"/>
    </row>
    <row r="477">
      <c r="G477" s="62"/>
      <c r="L477" s="60"/>
    </row>
    <row r="478">
      <c r="G478" s="62"/>
      <c r="L478" s="60"/>
    </row>
    <row r="479">
      <c r="G479" s="62"/>
      <c r="L479" s="60"/>
    </row>
    <row r="480">
      <c r="G480" s="62"/>
      <c r="L480" s="60"/>
    </row>
    <row r="481">
      <c r="G481" s="62"/>
      <c r="L481" s="60"/>
    </row>
    <row r="482">
      <c r="G482" s="62"/>
      <c r="L482" s="60"/>
    </row>
    <row r="483">
      <c r="G483" s="62"/>
      <c r="L483" s="60"/>
    </row>
    <row r="484">
      <c r="G484" s="62"/>
      <c r="L484" s="60"/>
    </row>
    <row r="485">
      <c r="G485" s="62"/>
      <c r="L485" s="60"/>
    </row>
    <row r="486">
      <c r="G486" s="62"/>
      <c r="L486" s="60"/>
    </row>
    <row r="487">
      <c r="G487" s="62"/>
      <c r="L487" s="60"/>
    </row>
    <row r="488">
      <c r="G488" s="62"/>
      <c r="L488" s="60"/>
    </row>
    <row r="489">
      <c r="G489" s="62"/>
      <c r="L489" s="60"/>
    </row>
    <row r="490">
      <c r="G490" s="62"/>
      <c r="L490" s="60"/>
    </row>
    <row r="491">
      <c r="G491" s="62"/>
      <c r="L491" s="60"/>
    </row>
    <row r="492">
      <c r="G492" s="62"/>
      <c r="L492" s="60"/>
    </row>
    <row r="493">
      <c r="G493" s="62"/>
      <c r="L493" s="60"/>
    </row>
    <row r="494">
      <c r="G494" s="62"/>
      <c r="L494" s="60"/>
    </row>
    <row r="495">
      <c r="G495" s="62"/>
      <c r="L495" s="60"/>
    </row>
    <row r="496">
      <c r="G496" s="62"/>
      <c r="L496" s="60"/>
    </row>
    <row r="497">
      <c r="G497" s="62"/>
      <c r="L497" s="60"/>
    </row>
    <row r="498">
      <c r="G498" s="62"/>
      <c r="L498" s="60"/>
    </row>
    <row r="499">
      <c r="G499" s="62"/>
      <c r="L499" s="60"/>
    </row>
    <row r="500">
      <c r="G500" s="62"/>
      <c r="L500" s="60"/>
    </row>
    <row r="501">
      <c r="G501" s="62"/>
      <c r="L501" s="60"/>
    </row>
    <row r="502">
      <c r="G502" s="62"/>
      <c r="L502" s="60"/>
    </row>
    <row r="503">
      <c r="G503" s="62"/>
      <c r="L503" s="60"/>
    </row>
    <row r="504">
      <c r="G504" s="62"/>
      <c r="L504" s="60"/>
    </row>
    <row r="505">
      <c r="G505" s="62"/>
      <c r="L505" s="60"/>
    </row>
    <row r="506">
      <c r="G506" s="62"/>
      <c r="L506" s="60"/>
    </row>
    <row r="507">
      <c r="G507" s="62"/>
      <c r="L507" s="60"/>
    </row>
    <row r="508">
      <c r="G508" s="62"/>
      <c r="L508" s="60"/>
    </row>
    <row r="509">
      <c r="G509" s="62"/>
      <c r="L509" s="60"/>
    </row>
    <row r="510">
      <c r="G510" s="62"/>
      <c r="L510" s="60"/>
    </row>
    <row r="511">
      <c r="G511" s="62"/>
      <c r="L511" s="60"/>
    </row>
    <row r="512">
      <c r="G512" s="62"/>
      <c r="L512" s="60"/>
    </row>
    <row r="513">
      <c r="G513" s="62"/>
      <c r="L513" s="60"/>
    </row>
    <row r="514">
      <c r="G514" s="62"/>
      <c r="L514" s="60"/>
    </row>
    <row r="515">
      <c r="G515" s="62"/>
      <c r="L515" s="60"/>
    </row>
    <row r="516">
      <c r="G516" s="62"/>
      <c r="L516" s="60"/>
    </row>
    <row r="517">
      <c r="G517" s="62"/>
      <c r="L517" s="60"/>
    </row>
    <row r="518">
      <c r="G518" s="62"/>
      <c r="L518" s="60"/>
    </row>
    <row r="519">
      <c r="G519" s="62"/>
      <c r="L519" s="60"/>
    </row>
    <row r="520">
      <c r="G520" s="62"/>
      <c r="L520" s="60"/>
    </row>
    <row r="521">
      <c r="G521" s="62"/>
      <c r="L521" s="60"/>
    </row>
    <row r="522">
      <c r="G522" s="62"/>
      <c r="L522" s="60"/>
    </row>
    <row r="523">
      <c r="G523" s="62"/>
      <c r="L523" s="60"/>
    </row>
    <row r="524">
      <c r="G524" s="62"/>
      <c r="L524" s="60"/>
    </row>
    <row r="525">
      <c r="G525" s="62"/>
      <c r="L525" s="60"/>
    </row>
    <row r="526">
      <c r="G526" s="62"/>
      <c r="L526" s="60"/>
    </row>
    <row r="527">
      <c r="G527" s="62"/>
      <c r="L527" s="60"/>
    </row>
    <row r="528">
      <c r="G528" s="62"/>
      <c r="L528" s="60"/>
    </row>
    <row r="529">
      <c r="G529" s="62"/>
      <c r="L529" s="60"/>
    </row>
    <row r="530">
      <c r="G530" s="62"/>
      <c r="L530" s="60"/>
    </row>
    <row r="531">
      <c r="G531" s="62"/>
      <c r="L531" s="60"/>
    </row>
    <row r="532">
      <c r="G532" s="62"/>
      <c r="L532" s="60"/>
    </row>
    <row r="533">
      <c r="G533" s="62"/>
      <c r="L533" s="60"/>
    </row>
    <row r="534">
      <c r="G534" s="62"/>
      <c r="L534" s="60"/>
    </row>
    <row r="535">
      <c r="G535" s="62"/>
      <c r="L535" s="60"/>
    </row>
    <row r="536">
      <c r="G536" s="62"/>
      <c r="L536" s="60"/>
    </row>
    <row r="537">
      <c r="G537" s="62"/>
      <c r="L537" s="60"/>
    </row>
    <row r="538">
      <c r="G538" s="62"/>
      <c r="L538" s="60"/>
    </row>
    <row r="539">
      <c r="G539" s="62"/>
      <c r="L539" s="60"/>
    </row>
    <row r="540">
      <c r="G540" s="62"/>
      <c r="L540" s="60"/>
    </row>
    <row r="541">
      <c r="G541" s="62"/>
      <c r="L541" s="60"/>
    </row>
    <row r="542">
      <c r="G542" s="62"/>
      <c r="L542" s="60"/>
    </row>
    <row r="543">
      <c r="G543" s="62"/>
      <c r="L543" s="60"/>
    </row>
    <row r="544">
      <c r="G544" s="62"/>
      <c r="L544" s="60"/>
    </row>
    <row r="545">
      <c r="G545" s="62"/>
      <c r="L545" s="60"/>
    </row>
    <row r="546">
      <c r="G546" s="62"/>
      <c r="L546" s="60"/>
    </row>
    <row r="547">
      <c r="G547" s="62"/>
      <c r="L547" s="60"/>
    </row>
    <row r="548">
      <c r="G548" s="62"/>
      <c r="L548" s="60"/>
    </row>
    <row r="549">
      <c r="G549" s="62"/>
      <c r="L549" s="60"/>
    </row>
    <row r="550">
      <c r="G550" s="62"/>
      <c r="L550" s="60"/>
    </row>
    <row r="551">
      <c r="G551" s="62"/>
      <c r="L551" s="60"/>
    </row>
    <row r="552">
      <c r="G552" s="62"/>
      <c r="L552" s="60"/>
    </row>
    <row r="553">
      <c r="G553" s="62"/>
      <c r="L553" s="60"/>
    </row>
    <row r="554">
      <c r="G554" s="62"/>
      <c r="L554" s="60"/>
    </row>
    <row r="555">
      <c r="G555" s="62"/>
      <c r="L555" s="60"/>
    </row>
    <row r="556">
      <c r="G556" s="62"/>
      <c r="L556" s="60"/>
    </row>
    <row r="557">
      <c r="G557" s="62"/>
      <c r="L557" s="60"/>
    </row>
    <row r="558">
      <c r="G558" s="62"/>
      <c r="L558" s="60"/>
    </row>
    <row r="559">
      <c r="G559" s="62"/>
      <c r="L559" s="60"/>
    </row>
    <row r="560">
      <c r="G560" s="62"/>
      <c r="L560" s="60"/>
    </row>
    <row r="561">
      <c r="G561" s="62"/>
      <c r="L561" s="60"/>
    </row>
    <row r="562">
      <c r="G562" s="62"/>
      <c r="L562" s="60"/>
    </row>
    <row r="563">
      <c r="G563" s="62"/>
      <c r="L563" s="60"/>
    </row>
    <row r="564">
      <c r="G564" s="62"/>
      <c r="L564" s="60"/>
    </row>
    <row r="565">
      <c r="G565" s="62"/>
      <c r="L565" s="60"/>
    </row>
    <row r="566">
      <c r="G566" s="62"/>
      <c r="L566" s="60"/>
    </row>
    <row r="567">
      <c r="G567" s="62"/>
      <c r="L567" s="60"/>
    </row>
    <row r="568">
      <c r="G568" s="62"/>
      <c r="L568" s="60"/>
    </row>
    <row r="569">
      <c r="G569" s="62"/>
      <c r="L569" s="60"/>
    </row>
    <row r="570">
      <c r="G570" s="62"/>
      <c r="L570" s="60"/>
    </row>
    <row r="571">
      <c r="G571" s="62"/>
      <c r="L571" s="60"/>
    </row>
    <row r="572">
      <c r="G572" s="62"/>
      <c r="L572" s="60"/>
    </row>
    <row r="573">
      <c r="G573" s="62"/>
      <c r="L573" s="60"/>
    </row>
    <row r="574">
      <c r="G574" s="62"/>
      <c r="L574" s="60"/>
    </row>
    <row r="575">
      <c r="G575" s="62"/>
      <c r="L575" s="60"/>
    </row>
    <row r="576">
      <c r="G576" s="62"/>
      <c r="L576" s="60"/>
    </row>
    <row r="577">
      <c r="G577" s="62"/>
      <c r="L577" s="60"/>
    </row>
    <row r="578">
      <c r="G578" s="62"/>
      <c r="L578" s="60"/>
    </row>
    <row r="579">
      <c r="G579" s="62"/>
      <c r="L579" s="60"/>
    </row>
    <row r="580">
      <c r="G580" s="62"/>
      <c r="L580" s="60"/>
    </row>
    <row r="581">
      <c r="G581" s="62"/>
      <c r="L581" s="60"/>
    </row>
    <row r="582">
      <c r="G582" s="62"/>
      <c r="L582" s="60"/>
    </row>
    <row r="583">
      <c r="G583" s="62"/>
      <c r="L583" s="60"/>
    </row>
    <row r="584">
      <c r="G584" s="62"/>
      <c r="L584" s="60"/>
    </row>
    <row r="585">
      <c r="G585" s="62"/>
      <c r="L585" s="60"/>
    </row>
    <row r="586">
      <c r="G586" s="62"/>
      <c r="L586" s="60"/>
    </row>
    <row r="587">
      <c r="G587" s="62"/>
      <c r="L587" s="60"/>
    </row>
    <row r="588">
      <c r="G588" s="62"/>
      <c r="L588" s="60"/>
    </row>
    <row r="589">
      <c r="G589" s="62"/>
      <c r="L589" s="60"/>
    </row>
    <row r="590">
      <c r="G590" s="62"/>
      <c r="L590" s="60"/>
    </row>
    <row r="591">
      <c r="G591" s="62"/>
      <c r="L591" s="60"/>
    </row>
    <row r="592">
      <c r="G592" s="62"/>
      <c r="L592" s="60"/>
    </row>
    <row r="593">
      <c r="G593" s="62"/>
      <c r="L593" s="60"/>
    </row>
    <row r="594">
      <c r="G594" s="62"/>
      <c r="L594" s="60"/>
    </row>
    <row r="595">
      <c r="G595" s="62"/>
      <c r="L595" s="60"/>
    </row>
    <row r="596">
      <c r="G596" s="62"/>
      <c r="L596" s="60"/>
    </row>
    <row r="597">
      <c r="G597" s="62"/>
      <c r="L597" s="60"/>
    </row>
    <row r="598">
      <c r="G598" s="62"/>
      <c r="L598" s="60"/>
    </row>
    <row r="599">
      <c r="G599" s="62"/>
      <c r="L599" s="60"/>
    </row>
    <row r="600">
      <c r="G600" s="62"/>
      <c r="L600" s="60"/>
    </row>
    <row r="601">
      <c r="G601" s="62"/>
      <c r="L601" s="60"/>
    </row>
    <row r="602">
      <c r="G602" s="62"/>
      <c r="L602" s="60"/>
    </row>
    <row r="603">
      <c r="G603" s="62"/>
      <c r="L603" s="60"/>
    </row>
    <row r="604">
      <c r="G604" s="62"/>
      <c r="L604" s="60"/>
    </row>
    <row r="605">
      <c r="G605" s="62"/>
      <c r="L605" s="60"/>
    </row>
    <row r="606">
      <c r="G606" s="62"/>
      <c r="L606" s="60"/>
    </row>
    <row r="607">
      <c r="G607" s="62"/>
      <c r="L607" s="60"/>
    </row>
    <row r="608">
      <c r="G608" s="62"/>
      <c r="L608" s="60"/>
    </row>
    <row r="609">
      <c r="G609" s="62"/>
      <c r="L609" s="60"/>
    </row>
    <row r="610">
      <c r="G610" s="62"/>
      <c r="L610" s="60"/>
    </row>
    <row r="611">
      <c r="G611" s="62"/>
      <c r="L611" s="60"/>
    </row>
    <row r="612">
      <c r="G612" s="62"/>
      <c r="L612" s="60"/>
    </row>
    <row r="613">
      <c r="G613" s="62"/>
      <c r="L613" s="60"/>
    </row>
    <row r="614">
      <c r="G614" s="62"/>
      <c r="L614" s="60"/>
    </row>
    <row r="615">
      <c r="G615" s="62"/>
      <c r="L615" s="60"/>
    </row>
    <row r="616">
      <c r="G616" s="62"/>
      <c r="L616" s="60"/>
    </row>
    <row r="617">
      <c r="G617" s="62"/>
      <c r="L617" s="60"/>
    </row>
    <row r="618">
      <c r="G618" s="62"/>
      <c r="L618" s="60"/>
    </row>
    <row r="619">
      <c r="G619" s="62"/>
      <c r="L619" s="60"/>
    </row>
    <row r="620">
      <c r="G620" s="62"/>
      <c r="L620" s="60"/>
    </row>
    <row r="621">
      <c r="G621" s="62"/>
      <c r="L621" s="60"/>
    </row>
    <row r="622">
      <c r="G622" s="62"/>
      <c r="L622" s="60"/>
    </row>
    <row r="623">
      <c r="G623" s="62"/>
      <c r="L623" s="60"/>
    </row>
    <row r="624">
      <c r="G624" s="62"/>
      <c r="L624" s="60"/>
    </row>
    <row r="625">
      <c r="G625" s="62"/>
      <c r="L625" s="60"/>
    </row>
    <row r="626">
      <c r="G626" s="62"/>
      <c r="L626" s="60"/>
    </row>
    <row r="627">
      <c r="G627" s="62"/>
      <c r="L627" s="60"/>
    </row>
    <row r="628">
      <c r="G628" s="62"/>
      <c r="L628" s="60"/>
    </row>
    <row r="629">
      <c r="G629" s="62"/>
      <c r="L629" s="60"/>
    </row>
    <row r="630">
      <c r="G630" s="62"/>
      <c r="L630" s="60"/>
    </row>
    <row r="631">
      <c r="G631" s="62"/>
      <c r="L631" s="60"/>
    </row>
    <row r="632">
      <c r="G632" s="62"/>
      <c r="L632" s="60"/>
    </row>
    <row r="633">
      <c r="G633" s="62"/>
      <c r="L633" s="60"/>
    </row>
    <row r="634">
      <c r="G634" s="62"/>
      <c r="L634" s="60"/>
    </row>
    <row r="635">
      <c r="G635" s="62"/>
      <c r="L635" s="60"/>
    </row>
    <row r="636">
      <c r="G636" s="62"/>
      <c r="L636" s="60"/>
    </row>
    <row r="637">
      <c r="G637" s="62"/>
      <c r="L637" s="60"/>
    </row>
    <row r="638">
      <c r="G638" s="62"/>
      <c r="L638" s="60"/>
    </row>
    <row r="639">
      <c r="G639" s="62"/>
      <c r="L639" s="60"/>
    </row>
    <row r="640">
      <c r="G640" s="62"/>
      <c r="L640" s="60"/>
    </row>
    <row r="641">
      <c r="G641" s="62"/>
      <c r="L641" s="60"/>
    </row>
    <row r="642">
      <c r="G642" s="62"/>
      <c r="L642" s="60"/>
    </row>
    <row r="643">
      <c r="G643" s="62"/>
      <c r="L643" s="60"/>
    </row>
    <row r="644">
      <c r="G644" s="62"/>
      <c r="L644" s="60"/>
    </row>
    <row r="645">
      <c r="G645" s="62"/>
      <c r="L645" s="60"/>
    </row>
    <row r="646">
      <c r="G646" s="62"/>
      <c r="L646" s="60"/>
    </row>
    <row r="647">
      <c r="G647" s="62"/>
      <c r="L647" s="60"/>
    </row>
    <row r="648">
      <c r="G648" s="62"/>
      <c r="L648" s="60"/>
    </row>
    <row r="649">
      <c r="G649" s="62"/>
      <c r="L649" s="60"/>
    </row>
    <row r="650">
      <c r="G650" s="62"/>
      <c r="L650" s="60"/>
    </row>
    <row r="651">
      <c r="G651" s="62"/>
      <c r="L651" s="60"/>
    </row>
    <row r="652">
      <c r="G652" s="62"/>
      <c r="L652" s="60"/>
    </row>
    <row r="653">
      <c r="G653" s="62"/>
      <c r="L653" s="60"/>
    </row>
    <row r="654">
      <c r="G654" s="62"/>
      <c r="L654" s="60"/>
    </row>
    <row r="655">
      <c r="G655" s="62"/>
      <c r="L655" s="60"/>
    </row>
    <row r="656">
      <c r="G656" s="62"/>
      <c r="L656" s="60"/>
    </row>
    <row r="657">
      <c r="G657" s="62"/>
      <c r="L657" s="60"/>
    </row>
    <row r="658">
      <c r="G658" s="62"/>
      <c r="L658" s="60"/>
    </row>
    <row r="659">
      <c r="G659" s="62"/>
      <c r="L659" s="60"/>
    </row>
    <row r="660">
      <c r="G660" s="62"/>
      <c r="L660" s="60"/>
    </row>
    <row r="661">
      <c r="G661" s="62"/>
      <c r="L661" s="60"/>
    </row>
    <row r="662">
      <c r="G662" s="62"/>
      <c r="L662" s="60"/>
    </row>
    <row r="663">
      <c r="G663" s="62"/>
      <c r="L663" s="60"/>
    </row>
    <row r="664">
      <c r="G664" s="62"/>
      <c r="L664" s="60"/>
    </row>
    <row r="665">
      <c r="G665" s="62"/>
      <c r="L665" s="60"/>
    </row>
    <row r="666">
      <c r="G666" s="62"/>
      <c r="L666" s="60"/>
    </row>
    <row r="667">
      <c r="G667" s="62"/>
      <c r="L667" s="60"/>
    </row>
    <row r="668">
      <c r="G668" s="62"/>
      <c r="L668" s="60"/>
    </row>
    <row r="669">
      <c r="G669" s="62"/>
      <c r="L669" s="60"/>
    </row>
    <row r="670">
      <c r="G670" s="62"/>
      <c r="L670" s="60"/>
    </row>
    <row r="671">
      <c r="G671" s="62"/>
      <c r="L671" s="60"/>
    </row>
    <row r="672">
      <c r="G672" s="62"/>
      <c r="L672" s="60"/>
    </row>
    <row r="673">
      <c r="G673" s="62"/>
      <c r="L673" s="60"/>
    </row>
    <row r="674">
      <c r="G674" s="62"/>
      <c r="L674" s="60"/>
    </row>
    <row r="675">
      <c r="G675" s="62"/>
      <c r="L675" s="60"/>
    </row>
    <row r="676">
      <c r="G676" s="62"/>
      <c r="L676" s="60"/>
    </row>
    <row r="677">
      <c r="G677" s="62"/>
      <c r="L677" s="60"/>
    </row>
    <row r="678">
      <c r="G678" s="62"/>
      <c r="L678" s="60"/>
    </row>
    <row r="679">
      <c r="G679" s="62"/>
      <c r="L679" s="60"/>
    </row>
    <row r="680">
      <c r="G680" s="62"/>
      <c r="L680" s="60"/>
    </row>
    <row r="681">
      <c r="G681" s="62"/>
      <c r="L681" s="60"/>
    </row>
    <row r="682">
      <c r="G682" s="62"/>
      <c r="L682" s="60"/>
    </row>
    <row r="683">
      <c r="G683" s="62"/>
      <c r="L683" s="60"/>
    </row>
    <row r="684">
      <c r="G684" s="62"/>
      <c r="L684" s="60"/>
    </row>
    <row r="685">
      <c r="G685" s="62"/>
      <c r="L685" s="60"/>
    </row>
    <row r="686">
      <c r="G686" s="62"/>
      <c r="L686" s="60"/>
    </row>
    <row r="687">
      <c r="G687" s="62"/>
      <c r="L687" s="60"/>
    </row>
    <row r="688">
      <c r="G688" s="62"/>
      <c r="L688" s="60"/>
    </row>
    <row r="689">
      <c r="G689" s="62"/>
      <c r="L689" s="60"/>
    </row>
    <row r="690">
      <c r="G690" s="62"/>
      <c r="L690" s="60"/>
    </row>
    <row r="691">
      <c r="G691" s="62"/>
      <c r="L691" s="60"/>
    </row>
    <row r="692">
      <c r="G692" s="62"/>
      <c r="L692" s="60"/>
    </row>
    <row r="693">
      <c r="G693" s="62"/>
      <c r="L693" s="60"/>
    </row>
    <row r="694">
      <c r="G694" s="62"/>
      <c r="L694" s="60"/>
    </row>
    <row r="695">
      <c r="G695" s="62"/>
      <c r="L695" s="60"/>
    </row>
    <row r="696">
      <c r="G696" s="62"/>
      <c r="L696" s="60"/>
    </row>
    <row r="697">
      <c r="G697" s="62"/>
      <c r="L697" s="60"/>
    </row>
    <row r="698">
      <c r="G698" s="62"/>
      <c r="L698" s="60"/>
    </row>
    <row r="699">
      <c r="G699" s="62"/>
      <c r="L699" s="60"/>
    </row>
    <row r="700">
      <c r="G700" s="62"/>
      <c r="L700" s="60"/>
    </row>
    <row r="701">
      <c r="G701" s="62"/>
      <c r="L701" s="60"/>
    </row>
    <row r="702">
      <c r="G702" s="62"/>
      <c r="L702" s="60"/>
    </row>
    <row r="703">
      <c r="G703" s="62"/>
      <c r="L703" s="60"/>
    </row>
    <row r="704">
      <c r="G704" s="62"/>
      <c r="L704" s="60"/>
    </row>
    <row r="705">
      <c r="G705" s="62"/>
      <c r="L705" s="60"/>
    </row>
    <row r="706">
      <c r="G706" s="62"/>
      <c r="L706" s="60"/>
    </row>
    <row r="707">
      <c r="G707" s="62"/>
      <c r="L707" s="60"/>
    </row>
    <row r="708">
      <c r="G708" s="62"/>
      <c r="L708" s="60"/>
    </row>
    <row r="709">
      <c r="G709" s="62"/>
      <c r="L709" s="60"/>
    </row>
    <row r="710">
      <c r="G710" s="62"/>
      <c r="L710" s="60"/>
    </row>
    <row r="711">
      <c r="G711" s="62"/>
      <c r="L711" s="60"/>
    </row>
    <row r="712">
      <c r="G712" s="62"/>
      <c r="L712" s="60"/>
    </row>
    <row r="713">
      <c r="G713" s="62"/>
      <c r="L713" s="60"/>
    </row>
    <row r="714">
      <c r="G714" s="62"/>
      <c r="L714" s="60"/>
    </row>
    <row r="715">
      <c r="G715" s="62"/>
      <c r="L715" s="60"/>
    </row>
    <row r="716">
      <c r="G716" s="62"/>
      <c r="L716" s="60"/>
    </row>
    <row r="717">
      <c r="G717" s="62"/>
      <c r="L717" s="60"/>
    </row>
    <row r="718">
      <c r="G718" s="62"/>
      <c r="L718" s="60"/>
    </row>
    <row r="719">
      <c r="G719" s="62"/>
      <c r="L719" s="60"/>
    </row>
    <row r="720">
      <c r="G720" s="62"/>
      <c r="L720" s="60"/>
    </row>
    <row r="721">
      <c r="G721" s="62"/>
      <c r="L721" s="60"/>
    </row>
    <row r="722">
      <c r="G722" s="62"/>
      <c r="L722" s="60"/>
    </row>
    <row r="723">
      <c r="G723" s="62"/>
      <c r="L723" s="60"/>
    </row>
    <row r="724">
      <c r="G724" s="62"/>
      <c r="L724" s="60"/>
    </row>
    <row r="725">
      <c r="G725" s="62"/>
      <c r="L725" s="60"/>
    </row>
    <row r="726">
      <c r="G726" s="62"/>
      <c r="L726" s="60"/>
    </row>
    <row r="727">
      <c r="G727" s="62"/>
      <c r="L727" s="60"/>
    </row>
    <row r="728">
      <c r="G728" s="62"/>
      <c r="L728" s="60"/>
    </row>
    <row r="729">
      <c r="G729" s="62"/>
      <c r="L729" s="60"/>
    </row>
    <row r="730">
      <c r="G730" s="62"/>
      <c r="L730" s="60"/>
    </row>
    <row r="731">
      <c r="G731" s="62"/>
      <c r="L731" s="60"/>
    </row>
    <row r="732">
      <c r="G732" s="62"/>
      <c r="L732" s="60"/>
    </row>
    <row r="733">
      <c r="G733" s="62"/>
      <c r="L733" s="60"/>
    </row>
    <row r="734">
      <c r="G734" s="62"/>
      <c r="L734" s="60"/>
    </row>
    <row r="735">
      <c r="G735" s="62"/>
      <c r="L735" s="60"/>
    </row>
    <row r="736">
      <c r="G736" s="62"/>
      <c r="L736" s="60"/>
    </row>
    <row r="737">
      <c r="G737" s="62"/>
      <c r="L737" s="60"/>
    </row>
    <row r="738">
      <c r="G738" s="62"/>
      <c r="L738" s="60"/>
    </row>
    <row r="739">
      <c r="G739" s="62"/>
      <c r="L739" s="60"/>
    </row>
    <row r="740">
      <c r="G740" s="62"/>
      <c r="L740" s="60"/>
    </row>
    <row r="741">
      <c r="G741" s="62"/>
      <c r="L741" s="60"/>
    </row>
    <row r="742">
      <c r="G742" s="62"/>
      <c r="L742" s="60"/>
    </row>
    <row r="743">
      <c r="G743" s="62"/>
      <c r="L743" s="60"/>
    </row>
    <row r="744">
      <c r="G744" s="62"/>
      <c r="L744" s="60"/>
    </row>
    <row r="745">
      <c r="G745" s="62"/>
      <c r="L745" s="60"/>
    </row>
    <row r="746">
      <c r="G746" s="62"/>
      <c r="L746" s="60"/>
    </row>
    <row r="747">
      <c r="G747" s="62"/>
      <c r="L747" s="60"/>
    </row>
    <row r="748">
      <c r="G748" s="62"/>
      <c r="L748" s="60"/>
    </row>
    <row r="749">
      <c r="G749" s="62"/>
      <c r="L749" s="60"/>
    </row>
    <row r="750">
      <c r="G750" s="62"/>
      <c r="L750" s="60"/>
    </row>
    <row r="751">
      <c r="G751" s="62"/>
      <c r="L751" s="60"/>
    </row>
    <row r="752">
      <c r="G752" s="62"/>
      <c r="L752" s="60"/>
    </row>
    <row r="753">
      <c r="G753" s="62"/>
      <c r="L753" s="60"/>
    </row>
    <row r="754">
      <c r="G754" s="62"/>
      <c r="L754" s="60"/>
    </row>
    <row r="755">
      <c r="G755" s="62"/>
      <c r="L755" s="60"/>
    </row>
    <row r="756">
      <c r="G756" s="62"/>
      <c r="L756" s="60"/>
    </row>
    <row r="757">
      <c r="G757" s="62"/>
      <c r="L757" s="60"/>
    </row>
    <row r="758">
      <c r="G758" s="62"/>
      <c r="L758" s="60"/>
    </row>
    <row r="759">
      <c r="G759" s="62"/>
      <c r="L759" s="60"/>
    </row>
    <row r="760">
      <c r="G760" s="62"/>
      <c r="L760" s="60"/>
    </row>
    <row r="761">
      <c r="G761" s="62"/>
      <c r="L761" s="60"/>
    </row>
    <row r="762">
      <c r="G762" s="62"/>
      <c r="L762" s="60"/>
    </row>
    <row r="763">
      <c r="G763" s="62"/>
      <c r="L763" s="60"/>
    </row>
    <row r="764">
      <c r="G764" s="62"/>
      <c r="L764" s="60"/>
    </row>
    <row r="765">
      <c r="G765" s="62"/>
      <c r="L765" s="60"/>
    </row>
    <row r="766">
      <c r="G766" s="62"/>
      <c r="L766" s="60"/>
    </row>
    <row r="767">
      <c r="G767" s="62"/>
      <c r="L767" s="60"/>
    </row>
    <row r="768">
      <c r="G768" s="62"/>
      <c r="L768" s="60"/>
    </row>
    <row r="769">
      <c r="G769" s="62"/>
      <c r="L769" s="60"/>
    </row>
    <row r="770">
      <c r="G770" s="62"/>
      <c r="L770" s="60"/>
    </row>
    <row r="771">
      <c r="G771" s="62"/>
      <c r="L771" s="60"/>
    </row>
    <row r="772">
      <c r="G772" s="62"/>
      <c r="L772" s="60"/>
    </row>
    <row r="773">
      <c r="G773" s="62"/>
      <c r="L773" s="60"/>
    </row>
    <row r="774">
      <c r="G774" s="62"/>
      <c r="L774" s="60"/>
    </row>
    <row r="775">
      <c r="G775" s="62"/>
      <c r="L775" s="60"/>
    </row>
    <row r="776">
      <c r="G776" s="62"/>
      <c r="L776" s="60"/>
    </row>
    <row r="777">
      <c r="G777" s="62"/>
      <c r="L777" s="60"/>
    </row>
    <row r="778">
      <c r="G778" s="62"/>
      <c r="L778" s="60"/>
    </row>
    <row r="779">
      <c r="G779" s="62"/>
      <c r="L779" s="60"/>
    </row>
    <row r="780">
      <c r="G780" s="62"/>
      <c r="L780" s="60"/>
    </row>
    <row r="781">
      <c r="G781" s="62"/>
      <c r="L781" s="60"/>
    </row>
    <row r="782">
      <c r="G782" s="62"/>
      <c r="L782" s="60"/>
    </row>
    <row r="783">
      <c r="G783" s="62"/>
      <c r="L783" s="60"/>
    </row>
    <row r="784">
      <c r="G784" s="62"/>
      <c r="L784" s="60"/>
    </row>
    <row r="785">
      <c r="G785" s="62"/>
      <c r="L785" s="60"/>
    </row>
    <row r="786">
      <c r="G786" s="62"/>
      <c r="L786" s="60"/>
    </row>
    <row r="787">
      <c r="G787" s="62"/>
      <c r="L787" s="60"/>
    </row>
    <row r="788">
      <c r="G788" s="62"/>
      <c r="L788" s="60"/>
    </row>
    <row r="789">
      <c r="G789" s="62"/>
      <c r="L789" s="60"/>
    </row>
    <row r="790">
      <c r="G790" s="62"/>
      <c r="L790" s="60"/>
    </row>
    <row r="791">
      <c r="G791" s="62"/>
      <c r="L791" s="60"/>
    </row>
    <row r="792">
      <c r="G792" s="62"/>
      <c r="L792" s="60"/>
    </row>
    <row r="793">
      <c r="G793" s="62"/>
      <c r="L793" s="60"/>
    </row>
    <row r="794">
      <c r="G794" s="62"/>
      <c r="L794" s="60"/>
    </row>
    <row r="795">
      <c r="G795" s="62"/>
      <c r="L795" s="60"/>
    </row>
    <row r="796">
      <c r="G796" s="62"/>
      <c r="L796" s="60"/>
    </row>
    <row r="797">
      <c r="G797" s="62"/>
      <c r="L797" s="60"/>
    </row>
    <row r="798">
      <c r="G798" s="62"/>
      <c r="L798" s="60"/>
    </row>
    <row r="799">
      <c r="G799" s="62"/>
      <c r="L799" s="60"/>
    </row>
    <row r="800">
      <c r="G800" s="62"/>
      <c r="L800" s="60"/>
    </row>
    <row r="801">
      <c r="G801" s="62"/>
      <c r="L801" s="60"/>
    </row>
    <row r="802">
      <c r="G802" s="62"/>
      <c r="L802" s="60"/>
    </row>
    <row r="803">
      <c r="G803" s="62"/>
      <c r="L803" s="60"/>
    </row>
    <row r="804">
      <c r="G804" s="62"/>
      <c r="L804" s="60"/>
    </row>
    <row r="805">
      <c r="G805" s="62"/>
      <c r="L805" s="60"/>
    </row>
    <row r="806">
      <c r="G806" s="62"/>
      <c r="L806" s="60"/>
    </row>
    <row r="807">
      <c r="G807" s="62"/>
      <c r="L807" s="60"/>
    </row>
    <row r="808">
      <c r="G808" s="62"/>
      <c r="L808" s="60"/>
    </row>
    <row r="809">
      <c r="G809" s="62"/>
      <c r="L809" s="60"/>
    </row>
    <row r="810">
      <c r="G810" s="62"/>
      <c r="L810" s="60"/>
    </row>
    <row r="811">
      <c r="G811" s="62"/>
      <c r="L811" s="60"/>
    </row>
    <row r="812">
      <c r="G812" s="62"/>
      <c r="L812" s="60"/>
    </row>
    <row r="813">
      <c r="G813" s="62"/>
      <c r="L813" s="60"/>
    </row>
    <row r="814">
      <c r="G814" s="62"/>
      <c r="L814" s="60"/>
    </row>
    <row r="815">
      <c r="G815" s="62"/>
      <c r="L815" s="60"/>
    </row>
    <row r="816">
      <c r="G816" s="62"/>
      <c r="L816" s="60"/>
    </row>
    <row r="817">
      <c r="G817" s="62"/>
      <c r="L817" s="60"/>
    </row>
    <row r="818">
      <c r="G818" s="62"/>
      <c r="L818" s="60"/>
    </row>
    <row r="819">
      <c r="G819" s="62"/>
      <c r="L819" s="60"/>
    </row>
    <row r="820">
      <c r="G820" s="62"/>
      <c r="L820" s="60"/>
    </row>
    <row r="821">
      <c r="G821" s="62"/>
      <c r="L821" s="60"/>
    </row>
    <row r="822">
      <c r="G822" s="62"/>
      <c r="L822" s="60"/>
    </row>
    <row r="823">
      <c r="G823" s="62"/>
      <c r="L823" s="60"/>
    </row>
    <row r="824">
      <c r="G824" s="62"/>
      <c r="L824" s="60"/>
    </row>
    <row r="825">
      <c r="G825" s="62"/>
      <c r="L825" s="60"/>
    </row>
    <row r="826">
      <c r="G826" s="62"/>
      <c r="L826" s="60"/>
    </row>
    <row r="827">
      <c r="G827" s="62"/>
      <c r="L827" s="60"/>
    </row>
    <row r="828">
      <c r="G828" s="62"/>
      <c r="L828" s="60"/>
    </row>
    <row r="829">
      <c r="G829" s="62"/>
      <c r="L829" s="60"/>
    </row>
    <row r="830">
      <c r="G830" s="62"/>
      <c r="L830" s="60"/>
    </row>
    <row r="831">
      <c r="G831" s="62"/>
      <c r="L831" s="60"/>
    </row>
    <row r="832">
      <c r="G832" s="62"/>
      <c r="L832" s="60"/>
    </row>
    <row r="833">
      <c r="G833" s="62"/>
      <c r="L833" s="60"/>
    </row>
    <row r="834">
      <c r="G834" s="62"/>
      <c r="L834" s="60"/>
    </row>
    <row r="835">
      <c r="G835" s="62"/>
      <c r="L835" s="60"/>
    </row>
    <row r="836">
      <c r="G836" s="62"/>
      <c r="L836" s="60"/>
    </row>
    <row r="837">
      <c r="G837" s="62"/>
      <c r="L837" s="60"/>
    </row>
    <row r="838">
      <c r="G838" s="62"/>
      <c r="L838" s="60"/>
    </row>
    <row r="839">
      <c r="G839" s="62"/>
      <c r="L839" s="60"/>
    </row>
    <row r="840">
      <c r="G840" s="62"/>
      <c r="L840" s="60"/>
    </row>
    <row r="841">
      <c r="G841" s="62"/>
      <c r="L841" s="60"/>
    </row>
    <row r="842">
      <c r="G842" s="62"/>
      <c r="L842" s="60"/>
    </row>
    <row r="843">
      <c r="G843" s="62"/>
      <c r="L843" s="60"/>
    </row>
    <row r="844">
      <c r="G844" s="62"/>
      <c r="L844" s="60"/>
    </row>
    <row r="845">
      <c r="G845" s="62"/>
      <c r="L845" s="60"/>
    </row>
    <row r="846">
      <c r="G846" s="62"/>
      <c r="L846" s="60"/>
    </row>
    <row r="847">
      <c r="G847" s="62"/>
      <c r="L847" s="60"/>
    </row>
    <row r="848">
      <c r="G848" s="62"/>
      <c r="L848" s="60"/>
    </row>
    <row r="849">
      <c r="G849" s="62"/>
      <c r="L849" s="60"/>
    </row>
    <row r="850">
      <c r="G850" s="62"/>
      <c r="L850" s="60"/>
    </row>
    <row r="851">
      <c r="G851" s="62"/>
      <c r="L851" s="60"/>
    </row>
    <row r="852">
      <c r="G852" s="62"/>
      <c r="L852" s="60"/>
    </row>
    <row r="853">
      <c r="G853" s="62"/>
      <c r="L853" s="60"/>
    </row>
    <row r="854">
      <c r="G854" s="62"/>
      <c r="L854" s="60"/>
    </row>
    <row r="855">
      <c r="G855" s="62"/>
      <c r="L855" s="60"/>
    </row>
    <row r="856">
      <c r="G856" s="62"/>
      <c r="L856" s="60"/>
    </row>
    <row r="857">
      <c r="G857" s="62"/>
      <c r="L857" s="60"/>
    </row>
    <row r="858">
      <c r="G858" s="62"/>
      <c r="L858" s="60"/>
    </row>
    <row r="859">
      <c r="G859" s="62"/>
      <c r="L859" s="60"/>
    </row>
    <row r="860">
      <c r="G860" s="62"/>
      <c r="L860" s="60"/>
    </row>
    <row r="861">
      <c r="G861" s="62"/>
      <c r="L861" s="60"/>
    </row>
    <row r="862">
      <c r="G862" s="62"/>
      <c r="L862" s="60"/>
    </row>
    <row r="863">
      <c r="G863" s="62"/>
      <c r="L863" s="60"/>
    </row>
    <row r="864">
      <c r="G864" s="62"/>
      <c r="L864" s="60"/>
    </row>
    <row r="865">
      <c r="G865" s="62"/>
      <c r="L865" s="60"/>
    </row>
    <row r="866">
      <c r="G866" s="62"/>
      <c r="L866" s="60"/>
    </row>
    <row r="867">
      <c r="G867" s="62"/>
      <c r="L867" s="60"/>
    </row>
    <row r="868">
      <c r="G868" s="62"/>
      <c r="L868" s="60"/>
    </row>
    <row r="869">
      <c r="G869" s="62"/>
      <c r="L869" s="60"/>
    </row>
    <row r="870">
      <c r="G870" s="62"/>
      <c r="L870" s="60"/>
    </row>
    <row r="871">
      <c r="G871" s="62"/>
      <c r="L871" s="60"/>
    </row>
    <row r="872">
      <c r="G872" s="62"/>
      <c r="L872" s="60"/>
    </row>
    <row r="873">
      <c r="G873" s="62"/>
      <c r="L873" s="60"/>
    </row>
    <row r="874">
      <c r="G874" s="62"/>
      <c r="L874" s="60"/>
    </row>
    <row r="875">
      <c r="G875" s="62"/>
      <c r="L875" s="60"/>
    </row>
    <row r="876">
      <c r="G876" s="62"/>
      <c r="L876" s="60"/>
    </row>
    <row r="877">
      <c r="G877" s="62"/>
      <c r="L877" s="60"/>
    </row>
    <row r="878">
      <c r="G878" s="62"/>
      <c r="L878" s="60"/>
    </row>
    <row r="879">
      <c r="G879" s="62"/>
      <c r="L879" s="60"/>
    </row>
    <row r="880">
      <c r="G880" s="62"/>
      <c r="L880" s="60"/>
    </row>
    <row r="881">
      <c r="G881" s="62"/>
      <c r="L881" s="60"/>
    </row>
    <row r="882">
      <c r="G882" s="62"/>
      <c r="L882" s="60"/>
    </row>
    <row r="883">
      <c r="G883" s="62"/>
      <c r="L883" s="60"/>
    </row>
    <row r="884">
      <c r="G884" s="62"/>
      <c r="L884" s="60"/>
    </row>
    <row r="885">
      <c r="G885" s="62"/>
      <c r="L885" s="60"/>
    </row>
    <row r="886">
      <c r="G886" s="62"/>
      <c r="L886" s="60"/>
    </row>
    <row r="887">
      <c r="G887" s="62"/>
      <c r="L887" s="60"/>
    </row>
    <row r="888">
      <c r="G888" s="62"/>
      <c r="L888" s="60"/>
    </row>
    <row r="889">
      <c r="G889" s="62"/>
      <c r="L889" s="60"/>
    </row>
    <row r="890">
      <c r="G890" s="62"/>
      <c r="L890" s="60"/>
    </row>
    <row r="891">
      <c r="G891" s="62"/>
      <c r="L891" s="60"/>
    </row>
    <row r="892">
      <c r="G892" s="62"/>
      <c r="L892" s="60"/>
    </row>
    <row r="893">
      <c r="G893" s="62"/>
      <c r="L893" s="60"/>
    </row>
    <row r="894">
      <c r="G894" s="62"/>
      <c r="L894" s="60"/>
    </row>
    <row r="895">
      <c r="G895" s="62"/>
      <c r="L895" s="60"/>
    </row>
    <row r="896">
      <c r="G896" s="62"/>
      <c r="L896" s="60"/>
    </row>
    <row r="897">
      <c r="G897" s="62"/>
      <c r="L897" s="60"/>
    </row>
    <row r="898">
      <c r="G898" s="62"/>
      <c r="L898" s="60"/>
    </row>
    <row r="899">
      <c r="G899" s="62"/>
      <c r="L899" s="60"/>
    </row>
    <row r="900">
      <c r="G900" s="62"/>
      <c r="L900" s="60"/>
    </row>
    <row r="901">
      <c r="G901" s="62"/>
      <c r="L901" s="60"/>
    </row>
    <row r="902">
      <c r="G902" s="62"/>
      <c r="L902" s="60"/>
    </row>
    <row r="903">
      <c r="G903" s="62"/>
      <c r="L903" s="60"/>
    </row>
    <row r="904">
      <c r="G904" s="62"/>
      <c r="L904" s="60"/>
    </row>
    <row r="905">
      <c r="G905" s="62"/>
      <c r="L905" s="60"/>
    </row>
    <row r="906">
      <c r="G906" s="62"/>
      <c r="L906" s="60"/>
    </row>
    <row r="907">
      <c r="G907" s="62"/>
      <c r="L907" s="60"/>
    </row>
    <row r="908">
      <c r="G908" s="62"/>
      <c r="L908" s="60"/>
    </row>
    <row r="909">
      <c r="G909" s="62"/>
      <c r="L909" s="60"/>
    </row>
    <row r="910">
      <c r="G910" s="62"/>
      <c r="L910" s="60"/>
    </row>
    <row r="911">
      <c r="G911" s="62"/>
      <c r="L911" s="60"/>
    </row>
    <row r="912">
      <c r="G912" s="62"/>
      <c r="L912" s="60"/>
    </row>
    <row r="913">
      <c r="G913" s="62"/>
      <c r="L913" s="60"/>
    </row>
    <row r="914">
      <c r="G914" s="62"/>
      <c r="L914" s="60"/>
    </row>
    <row r="915">
      <c r="G915" s="62"/>
      <c r="L915" s="60"/>
    </row>
    <row r="916">
      <c r="G916" s="62"/>
      <c r="L916" s="60"/>
    </row>
    <row r="917">
      <c r="G917" s="62"/>
      <c r="L917" s="60"/>
    </row>
    <row r="918">
      <c r="G918" s="62"/>
      <c r="L918" s="60"/>
    </row>
    <row r="919">
      <c r="G919" s="62"/>
      <c r="L919" s="60"/>
    </row>
    <row r="920">
      <c r="G920" s="62"/>
      <c r="L920" s="60"/>
    </row>
    <row r="921">
      <c r="G921" s="62"/>
      <c r="L921" s="60"/>
    </row>
    <row r="922">
      <c r="G922" s="62"/>
      <c r="L922" s="60"/>
    </row>
    <row r="923">
      <c r="G923" s="62"/>
      <c r="L923" s="60"/>
    </row>
    <row r="924">
      <c r="G924" s="62"/>
      <c r="L924" s="60"/>
    </row>
    <row r="925">
      <c r="G925" s="62"/>
      <c r="L925" s="60"/>
    </row>
    <row r="926">
      <c r="G926" s="62"/>
      <c r="L926" s="60"/>
    </row>
    <row r="927">
      <c r="G927" s="62"/>
      <c r="L927" s="60"/>
    </row>
    <row r="928">
      <c r="G928" s="62"/>
      <c r="L928" s="60"/>
    </row>
    <row r="929">
      <c r="G929" s="62"/>
      <c r="L929" s="60"/>
    </row>
    <row r="930">
      <c r="G930" s="62"/>
      <c r="L930" s="60"/>
    </row>
    <row r="931">
      <c r="G931" s="62"/>
      <c r="L931" s="60"/>
    </row>
    <row r="932">
      <c r="G932" s="62"/>
      <c r="L932" s="60"/>
    </row>
    <row r="933">
      <c r="G933" s="62"/>
      <c r="L933" s="60"/>
    </row>
    <row r="934">
      <c r="G934" s="62"/>
      <c r="L934" s="60"/>
    </row>
    <row r="935">
      <c r="G935" s="62"/>
      <c r="L935" s="60"/>
    </row>
    <row r="936">
      <c r="G936" s="62"/>
      <c r="L936" s="60"/>
    </row>
    <row r="937">
      <c r="G937" s="62"/>
      <c r="L937" s="60"/>
    </row>
    <row r="938">
      <c r="G938" s="62"/>
      <c r="L938" s="60"/>
    </row>
    <row r="939">
      <c r="G939" s="62"/>
      <c r="L939" s="60"/>
    </row>
    <row r="940">
      <c r="G940" s="62"/>
      <c r="L940" s="60"/>
    </row>
    <row r="941">
      <c r="G941" s="62"/>
      <c r="L941" s="60"/>
    </row>
    <row r="942">
      <c r="G942" s="62"/>
      <c r="L942" s="60"/>
    </row>
    <row r="943">
      <c r="G943" s="62"/>
      <c r="L943" s="60"/>
    </row>
    <row r="944">
      <c r="G944" s="62"/>
      <c r="L944" s="60"/>
    </row>
    <row r="945">
      <c r="G945" s="62"/>
      <c r="L945" s="60"/>
    </row>
    <row r="946">
      <c r="G946" s="62"/>
      <c r="L946" s="60"/>
    </row>
    <row r="947">
      <c r="G947" s="62"/>
      <c r="L947" s="60"/>
    </row>
    <row r="948">
      <c r="G948" s="62"/>
      <c r="L948" s="60"/>
    </row>
    <row r="949">
      <c r="G949" s="62"/>
      <c r="L949" s="60"/>
    </row>
    <row r="950">
      <c r="G950" s="62"/>
      <c r="L950" s="60"/>
    </row>
    <row r="951">
      <c r="G951" s="62"/>
      <c r="L951" s="60"/>
    </row>
    <row r="952">
      <c r="G952" s="62"/>
      <c r="L952" s="60"/>
    </row>
    <row r="953">
      <c r="G953" s="62"/>
      <c r="L953" s="60"/>
    </row>
    <row r="954">
      <c r="G954" s="62"/>
      <c r="L954" s="60"/>
    </row>
    <row r="955">
      <c r="G955" s="62"/>
      <c r="L955" s="60"/>
    </row>
    <row r="956">
      <c r="G956" s="62"/>
      <c r="L956" s="60"/>
    </row>
    <row r="957">
      <c r="G957" s="62"/>
      <c r="L957" s="60"/>
    </row>
    <row r="958">
      <c r="G958" s="62"/>
      <c r="L958" s="60"/>
    </row>
    <row r="959">
      <c r="G959" s="62"/>
      <c r="L959" s="60"/>
    </row>
    <row r="960">
      <c r="G960" s="62"/>
      <c r="L960" s="60"/>
    </row>
    <row r="961">
      <c r="G961" s="62"/>
      <c r="L961" s="60"/>
    </row>
    <row r="962">
      <c r="G962" s="62"/>
      <c r="L962" s="60"/>
    </row>
    <row r="963">
      <c r="G963" s="62"/>
      <c r="L963" s="60"/>
    </row>
    <row r="964">
      <c r="G964" s="62"/>
      <c r="L964" s="60"/>
    </row>
    <row r="965">
      <c r="G965" s="62"/>
      <c r="L965" s="60"/>
    </row>
    <row r="966">
      <c r="G966" s="62"/>
      <c r="L966" s="60"/>
    </row>
    <row r="967">
      <c r="G967" s="62"/>
      <c r="L967" s="60"/>
    </row>
    <row r="968">
      <c r="G968" s="62"/>
      <c r="L968" s="60"/>
    </row>
    <row r="969">
      <c r="G969" s="62"/>
      <c r="L969" s="60"/>
    </row>
    <row r="970">
      <c r="G970" s="62"/>
      <c r="L970" s="60"/>
    </row>
    <row r="971">
      <c r="G971" s="62"/>
      <c r="L971" s="60"/>
    </row>
    <row r="972">
      <c r="G972" s="62"/>
      <c r="L972" s="60"/>
    </row>
    <row r="973">
      <c r="G973" s="62"/>
      <c r="L973" s="60"/>
    </row>
    <row r="974">
      <c r="G974" s="62"/>
      <c r="L974" s="60"/>
    </row>
    <row r="975">
      <c r="G975" s="62"/>
      <c r="L975" s="60"/>
    </row>
    <row r="976">
      <c r="G976" s="62"/>
      <c r="L976" s="60"/>
    </row>
    <row r="977">
      <c r="G977" s="62"/>
      <c r="L977" s="60"/>
    </row>
    <row r="978">
      <c r="G978" s="62"/>
      <c r="L978" s="60"/>
    </row>
    <row r="979">
      <c r="G979" s="62"/>
      <c r="L979" s="60"/>
    </row>
    <row r="980">
      <c r="G980" s="62"/>
      <c r="L980" s="60"/>
    </row>
    <row r="981">
      <c r="G981" s="62"/>
      <c r="L981" s="60"/>
    </row>
    <row r="982">
      <c r="G982" s="62"/>
      <c r="L982" s="60"/>
    </row>
    <row r="983">
      <c r="G983" s="62"/>
      <c r="L983" s="60"/>
    </row>
    <row r="984">
      <c r="G984" s="62"/>
      <c r="L984" s="60"/>
    </row>
    <row r="985">
      <c r="G985" s="62"/>
      <c r="L985" s="60"/>
    </row>
    <row r="986">
      <c r="G986" s="62"/>
      <c r="L986" s="60"/>
    </row>
    <row r="987">
      <c r="G987" s="62"/>
      <c r="L987" s="60"/>
    </row>
    <row r="988">
      <c r="G988" s="62"/>
      <c r="L988" s="60"/>
    </row>
    <row r="989">
      <c r="G989" s="62"/>
      <c r="L989" s="60"/>
    </row>
    <row r="990">
      <c r="G990" s="62"/>
      <c r="L990" s="60"/>
    </row>
    <row r="991">
      <c r="G991" s="62"/>
      <c r="L991" s="6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33.88"/>
    <col customWidth="1" min="4" max="4" width="116.38"/>
    <col customWidth="1" min="5" max="5" width="24.5"/>
  </cols>
  <sheetData>
    <row r="1">
      <c r="A1" s="8" t="s">
        <v>2776</v>
      </c>
      <c r="B1" s="8" t="s">
        <v>2814</v>
      </c>
      <c r="C1" s="15" t="s">
        <v>2778</v>
      </c>
      <c r="D1" s="8" t="s">
        <v>2815</v>
      </c>
      <c r="E1" s="8" t="s">
        <v>2816</v>
      </c>
      <c r="F1" s="8" t="s">
        <v>2817</v>
      </c>
      <c r="G1" s="57" t="s">
        <v>2818</v>
      </c>
      <c r="H1" s="8" t="s">
        <v>2791</v>
      </c>
      <c r="I1" s="8" t="s">
        <v>44</v>
      </c>
      <c r="J1" s="8" t="s">
        <v>2790</v>
      </c>
      <c r="K1" s="8" t="s">
        <v>2819</v>
      </c>
      <c r="L1" s="8" t="s">
        <v>2820</v>
      </c>
    </row>
    <row r="2">
      <c r="A2" s="9" t="str">
        <f>Form!AN2</f>
        <v>1400 Locust Street, Pittsburgh, PA</v>
      </c>
      <c r="B2" s="23" t="str">
        <f>Form!C2</f>
        <v>Leah B Helou, PhD, CCC-SLP</v>
      </c>
      <c r="C2" s="23" t="str">
        <f>Form!L2</f>
        <v>Speech-Language Pathologist</v>
      </c>
      <c r="D2" s="61" t="str">
        <f>Form!C2&amp;Form!E2&amp;" is a "&amp;Form!L2&amp;" employed at "&amp;Form!AO2&amp;", who began working with general voice clients in "&amp;Form!AW2&amp;", and transgender/gender diverse clients in "&amp;Form!AV2&amp;". "&amp;Form!P2&amp;" "&amp;Form!S2&amp;" "&amp;Form!X2&amp;" "&amp;CHAR(10)&amp;CHAR(10)&amp;"This provider is affiliated with the following: "&amp;Form!AP2&amp;". "&amp;Form!AY2&amp;Form!Z2&amp;Form!AB2&amp;Form!AU2&amp;Form!BA2</f>
        <v>Leah B Helou, PhD, CCC-SLP (she/her) is a Speech-Language Pathologist employed at UPMC Voice Center &amp; University of Pittsburgh, who began working with general voice clients in 2004, and transgender/gender diverse clients in 2004. Individual training is offered in person or virtually, and group training is not offered. Services are available for those with feminine, masculine, and androgynous voice goals. 
This provider is affiliated with the following: American Speech-Language-Hearing Association (ASHA). </v>
      </c>
      <c r="E2" s="23" t="str">
        <f>Form!T2</f>
        <v>PA</v>
      </c>
      <c r="F2" s="23" t="str">
        <f>Form!M2</f>
        <v>English</v>
      </c>
      <c r="G2" s="67" t="str">
        <f>Form!AI2</f>
        <v>Cisgender Woman</v>
      </c>
      <c r="H2" s="23" t="str">
        <f>Form!AR2</f>
        <v>lbh7@pitt.edu</v>
      </c>
      <c r="I2" s="68" t="str">
        <f>Form!AS2</f>
        <v>https://www.upmc.com/services/ear-nose-throat/services/voice-speech-and-swallowing/voice-center</v>
      </c>
      <c r="J2" s="69" t="str">
        <f>Form!AQ2</f>
        <v/>
      </c>
      <c r="K2" s="23" t="str">
        <f>Form!AC2</f>
        <v/>
      </c>
      <c r="L2" s="70">
        <f>Form!A2</f>
        <v>45335.50552</v>
      </c>
      <c r="M2" s="23"/>
      <c r="N2" s="23"/>
      <c r="O2" s="23"/>
      <c r="P2" s="23"/>
      <c r="Q2" s="23"/>
      <c r="R2" s="23"/>
      <c r="S2" s="23"/>
      <c r="T2" s="23"/>
      <c r="U2" s="23"/>
      <c r="V2" s="23"/>
      <c r="W2" s="23"/>
      <c r="X2" s="23"/>
      <c r="Y2" s="23"/>
      <c r="Z2" s="23"/>
      <c r="AA2" s="23"/>
      <c r="AB2" s="23"/>
    </row>
    <row r="3">
      <c r="A3" s="9" t="str">
        <f>Form!AN3</f>
        <v>1400 Locust Street, Pittsburgh, PA</v>
      </c>
      <c r="B3" s="23" t="str">
        <f>Form!C3</f>
        <v>Orit Greenberg MS, CCC-SLP</v>
      </c>
      <c r="C3" s="23" t="str">
        <f>Form!L3</f>
        <v>Speech-Language Pathologist</v>
      </c>
      <c r="D3" s="61" t="str">
        <f>Form!C3&amp;Form!E3&amp;" is a "&amp;Form!L3&amp;" employed at "&amp;Form!AO3&amp;", who began working with general voice clients in "&amp;Form!AW3&amp;", and transgender/gender diverse clients in "&amp;Form!AV3&amp;". "&amp;Form!P3&amp;" "&amp;Form!S3&amp;" "&amp;Form!X3&amp;" "&amp;CHAR(10)&amp;CHAR(10)&amp;"This provider is affiliated with the following: "&amp;Form!AP3&amp;". "&amp;Form!AY3&amp;Form!Z3&amp;Form!AB3&amp;Form!AU3&amp;Form!BA3</f>
        <v>Orit Greenberg MS, CCC-SLP (she/her) is a Speech-Language Pathologist employed at UPMC Voice Center, who began working with general voice clients in 2016, and transgender/gender diverse clients in 2017. Individual training is offered in person or virtually, and group training is not offered. Services are available for those with feminine, masculine, and androgynous voice goals. 
This provider is affiliated with the following: American Speech-Language-Hearing Association (ASHA). </v>
      </c>
      <c r="E3" s="23" t="str">
        <f>Form!T3</f>
        <v>PA, NY</v>
      </c>
      <c r="F3" s="23" t="str">
        <f>Form!M3</f>
        <v>English</v>
      </c>
      <c r="G3" s="67" t="str">
        <f>Form!AI3</f>
        <v>Cisgender Woman</v>
      </c>
      <c r="H3" s="23" t="str">
        <f>Form!AR3</f>
        <v>greenbergo@upmc.edu</v>
      </c>
      <c r="I3" s="68" t="str">
        <f>Form!AS3</f>
        <v>https://www.upmc.com/services/ear-nose-throat/services/voice-speech-and-swallowing/voice-center</v>
      </c>
      <c r="J3" s="69">
        <f>Form!AQ3</f>
        <v>4122323687</v>
      </c>
      <c r="K3" s="23" t="str">
        <f>Form!AC3</f>
        <v>Insurance/self-pay accepted, contact UPMC Voice Center</v>
      </c>
      <c r="L3" s="70">
        <f>Form!A3</f>
        <v>45335.65604</v>
      </c>
      <c r="M3" s="23"/>
      <c r="N3" s="23"/>
      <c r="O3" s="23"/>
      <c r="P3" s="23"/>
      <c r="Q3" s="23"/>
      <c r="R3" s="23"/>
      <c r="S3" s="23"/>
      <c r="T3" s="23"/>
      <c r="U3" s="23"/>
      <c r="V3" s="23"/>
      <c r="W3" s="23"/>
      <c r="X3" s="23"/>
      <c r="Y3" s="23"/>
      <c r="Z3" s="23"/>
      <c r="AA3" s="23"/>
      <c r="AB3" s="23"/>
    </row>
    <row r="4">
      <c r="A4" s="9" t="str">
        <f>Form!AN4</f>
        <v>1400 Locust Street, Pittsburgh, PA</v>
      </c>
      <c r="B4" s="23" t="str">
        <f>Form!C4</f>
        <v>Ali Lewandowski, MA, CCC-SLP</v>
      </c>
      <c r="C4" s="23" t="str">
        <f>Form!L4</f>
        <v>Speech-Language Pathologist</v>
      </c>
      <c r="D4" s="61" t="str">
        <f>Form!C4&amp;Form!E4&amp;" is a "&amp;Form!L4&amp;" employed at "&amp;Form!AO4&amp;", who began working with general voice clients in "&amp;Form!AW4&amp;", and transgender/gender diverse clients in "&amp;Form!AV4&amp;". "&amp;Form!P4&amp;" "&amp;Form!S4&amp;" "&amp;Form!X4&amp;" "&amp;CHAR(10)&amp;CHAR(10)&amp;"This provider is affiliated with the following: "&amp;Form!AP4&amp;". "&amp;Form!AY4&amp;Form!Z4&amp;Form!AB4&amp;Form!AU4&amp;Form!BA4</f>
        <v>Ali Lewandowski, MA, CCC-SLP (she/her) is a Speech-Language Pathologist employed at UPMC Voice Center &amp; University of Pittsburgh, who began working with general voice clients in 2015, and transgender/gender diverse clients in 2018. Individual training is offered in person or virtually, and group training is not offered. Services are available for those with feminine, masculine, and androgynous voice goals. 
This provider is affiliated with the following: American Speech-Language-Hearing Association (ASHA). </v>
      </c>
      <c r="E4" s="23" t="str">
        <f>Form!T4</f>
        <v>PA</v>
      </c>
      <c r="F4" s="23" t="str">
        <f>Form!M4</f>
        <v>English</v>
      </c>
      <c r="G4" s="67" t="str">
        <f>Form!AI4</f>
        <v>Cisgender Woman</v>
      </c>
      <c r="H4" s="23" t="str">
        <f>Form!AR4</f>
        <v>ael89@pitt.edu</v>
      </c>
      <c r="I4" s="68" t="str">
        <f>Form!AS4</f>
        <v>https://www.upmc.com/services/ear-nose-throat/services/voice-speech-and-swallowing/voice-center</v>
      </c>
      <c r="J4" s="69" t="str">
        <f>Form!AQ4</f>
        <v/>
      </c>
      <c r="K4" s="23" t="str">
        <f>Form!AC4</f>
        <v>UPMC insurance </v>
      </c>
      <c r="L4" s="70">
        <f>Form!A4</f>
        <v>45336.31746</v>
      </c>
      <c r="M4" s="23"/>
      <c r="N4" s="23"/>
      <c r="O4" s="23"/>
      <c r="P4" s="23"/>
      <c r="Q4" s="23"/>
      <c r="R4" s="23"/>
      <c r="S4" s="23"/>
      <c r="T4" s="23"/>
      <c r="U4" s="23"/>
      <c r="V4" s="23"/>
      <c r="W4" s="23"/>
      <c r="X4" s="23"/>
      <c r="Y4" s="23"/>
      <c r="Z4" s="23"/>
      <c r="AA4" s="23"/>
      <c r="AB4" s="23"/>
    </row>
    <row r="5" ht="140.25" customHeight="1">
      <c r="A5" s="9" t="str">
        <f>Form!AN5</f>
        <v>515 W 175th St, NY, NY</v>
      </c>
      <c r="B5" s="9" t="str">
        <f>Form!C5</f>
        <v>Brittani Farrell MM, BME, MS CCC-SLP</v>
      </c>
      <c r="C5" s="23" t="str">
        <f>Form!L5</f>
        <v>Vocal Pedagogue/Singing Instructor</v>
      </c>
      <c r="D5" s="61" t="str">
        <f>Form!C5&amp;Form!E5&amp;" is a "&amp;Form!L5&amp;" employed at "&amp;Form!AO5&amp;", who began working with general voice clients in "&amp;Form!AW5&amp;", and transgender/gender diverse clients in "&amp;Form!AV5&amp;". "&amp;Form!P5&amp;" "&amp;Form!S5&amp;" "&amp;Form!X5&amp;" "&amp;CHAR(10)&amp;CHAR(10)&amp;"This provider is affiliated with the following: "&amp;Form!AP5&amp;". "&amp;Form!AY5&amp;Form!Z5&amp;Form!AB5&amp;Form!AU5&amp;Form!BA5</f>
        <v>Brittani Farrell MM, BME, MS CCC-SLP (she/her) is a Vocal Pedagogue/Singing Instructor employed at Lotus Voice Studio, who began working with general voice clients in 2021, and transgender/gender diverse clients in 2021.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National Association of Teachers of Singing (NATS). This provider opted to share the following additional aspects of identity: Autistic 
Regarding formal training in voice for transgender and gender diverse people, this provider reported: Voice specialized fellowship with over 70% gender affirming caseload, GAVT with Sandy Hirsch and private observation/mentoring with Sandy Hirsch. 
Regarding areas of specialty/specific trainings, this provider reported: Manual therapy, vocology
Regarding formal training in cultural humility for transgender and gender diverse people, this provider reported: GAVT with Sandy Hirsch and a session at Fall Voice, as well as a training offered through Mt Sinai Hospital</v>
      </c>
      <c r="E5" s="9" t="str">
        <f>Form!T5</f>
        <v>NY</v>
      </c>
      <c r="F5" s="9" t="str">
        <f>Form!M5</f>
        <v>English</v>
      </c>
      <c r="G5" s="59" t="str">
        <f>Form!AI5</f>
        <v>Cisgender Woman</v>
      </c>
      <c r="H5" s="9" t="str">
        <f>Form!AR5</f>
        <v>contact@lotusvoicestudio.com</v>
      </c>
      <c r="I5" s="49" t="str">
        <f>Form!AS5</f>
        <v>www.lotusvoicestudio.com</v>
      </c>
      <c r="J5" s="58">
        <f>Form!AQ5</f>
        <v>2064852378</v>
      </c>
      <c r="K5" s="9" t="str">
        <f>Form!AC5</f>
        <v>No insurance, no current sliding scale, $120/45 minutes</v>
      </c>
      <c r="L5" s="60">
        <f>Form!A5</f>
        <v>45357.66472</v>
      </c>
    </row>
    <row r="6">
      <c r="A6" s="9" t="str">
        <f>Form!AN6</f>
        <v>251 Rhode Island St Ste 101, San Francisco, CA</v>
      </c>
      <c r="B6" s="23" t="str">
        <f>Form!C6</f>
        <v>Jody Vaynshtok, MS, CCC-SLP</v>
      </c>
      <c r="C6" s="23" t="str">
        <f>Form!L6</f>
        <v>Speech-Language Pathologist</v>
      </c>
      <c r="D6" s="61" t="str">
        <f>Form!C6&amp;Form!E6&amp;" is a "&amp;Form!L6&amp;" employed at "&amp;Form!AO6&amp;", who began working with general voice clients in "&amp;Form!AW6&amp;", and transgender/gender diverse clients in "&amp;Form!AV6&amp;". "&amp;Form!P6&amp;" "&amp;Form!S6&amp;" "&amp;Form!X6&amp;" "&amp;CHAR(10)&amp;CHAR(10)&amp;"This provider is affiliated with the following: "&amp;Form!AP6&amp;". "&amp;Form!AY6&amp;Form!Z6&amp;Form!AB6&amp;Form!AU6&amp;Form!BA6</f>
        <v>Jody Vaynshtok, MS, CCC-SLP is a Speech-Language Pathologist employed at Sound Speech and Hearing Clinic, who began working with general voice clients in , and transgender/gender diverse clients in .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Extensive training in voice at University of Washington and through continued education.</v>
      </c>
      <c r="E6" s="23" t="str">
        <f>Form!T6</f>
        <v>CA, WA</v>
      </c>
      <c r="F6" s="23" t="str">
        <f>Form!M6</f>
        <v>English</v>
      </c>
      <c r="G6" s="67" t="str">
        <f>Form!AI6</f>
        <v>Cisgender Woman</v>
      </c>
      <c r="H6" s="23" t="str">
        <f>Form!AR6</f>
        <v>jody@soundshc.com</v>
      </c>
      <c r="I6" s="68" t="str">
        <f>Form!AS6</f>
        <v>www.soundshc.com</v>
      </c>
      <c r="J6" s="69">
        <f>Form!AQ6</f>
        <v>4155807604</v>
      </c>
      <c r="K6" s="23" t="str">
        <f>Form!AC6</f>
        <v>Accepts Blue Shield and CIGNA insurance and provides superbills for self reimbursement for all other private insurnaces. </v>
      </c>
      <c r="L6" s="70">
        <f>Form!A6</f>
        <v>45357.67175</v>
      </c>
      <c r="M6" s="23"/>
      <c r="N6" s="23"/>
      <c r="O6" s="23"/>
      <c r="P6" s="23"/>
      <c r="Q6" s="23"/>
      <c r="R6" s="23"/>
      <c r="S6" s="23"/>
      <c r="T6" s="23"/>
      <c r="U6" s="23"/>
      <c r="V6" s="23"/>
      <c r="W6" s="23"/>
      <c r="X6" s="23"/>
      <c r="Y6" s="23"/>
      <c r="Z6" s="23"/>
      <c r="AA6" s="23"/>
      <c r="AB6" s="23"/>
    </row>
    <row r="7">
      <c r="A7" s="9" t="str">
        <f>Form!AN7</f>
        <v>30 Bond St, Toronto , Ontario </v>
      </c>
      <c r="B7" s="9" t="str">
        <f>Form!C7</f>
        <v>Taylor Strande, MClSc, S-LP (C), Reg. CASLPO</v>
      </c>
      <c r="C7" s="23" t="str">
        <f>Form!L7</f>
        <v>Speech-Language Pathologist</v>
      </c>
      <c r="D7" s="61" t="str">
        <f>Form!C7&amp;Form!E7&amp;" is a "&amp;Form!L7&amp;" employed at "&amp;Form!AO7&amp;", who began working with general voice clients in "&amp;Form!AW7&amp;", and transgender/gender diverse clients in "&amp;Form!AV7&amp;". "&amp;Form!P7&amp;" "&amp;Form!S7&amp;" "&amp;Form!X7&amp;" "&amp;CHAR(10)&amp;CHAR(10)&amp;"This provider is affiliated with the following: "&amp;Form!AP7&amp;". "&amp;Form!AY7&amp;Form!Z7&amp;Form!AB7&amp;Form!AU7&amp;Form!BA7</f>
        <v>Taylor Strande, MClSc, S-LP (C), Reg. CASLPO (she/they) is a Speech-Language Pathologist employed at St. Michael's Hospital , who began working with general voice clients in 2016, and transgender/gender diverse clients in 2020. Individual training is offered in person or virtually, and group training is offered in person or virtually. Services are available for those with feminine, masculine, androgynous, and singing-related voice goals. 
This provider is affiliated with the following: SAC-OAC, CASLPO. This provider opted to share the following additional aspects of identity: Genderqueer, queer, white
Regarding formal training in voice for transgender and gender diverse people, this provider reported: Sandi Hirsch, Leah Helou course in Toronto, multiple webinars, AC Goldberg training courses, countless equity-related trainings and conferences 
Regarding areas of specialty/specific trainings, this provider reported: Vocal pedagogy training/experience, opera singer, PAVA-RV, choral conductor, countless SLP voice trainings and workshops - voice is all I do
Regarding formal training in cultural humility for transgender and gender diverse people, this provider reported: Too many to list, but Rania El Mugammar workshops, AC's offerings, Council for Anti-Racism, Equity and Social Accountability. I have also been a panelist and presenter for Pride month talks and local conferences on this topic.</v>
      </c>
      <c r="E7" s="9" t="str">
        <f>Form!T7</f>
        <v>ON</v>
      </c>
      <c r="F7" s="9" t="str">
        <f>Form!M7</f>
        <v>English</v>
      </c>
      <c r="G7" s="59" t="str">
        <f>Form!AI7</f>
        <v>Genderqueer</v>
      </c>
      <c r="H7" s="9" t="str">
        <f>Form!AR7</f>
        <v>taylor.strande@unityhealth.to</v>
      </c>
      <c r="I7" s="9" t="str">
        <f>Form!AS7</f>
        <v/>
      </c>
      <c r="J7" s="58">
        <f>Form!AQ7</f>
        <v>41686460602664</v>
      </c>
      <c r="K7" s="9" t="str">
        <f>Form!AC7</f>
        <v>Sliding scale available </v>
      </c>
      <c r="L7" s="60">
        <f>Form!A7</f>
        <v>45357.67196</v>
      </c>
    </row>
    <row r="8">
      <c r="A8" s="9" t="str">
        <f>Form!AN8</f>
        <v>777 North Main Street, Providence, RI</v>
      </c>
      <c r="B8" s="9" t="str">
        <f>Form!C8</f>
        <v>Anne Shaknis Quirk, MA, MS, CCC-SLP</v>
      </c>
      <c r="C8" s="23" t="str">
        <f>Form!L8</f>
        <v>Speech-Language Pathologist</v>
      </c>
      <c r="D8" s="61" t="str">
        <f>Form!C8&amp;Form!E8&amp;" is a "&amp;Form!L8&amp;" employed at "&amp;Form!AO8&amp;", who began working with general voice clients in "&amp;Form!AW8&amp;", and transgender/gender diverse clients in "&amp;Form!AV8&amp;". "&amp;Form!P8&amp;" "&amp;Form!S8&amp;" "&amp;Form!X8&amp;" "&amp;CHAR(10)&amp;CHAR(10)&amp;"This provider is affiliated with the following: "&amp;Form!AP8&amp;". "&amp;Form!AY8&amp;Form!Z8&amp;Form!AB8&amp;Form!AU8&amp;Form!BA8</f>
        <v>Anne Shaknis Quirk, MA, MS, CCC-SLP (she/her) is a Speech-Language Pathologist employed at True Self Speech Therapy, who began working with general voice clients in 2012, and transgender/gender diverse clients in 2023. Individual training is offered in person or virtually, and group training is offered in person.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trained with Talulah Breslin through Mantra Voice 
Regarding areas of specialty/specific trainings, this provider reported: I have worked with both adults and teens
Regarding formal training in cultural humility for transgender and gender diverse people, this provider reported: There was a section of my course with Mantra Voice on cultural competence</v>
      </c>
      <c r="E8" s="9" t="str">
        <f>Form!T8</f>
        <v>RI</v>
      </c>
      <c r="F8" s="9" t="str">
        <f>Form!M8</f>
        <v>English</v>
      </c>
      <c r="G8" s="59" t="str">
        <f>Form!AI8</f>
        <v>Cisgender Woman</v>
      </c>
      <c r="H8" s="9" t="str">
        <f>Form!AR8</f>
        <v>info@trueselfspeech.com</v>
      </c>
      <c r="I8" s="49" t="str">
        <f>Form!AS8</f>
        <v>www.trueselfspeech.com</v>
      </c>
      <c r="J8" s="58">
        <f>Form!AQ8</f>
        <v>4014157525</v>
      </c>
      <c r="K8" s="9" t="str">
        <f>Form!AC8</f>
        <v>In network with BCBS, Medicare, Neighborhood of RI, I offer a free in person group for current clients</v>
      </c>
      <c r="L8" s="60">
        <f>Form!A8</f>
        <v>45357.67204</v>
      </c>
    </row>
    <row r="9">
      <c r="A9" s="9" t="str">
        <f>Form!AN9</f>
        <v>508 Dry Grove St., Normal, IL</v>
      </c>
      <c r="B9" s="9" t="str">
        <f>Form!C9</f>
        <v>Patricia Larkin, M.S., CCC-SLP/L</v>
      </c>
      <c r="C9" s="23" t="str">
        <f>Form!L9</f>
        <v>Speech-Language Pathologist</v>
      </c>
      <c r="D9" s="61" t="str">
        <f>Form!C9&amp;Form!E9&amp;" is a "&amp;Form!L9&amp;" employed at "&amp;Form!AO9&amp;", who began working with general voice clients in "&amp;Form!AW9&amp;", and transgender/gender diverse clients in "&amp;Form!AV9&amp;". "&amp;Form!P9&amp;" "&amp;Form!S9&amp;" "&amp;Form!X9&amp;" "&amp;CHAR(10)&amp;CHAR(10)&amp;"This provider is affiliated with the following: "&amp;Form!AP9&amp;". "&amp;Form!AY9&amp;Form!Z9&amp;Form!AB9&amp;Form!AU9&amp;Form!BA9</f>
        <v>Patricia Larkin, M.S., CCC-SLP/L is a Speech-Language Pathologist employed at IL State University , who began working with general voice clients in 2020, and transgender/gender diverse clients in 2017. Individual training is offered in person or virtually, and group training is not offered. Services are available for those with feminine, masculine, and androgynous voice goals. 
This provider is affiliated with the following: World Professional Association for Transgender Health; American Speech-Language-Hearing Association (ASHA). 
Regarding formal training in voice for transgender and gender diverse people, this provider reported: 2-day training from Hirsch, Block, Helou; Provider roundtable; Continuing Education specific to GAVC; Doctoral researcher on topic
Regarding areas of specialty/specific trainings, this provider reported: Research specific to intersection of expansive gender and disability 
Regarding formal training in cultural humility for transgender and gender diverse people, this provider reported: Ongoing continuing education to maintain listing in regional hospital transgender provider directory </v>
      </c>
      <c r="E9" s="9" t="str">
        <f>Form!T9</f>
        <v>IL</v>
      </c>
      <c r="F9" s="9" t="str">
        <f>Form!M9</f>
        <v>English</v>
      </c>
      <c r="G9" s="59" t="str">
        <f>Form!AI9</f>
        <v>Cisgender Woman</v>
      </c>
      <c r="H9" s="9" t="str">
        <f>Form!AR9</f>
        <v>pllarki1@ilstu.edu</v>
      </c>
      <c r="I9" s="9" t="str">
        <f>Form!AS9</f>
        <v>speechhearingclinic@illinoisstate.edu</v>
      </c>
      <c r="J9" s="58">
        <f>Form!AQ9</f>
        <v>3094385090</v>
      </c>
      <c r="K9" s="9" t="str">
        <f>Form!AC9</f>
        <v>Accept various insurances; utilizes them partner grant for rural healthcare access</v>
      </c>
      <c r="L9" s="60">
        <f>Form!A9</f>
        <v>45357.67381</v>
      </c>
    </row>
    <row r="10">
      <c r="A10" s="9" t="str">
        <f>Form!AN10</f>
        <v>Chicago, IL</v>
      </c>
      <c r="B10" s="9" t="str">
        <f>Form!C10</f>
        <v>Carrie McBreen, MS CCC-SLP</v>
      </c>
      <c r="C10" s="23" t="str">
        <f>Form!L10</f>
        <v>Speech-Language Pathologist</v>
      </c>
      <c r="D10" s="61" t="str">
        <f>Form!C10&amp;Form!E10&amp;" is a "&amp;Form!L10&amp;" employed at "&amp;Form!AO10&amp;", who began working with general voice clients in "&amp;Form!AW10&amp;", and transgender/gender diverse clients in "&amp;Form!AV10&amp;". "&amp;Form!P10&amp;" "&amp;Form!S10&amp;" "&amp;Form!X10&amp;" "&amp;CHAR(10)&amp;CHAR(10)&amp;"This provider is affiliated with the following: "&amp;Form!AP10&amp;". "&amp;Form!AY10&amp;Form!Z10&amp;Form!AB10&amp;Form!AU10&amp;Form!BA10</f>
        <v>Carrie McBreen, MS CCC-SLP (she/her) is a Speech-Language Pathologist employed at Lake City Speech &amp; Voice Therapy. PLLC &amp; Jesse Brown VA Medical Center, who began working with general voice clients in 2009, and transgender/gender diverse clients in 2017. Individual training is offered virtually, and group training is offered virtually. Services are available for those with feminine, masculine, and androgynous voice goals. 
This provider is affiliated with the following: American Speech-Language-Hearing Association (ASHA) certified. 
Regarding formal training in voice for transgender and gender diverse people, this provider reported: I am a voice therapist, have take several GAVC courses and work on a gender care team serving Veterans part time. 
Regarding formal training in cultural humility for transgender and gender diverse people, this provider reported: I have completed many continuing education courses and serve as a member of a gender care team where we discuss cultural humility</v>
      </c>
      <c r="E10" s="9" t="str">
        <f>Form!T10</f>
        <v>IL, FL</v>
      </c>
      <c r="F10" s="9" t="str">
        <f>Form!M10</f>
        <v>English</v>
      </c>
      <c r="G10" s="59" t="str">
        <f>Form!AI10</f>
        <v>Cisgender Woman</v>
      </c>
      <c r="H10" s="9" t="str">
        <f>Form!AR10</f>
        <v>info@lakecityspeech.com</v>
      </c>
      <c r="I10" s="49" t="str">
        <f>Form!AS10</f>
        <v>www.lakecityspeech.com</v>
      </c>
      <c r="J10" s="58">
        <f>Form!AQ10</f>
        <v>7732342349</v>
      </c>
      <c r="K10" s="9" t="str">
        <f>Form!AC10</f>
        <v>Accept BCBS PPO, Blue Choice PPO, Medicare Part B and private pay.</v>
      </c>
      <c r="L10" s="60">
        <f>Form!A10</f>
        <v>45357.67484</v>
      </c>
    </row>
    <row r="11">
      <c r="A11" s="9" t="str">
        <f>Form!AN11</f>
        <v>Bella Vista, AR</v>
      </c>
      <c r="B11" s="9" t="str">
        <f>Form!C11</f>
        <v>Taylor Weston, MS, CCC-SLP</v>
      </c>
      <c r="C11" s="23" t="str">
        <f>Form!L11</f>
        <v>Speech-Language Pathologist</v>
      </c>
      <c r="D11" s="61" t="str">
        <f>Form!C11&amp;Form!E11&amp;" is a "&amp;Form!L11&amp;" employed at "&amp;Form!AO11&amp;", who began working with general voice clients in "&amp;Form!AW11&amp;", and transgender/gender diverse clients in "&amp;Form!AV11&amp;". "&amp;Form!P11&amp;" "&amp;Form!S11&amp;" "&amp;Form!X11&amp;" "&amp;CHAR(10)&amp;CHAR(10)&amp;"This provider is affiliated with the following: "&amp;Form!AP11&amp;". "&amp;Form!AY11&amp;Form!Z11&amp;Form!AB11&amp;Form!AU11&amp;Form!BA11</f>
        <v>Taylor Weston, MS, CCC-SLP (he/him) is a Speech-Language Pathologist employed at Ozark Voice, who began working with general voice clients in 2019, and transgender/gender diverse clients in 2019. Individual training is offered virtually, and group training is not offered. Services are available for those with feminine, masculine, and androgynous voice goals. 
This provider is affiliated with the following: American Speech-Language-Hearing Association. 
Regarding formal training in voice for transgender and gender diverse people, this provider reported: Consistent continuing education involving GAVC; 5 years experience working with GAVC
Regarding formal training in cultural humility for transgender and gender diverse people, this provider reported: Extensive training though ASHA, TransVoice Initiative</v>
      </c>
      <c r="E11" s="9" t="str">
        <f>Form!T11</f>
        <v>AR, MO, KS, OK, TX</v>
      </c>
      <c r="F11" s="9" t="str">
        <f>Form!M11</f>
        <v>English, Spanish</v>
      </c>
      <c r="G11" s="59" t="str">
        <f>Form!AI11</f>
        <v>Cisgender Man</v>
      </c>
      <c r="H11" s="9" t="str">
        <f>Form!AR11</f>
        <v>tweston@ozarkvoice.com</v>
      </c>
      <c r="I11" s="49" t="str">
        <f>Form!AS11</f>
        <v>www.ozarkvoice.com</v>
      </c>
      <c r="J11" s="58">
        <f>Form!AQ11</f>
        <v>4176984440</v>
      </c>
      <c r="K11" s="9" t="str">
        <f>Form!AC11</f>
        <v>Private pay</v>
      </c>
      <c r="L11" s="60">
        <f>Form!A11</f>
        <v>45357.68739</v>
      </c>
    </row>
    <row r="12">
      <c r="A12" s="9" t="str">
        <f>Form!AN12</f>
        <v>8644 120 Street, Surrey, British Columbia</v>
      </c>
      <c r="B12" s="9" t="str">
        <f>Form!C12</f>
        <v>Sherri K Zelazny, MA RSLP CCC-SLP</v>
      </c>
      <c r="C12" s="23" t="str">
        <f>Form!L12</f>
        <v>Speech-Language Pathologist</v>
      </c>
      <c r="D12" s="61" t="str">
        <f>Form!C12&amp;Form!E12&amp;" is a "&amp;Form!L12&amp;" employed at "&amp;Form!AO12&amp;", who began working with general voice clients in "&amp;Form!AW12&amp;", and transgender/gender diverse clients in "&amp;Form!AV12&amp;". "&amp;Form!P12&amp;" "&amp;Form!S12&amp;" "&amp;Form!X12&amp;" "&amp;CHAR(10)&amp;CHAR(10)&amp;"This provider is affiliated with the following: "&amp;Form!AP12&amp;". "&amp;Form!AY12&amp;Form!Z12&amp;Form!AB12&amp;Form!AU12&amp;Form!BA12</f>
        <v>Sherri K Zelazny, MA RSLP CCC-SLP is a Speech-Language Pathologist employed at Surrey Voice Clinic, who began working with general voice clients in 1987, and transgender/gender diverse clients in 2015. Individual training is offered in person or virtually, and group training is not offered. Services are available for those with feminine, masculine, and androgynous voice goals. 
This provider is affiliated with the following: American Speech-Language-Hearing Association (ASHA), SAC. 
Regarding formal training in voice for transgender and gender diverse people, this provider reported: SLP with advanced clinical experience in voice. Private practice in voice and laryngeal area specialty. Changing Keys instructor for 8+ years - provincial gender affirming voice training program for voice feminization.
Regarding formal training in cultural humility for transgender and gender diverse people, this provider reported: Training through Trans Care BC and other conference presentations</v>
      </c>
      <c r="E12" s="9" t="str">
        <f>Form!T12</f>
        <v>BC</v>
      </c>
      <c r="F12" s="9" t="str">
        <f>Form!M12</f>
        <v>English</v>
      </c>
      <c r="G12" s="59" t="str">
        <f>Form!AI12</f>
        <v>Cisgender Woman</v>
      </c>
      <c r="H12" s="9" t="str">
        <f>Form!AR12</f>
        <v>sherri@surreyvoiceclinic.com</v>
      </c>
      <c r="I12" s="49" t="str">
        <f>Form!AS12</f>
        <v>www.surreyvoiceclinic.com</v>
      </c>
      <c r="J12" s="58" t="str">
        <f>Form!AQ12</f>
        <v/>
      </c>
      <c r="K12" s="9" t="str">
        <f>Form!AC12</f>
        <v/>
      </c>
      <c r="L12" s="60">
        <f>Form!A12</f>
        <v>45357.69244</v>
      </c>
    </row>
    <row r="13">
      <c r="A13" s="9" t="str">
        <f>Form!AN13</f>
        <v>La Crosse , WI </v>
      </c>
      <c r="B13" s="9" t="str">
        <f>Form!C13</f>
        <v>Judith Wodzak, MA, CCC-SLP</v>
      </c>
      <c r="C13" s="23" t="str">
        <f>Form!L13</f>
        <v>Speech-Language Pathologist</v>
      </c>
      <c r="D13" s="61" t="str">
        <f>Form!C13&amp;Form!E13&amp;" is a "&amp;Form!L13&amp;" employed at "&amp;Form!AO13&amp;", who began working with general voice clients in "&amp;Form!AW13&amp;", and transgender/gender diverse clients in "&amp;Form!AV13&amp;". "&amp;Form!P13&amp;" "&amp;Form!S13&amp;" "&amp;Form!X13&amp;" "&amp;CHAR(10)&amp;CHAR(10)&amp;"This provider is affiliated with the following: "&amp;Form!AP13&amp;". "&amp;Form!AY13&amp;Form!Z13&amp;Form!AB13&amp;Form!AU13&amp;Form!BA13</f>
        <v>Judith Wodzak, MA, CCC-SLP (she/her) is a Speech-Language Pathologist employed at Voices Ablaze, who began working with general voice clients in 2024, and transgender/gender diverse clients in 2024. Individual training is offered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Gender affirming voice workshop with Helou/Block/Hirsch, gender affirming voice course with the Credit Institute 
Regarding formal training in cultural humility for transgender and gender diverse people, this provider reported: Gender affirming voice course through the Credit Institute; lots of trans friends </v>
      </c>
      <c r="E13" s="9" t="str">
        <f>Form!T13</f>
        <v>WI</v>
      </c>
      <c r="F13" s="9" t="str">
        <f>Form!M13</f>
        <v>English </v>
      </c>
      <c r="G13" s="59" t="str">
        <f>Form!AI13</f>
        <v>Cisgender Woman</v>
      </c>
      <c r="H13" s="9" t="str">
        <f>Form!AR13</f>
        <v>judith@voicesablaze.com</v>
      </c>
      <c r="I13" s="49" t="str">
        <f>Form!AS13</f>
        <v>www.voicesablaze.com</v>
      </c>
      <c r="J13" s="58" t="str">
        <f>Form!AQ13</f>
        <v/>
      </c>
      <c r="K13" s="9" t="str">
        <f>Form!AC13</f>
        <v/>
      </c>
      <c r="L13" s="60">
        <f>Form!A13</f>
        <v>45357.70089</v>
      </c>
    </row>
    <row r="14">
      <c r="A14" s="9" t="str">
        <f>Form!AN14</f>
        <v>Queen Elizabeth Health Complex, Montreal, Quebec</v>
      </c>
      <c r="B14" s="9" t="str">
        <f>Form!C14</f>
        <v>Alice Mostlova, M.Sc.A., S-LP(C)</v>
      </c>
      <c r="C14" s="23" t="str">
        <f>Form!L14</f>
        <v>Speech-Language Pathologist</v>
      </c>
      <c r="D14" s="61" t="str">
        <f>Form!C14&amp;Form!E14&amp;" is a "&amp;Form!L14&amp;" employed at "&amp;Form!AO14&amp;", who began working with general voice clients in "&amp;Form!AW14&amp;", and transgender/gender diverse clients in "&amp;Form!AV14&amp;". "&amp;Form!P14&amp;" "&amp;Form!S14&amp;" "&amp;Form!X14&amp;" "&amp;CHAR(10)&amp;CHAR(10)&amp;"This provider is affiliated with the following: "&amp;Form!AP14&amp;". "&amp;Form!AY14&amp;Form!Z14&amp;Form!AB14&amp;Form!AU14&amp;Form!BA14</f>
        <v>Alice Mostlova, M.Sc.A., S-LP(C) is a Speech-Language Pathologist employed at Nouvelle Voix Speech Therapy, who began working with general voice clients in 2018, and transgender/gender diverse clients in 2022. Individual training is offered in person or virtually, and group training is not offered. Services are available for those with feminine, masculine, and androgynous voice goals. 
This provider is affiliated with the following: American Speech and Hearing Association, Speech-Language &amp; Audiology Canada, Ordres des orthophonistes et audiologistes du Québec. 
Regarding formal training in voice for transgender and gender diverse people, this provider reported: I have expertise in voice therapy and see clients with various voice issues in my private practice. I have done continuing education in gender affirmative voice therapy through the American Speech and Hearing Association, Northern Speech Services, and independent readings. I have been seeing clients for gender affirmative voice therapy in my office for the last 2 years. 
Regarding formal training in cultural humility for transgender and gender diverse people, this provider reported: Continuing education on Gender Affirmative Voice Therapy via ASHA and Northern Speech Services</v>
      </c>
      <c r="E14" s="9" t="str">
        <f>Form!T14</f>
        <v>QC</v>
      </c>
      <c r="F14" s="9" t="str">
        <f>Form!M14</f>
        <v>English, French</v>
      </c>
      <c r="G14" s="59" t="str">
        <f>Form!AI14</f>
        <v>Cisgender Woman</v>
      </c>
      <c r="H14" s="9" t="str">
        <f>Form!AR14</f>
        <v>manouvellevoix@yahoo.com</v>
      </c>
      <c r="I14" s="49" t="str">
        <f>Form!AS14</f>
        <v>www.manouvellevoix.ca</v>
      </c>
      <c r="J14" s="58">
        <f>Form!AQ14</f>
        <v>4385038159</v>
      </c>
      <c r="K14" s="9" t="str">
        <f>Form!AC14</f>
        <v/>
      </c>
      <c r="L14" s="60">
        <f>Form!A14</f>
        <v>45357.70135</v>
      </c>
    </row>
    <row r="15">
      <c r="A15" s="9" t="str">
        <f>Form!AN15</f>
        <v>Des Moines, Iowa</v>
      </c>
      <c r="B15" s="9" t="str">
        <f>Form!C15</f>
        <v>Ashley Laudick M.A. CCC-SLP </v>
      </c>
      <c r="C15" s="23" t="str">
        <f>Form!L15</f>
        <v>Speech-Language Pathologist</v>
      </c>
      <c r="D15" s="61" t="str">
        <f>Form!C15&amp;Form!E15&amp;" is a "&amp;Form!L15&amp;" employed at "&amp;Form!AO15&amp;", who began working with general voice clients in "&amp;Form!AW15&amp;", and transgender/gender diverse clients in "&amp;Form!AV15&amp;". "&amp;Form!P15&amp;" "&amp;Form!S15&amp;" "&amp;Form!X15&amp;" "&amp;CHAR(10)&amp;CHAR(10)&amp;"This provider is affiliated with the following: "&amp;Form!AP15&amp;". "&amp;Form!AY15&amp;Form!Z15&amp;Form!AB15&amp;Form!AU15&amp;Form!BA15</f>
        <v>Ashley Laudick M.A. CCC-SLP  is a Speech-Language Pathologist employed at Midwest Speech &amp; Swallowing, who began working with general voice clients in 2010, and transgender/gender diverse clients in 2024. Individual training is offered virtually, and group training is not offered. Services are available for those with feminine, masculine, and androgynous voice goals. 
This provider is affiliated with the following: American Speech-Language-Hearing Association (ASHA), ISHA, . This provider opted to share the following additional aspects of identity: Community supporter for Iowa Rainbow Businesses 
Regarding formal training in voice for transgender and gender diverse people, this provider reported: Multiple and going CEUs for laryngeal physiology and voice, manual therapies for voice, and GAV and independent research.
Regarding formal training in cultural humility for transgender and gender diverse people, this provider reported: Recent CEU on ethical issues related to gender affirming voice</v>
      </c>
      <c r="E15" s="9" t="str">
        <f>Form!T15</f>
        <v>IA</v>
      </c>
      <c r="F15" s="9" t="str">
        <f>Form!M15</f>
        <v>English</v>
      </c>
      <c r="G15" s="59" t="str">
        <f>Form!AI15</f>
        <v>Cisgender Woman</v>
      </c>
      <c r="H15" s="9" t="str">
        <f>Form!AR15</f>
        <v>ashley@midwestspeechandswallowing.com</v>
      </c>
      <c r="I15" s="49" t="str">
        <f>Form!AS15</f>
        <v>www.midwestspeechandswallowing.com</v>
      </c>
      <c r="J15" s="58">
        <f>Form!AQ15</f>
        <v>5152072335</v>
      </c>
      <c r="K15" s="9" t="str">
        <f>Form!AC15</f>
        <v>I currently accept Medicare and Private Pay with Superbill upon request</v>
      </c>
      <c r="L15" s="60">
        <f>Form!A15</f>
        <v>45357.71281</v>
      </c>
    </row>
    <row r="16">
      <c r="A16" s="9" t="str">
        <f>Form!AN16</f>
        <v>82 Lake St., St. Catharines, Ontario</v>
      </c>
      <c r="B16" s="9" t="str">
        <f>Form!C16</f>
        <v>Natalia Evans, MSc(A), SLP, Reg. CASLPO</v>
      </c>
      <c r="C16" s="23" t="str">
        <f>Form!L16</f>
        <v>Speech-Language Pathologist</v>
      </c>
      <c r="D16" s="61" t="str">
        <f>Form!C16&amp;Form!E16&amp;" is a "&amp;Form!L16&amp;" employed at "&amp;Form!AO16&amp;", who began working with general voice clients in "&amp;Form!AW16&amp;", and transgender/gender diverse clients in "&amp;Form!AV16&amp;". "&amp;Form!P16&amp;" "&amp;Form!S16&amp;" "&amp;Form!X16&amp;" "&amp;CHAR(10)&amp;CHAR(10)&amp;"This provider is affiliated with the following: "&amp;Form!AP16&amp;". "&amp;Form!AY16&amp;Form!Z16&amp;Form!AB16&amp;Form!AU16&amp;Form!BA16</f>
        <v>Natalia Evans, MSc(A), SLP, Reg. CASLPO (she/her) is a Speech-Language Pathologist employed at The Voice Box Office, who began working with general voice clients in 2005, and transgender/gender diverse clients in 2013. Individual training is offered in person or virtually, and group training is not offered. Services are available for those with feminine, masculine, androgynous, and singing-related voice goals. 
This provider is affiliated with the following: Speech-Language and Audiology Canada. 
Regarding formal training in voice for transgender and gender diverse people, this provider reported: Gender Affirming Voice Training: A Course for Voice Clinicians; yearly continuing ed. (e.g., Hirsch’s Medbridge webinars) related to GAVC </v>
      </c>
      <c r="E16" s="9" t="str">
        <f>Form!T16</f>
        <v>ON</v>
      </c>
      <c r="F16" s="9" t="str">
        <f>Form!M16</f>
        <v>English, French</v>
      </c>
      <c r="G16" s="59" t="str">
        <f>Form!AI16</f>
        <v>Cisgender Woman</v>
      </c>
      <c r="H16" s="9" t="str">
        <f>Form!AR16</f>
        <v>natalia@voiceboxoffice.com</v>
      </c>
      <c r="I16" s="49" t="str">
        <f>Form!AS16</f>
        <v>www.voiceboxoffice.com</v>
      </c>
      <c r="J16" s="58">
        <f>Form!AQ16</f>
        <v>9052208377</v>
      </c>
      <c r="K16" s="9" t="str">
        <f>Form!AC16</f>
        <v>Extended health benefits for speech therapy cover fees.</v>
      </c>
      <c r="L16" s="60">
        <f>Form!A16</f>
        <v>45357.71971</v>
      </c>
    </row>
    <row r="17">
      <c r="A17" s="9" t="str">
        <f>Form!AN17</f>
        <v>Lexington, KY</v>
      </c>
      <c r="B17" s="9" t="str">
        <f>Form!C17</f>
        <v>Brittney Martin, MA, CCC-SLP</v>
      </c>
      <c r="C17" s="23" t="str">
        <f>Form!L17</f>
        <v>Speech-Language Pathologist</v>
      </c>
      <c r="D17" s="61" t="str">
        <f>Form!C17&amp;Form!E17&amp;" is a "&amp;Form!L17&amp;" employed at "&amp;Form!AO17&amp;", who began working with general voice clients in "&amp;Form!AW17&amp;", and transgender/gender diverse clients in "&amp;Form!AV17&amp;". "&amp;Form!P17&amp;" "&amp;Form!S17&amp;" "&amp;Form!X17&amp;" "&amp;CHAR(10)&amp;CHAR(10)&amp;"This provider is affiliated with the following: "&amp;Form!AP17&amp;". "&amp;Form!AY17&amp;Form!Z17&amp;Form!AB17&amp;Form!AU17&amp;Form!BA17</f>
        <v>Brittney Martin, MA, CCC-SLP is a Speech-Language Pathologist employed at Lexington VA Medical Center, who began working with general voice clients in 2018, and transgender/gender diverse clients in 2018. Individual training is offered in person or virtually, and group training is offered in person. Services are available for those with feminine, masculine, and androgynous voice goals. 
This provider is affiliated with the following: American Speech-Language-Hearing Association (ASHA). This provider opted to share the following additional aspects of identity: LGBTQ+
Regarding formal training in voice for transgender and gender diverse people, this provider reported: Previous and ongoing cultural humility training and gender affirming voice training by those with lived TGNCNB experience, as well as continuous clinical practice in GAVC with the adult population. 
Regarding formal training in cultural humility for transgender and gender diverse people, this provider reported: Multiple offerings by AC Goldberg of Transplaining, multiple other GAVC CE courses with cultural humility components presented by TGNCNB individuals. </v>
      </c>
      <c r="E17" s="9" t="str">
        <f>Form!T17</f>
        <v>KY</v>
      </c>
      <c r="F17" s="9" t="str">
        <f>Form!M17</f>
        <v>English</v>
      </c>
      <c r="G17" s="59" t="str">
        <f>Form!AI17</f>
        <v>Cisgender Woman</v>
      </c>
      <c r="H17" s="9" t="str">
        <f>Form!AR17</f>
        <v>brittney.martin2@va.gov</v>
      </c>
      <c r="I17" s="9" t="str">
        <f>Form!AS17</f>
        <v/>
      </c>
      <c r="J17" s="58" t="str">
        <f>Form!AQ17</f>
        <v/>
      </c>
      <c r="K17" s="9" t="str">
        <f>Form!AC17</f>
        <v/>
      </c>
      <c r="L17" s="60">
        <f>Form!A17</f>
        <v>45357.72483</v>
      </c>
    </row>
    <row r="18">
      <c r="A18" s="9" t="str">
        <f>Form!AN18</f>
        <v>Minneapolis, MN</v>
      </c>
      <c r="B18" s="9" t="str">
        <f>Form!C18</f>
        <v>Kristina Doyle, MS, CCC-SLP</v>
      </c>
      <c r="C18" s="23" t="str">
        <f>Form!L18</f>
        <v>Speech-Language Pathologist</v>
      </c>
      <c r="D18" s="61" t="str">
        <f>Form!C18&amp;Form!E18&amp;" is a "&amp;Form!L18&amp;" employed at "&amp;Form!AO18&amp;", who began working with general voice clients in "&amp;Form!AW18&amp;", and transgender/gender diverse clients in "&amp;Form!AV18&amp;". "&amp;Form!P18&amp;" "&amp;Form!S18&amp;" "&amp;Form!X18&amp;" "&amp;CHAR(10)&amp;CHAR(10)&amp;"This provider is affiliated with the following: "&amp;Form!AP18&amp;". "&amp;Form!AY18&amp;Form!Z18&amp;Form!AB18&amp;Form!AU18&amp;Form!BA18</f>
        <v>Kristina Doyle, MS, CCC-SLP is a Speech-Language Pathologist employed at Colores Speech, who began working with general voice clients in 2021, and transgender/gender diverse clients in 2021. Individual training is offered in person or virtually, and group training is not offered. Services are available for those with feminine, masculine, and androgynous voice goals. 
This provider is affiliated with the following: American Speech-Language-Hearing Association (ASHA). This provider opted to share the following additional aspects of identity: Afrolatina.
Regarding formal training in voice for transgender and gender diverse people, this provider reported: I completed my master’s at NYU and received extra training in voice and voice disorders. I completed a master’s thesis in GAVC that will be submitted for publishing in the next few weeks. I also attended Melanie Tapson’s “Masterclass for Voice Professionals” program for two semesters.
Regarding formal training in cultural humility for transgender and gender diverse people, this provider reported: I have attended Melanie Tapson’s “Masterclass for Voice Professionals” program and also identify as a BIPOC professional. My CF mentor was also a cis gay man. I feel that working and learning from BIPOC and queer professionals has allowed me to connect further with the trans and gender diverse communities.</v>
      </c>
      <c r="E18" s="9" t="str">
        <f>Form!T18</f>
        <v>MN, PA</v>
      </c>
      <c r="F18" s="9" t="str">
        <f>Form!M18</f>
        <v>English, Spanish</v>
      </c>
      <c r="G18" s="59" t="str">
        <f>Form!AI18</f>
        <v>Cisgender Woman</v>
      </c>
      <c r="H18" s="9" t="str">
        <f>Form!AR18</f>
        <v>kristina@coloresspeech.com</v>
      </c>
      <c r="I18" s="49" t="str">
        <f>Form!AS18</f>
        <v>www.coloresspeech.com</v>
      </c>
      <c r="J18" s="58">
        <f>Form!AQ18</f>
        <v>6125648216</v>
      </c>
      <c r="K18" s="9" t="str">
        <f>Form!AC18</f>
        <v>I am primarily private pay, but offer a super bill as well as a sliding fee payment scale.</v>
      </c>
      <c r="L18" s="60">
        <f>Form!A18</f>
        <v>45357.72524</v>
      </c>
    </row>
    <row r="19">
      <c r="A19" s="9" t="str">
        <f>Form!AN19</f>
        <v>9669 E 146th St, Noblesville, Indiana</v>
      </c>
      <c r="B19" s="9" t="str">
        <f>Form!C19</f>
        <v>Bobbie Albertson MS, CCC-SLP</v>
      </c>
      <c r="C19" s="23" t="str">
        <f>Form!L19</f>
        <v>Speech-Language Pathologist</v>
      </c>
      <c r="D19" s="61" t="str">
        <f>Form!C19&amp;Form!E19&amp;" is a "&amp;Form!L19&amp;" employed at "&amp;Form!AO19&amp;", who began working with general voice clients in "&amp;Form!AW19&amp;", and transgender/gender diverse clients in "&amp;Form!AV19&amp;". "&amp;Form!P19&amp;" "&amp;Form!S19&amp;" "&amp;Form!X19&amp;" "&amp;CHAR(10)&amp;CHAR(10)&amp;"This provider is affiliated with the following: "&amp;Form!AP19&amp;". "&amp;Form!AY19&amp;Form!Z19&amp;Form!AB19&amp;Form!AU19&amp;Form!BA19</f>
        <v>Bobbie Albertson MS, CCC-SLP is a Speech-Language Pathologist employed at Community Health Network PT &amp; Rehab, who began working with general voice clients in 2018, and transgender/gender diverse clients in 2022. Individual training is offered in person or virtually, and group training is not offered. Services are available for those with feminine, masculine, and androgynous voice goals. 
This provider is affiliated with the following: American Speech-Hearing Association. 
Regarding formal training in voice for transgender and gender diverse people, this provider reported: Several continuing education courses, approximately 20 hours 
Regarding formal training in cultural humility for transgender and gender diverse people, this provider reported: Hospital required education, continuing education</v>
      </c>
      <c r="E19" s="9" t="str">
        <f>Form!T19</f>
        <v>IN</v>
      </c>
      <c r="F19" s="9" t="str">
        <f>Form!M19</f>
        <v>English</v>
      </c>
      <c r="G19" s="59" t="str">
        <f>Form!AI19</f>
        <v>Cisgender Woman</v>
      </c>
      <c r="H19" s="9" t="str">
        <f>Form!AR19</f>
        <v>balbertson@ecommunity.com</v>
      </c>
      <c r="I19" s="9" t="str">
        <f>Form!AS19</f>
        <v/>
      </c>
      <c r="J19" s="58" t="str">
        <f>Form!AQ19</f>
        <v/>
      </c>
      <c r="K19" s="9" t="str">
        <f>Form!AC19</f>
        <v>Most insurances accepted </v>
      </c>
      <c r="L19" s="60">
        <f>Form!A19</f>
        <v>45357.75325</v>
      </c>
    </row>
    <row r="20">
      <c r="A20" s="9" t="str">
        <f>Form!AN20</f>
        <v>5800 Hollis St, Emeryville, California</v>
      </c>
      <c r="B20" s="23" t="str">
        <f>Form!C20</f>
        <v>Betsy Stickels, MS, CCC-SLP</v>
      </c>
      <c r="C20" s="23" t="str">
        <f>Form!L20</f>
        <v>Speech-Language Pathologist</v>
      </c>
      <c r="D20" s="61" t="str">
        <f>Form!C20&amp;Form!E20&amp;" is a "&amp;Form!L20&amp;" employed at "&amp;Form!AO20&amp;", who began working with general voice clients in "&amp;Form!AW20&amp;", and transgender/gender diverse clients in "&amp;Form!AV20&amp;". "&amp;Form!P20&amp;" "&amp;Form!S20&amp;" "&amp;Form!X20&amp;" "&amp;CHAR(10)&amp;CHAR(10)&amp;"This provider is affiliated with the following: "&amp;Form!AP20&amp;". "&amp;Form!AY20&amp;Form!Z20&amp;Form!AB20&amp;Form!AU20&amp;Form!BA20</f>
        <v>Betsy Stickels, MS, CCC-SLP is a Speech-Language Pathologist employed at Stanford Heathcare- Otolaryngology , who began working with general voice clients in 2015, and transgender/gender diverse clients in 2018. Individual training is offered in person or virtually, and group training is offered virtually. Services are available for those with feminine, masculine, androgynous, and singing-related voice goals. 
This provider is affiliated with the following: American Speech-Language-Hearing Association (ASHA), World Professional Association for Transgender Health (WPATH). This provider opted to share the following additional aspects of identity: Part of the queer community
Regarding formal training in voice for transgender and gender diverse people, this provider reported: Ceu training, clinical training and mentorship</v>
      </c>
      <c r="E20" s="23" t="str">
        <f>Form!T20</f>
        <v>CA, MD</v>
      </c>
      <c r="F20" s="23" t="str">
        <f>Form!M20</f>
        <v>English</v>
      </c>
      <c r="G20" s="67" t="str">
        <f>Form!AI20</f>
        <v>Cisgender Woman</v>
      </c>
      <c r="H20" s="23" t="str">
        <f>Form!AR20</f>
        <v>estickels@stanfordhealthcare.org</v>
      </c>
      <c r="I20" s="23" t="str">
        <f>Form!AS20</f>
        <v/>
      </c>
      <c r="J20" s="69" t="str">
        <f>Form!AQ20</f>
        <v/>
      </c>
      <c r="K20" s="23" t="str">
        <f>Form!AC20</f>
        <v/>
      </c>
      <c r="L20" s="70">
        <f>Form!A20</f>
        <v>45357.75587</v>
      </c>
      <c r="M20" s="23"/>
      <c r="N20" s="23"/>
      <c r="O20" s="23"/>
      <c r="P20" s="23"/>
      <c r="Q20" s="23"/>
      <c r="R20" s="23"/>
      <c r="S20" s="23"/>
      <c r="T20" s="23"/>
      <c r="U20" s="23"/>
      <c r="V20" s="23"/>
      <c r="W20" s="23"/>
      <c r="X20" s="23"/>
      <c r="Y20" s="23"/>
      <c r="Z20" s="23"/>
      <c r="AA20" s="23"/>
      <c r="AB20" s="23"/>
    </row>
    <row r="21">
      <c r="A21" s="9" t="str">
        <f>Form!AN21</f>
        <v>107 Hamilton St, Toronto, Ontario</v>
      </c>
      <c r="B21" s="9" t="str">
        <f>Form!C21</f>
        <v>Melanie Tapson</v>
      </c>
      <c r="C21" s="23" t="str">
        <f>Form!L21</f>
        <v>Speech-Language Pathologist</v>
      </c>
      <c r="D21" s="61" t="str">
        <f>Form!C21&amp;Form!E21&amp;" is a "&amp;Form!L21&amp;" employed at "&amp;Form!AO21&amp;", who began working with general voice clients in "&amp;Form!AW21&amp;", and transgender/gender diverse clients in "&amp;Form!AV21&amp;". "&amp;Form!P21&amp;" "&amp;Form!S21&amp;" "&amp;Form!X21&amp;" "&amp;CHAR(10)&amp;CHAR(10)&amp;"This provider is affiliated with the following: "&amp;Form!AP21&amp;". "&amp;Form!AY21&amp;Form!Z21&amp;Form!AB21&amp;Form!AU21&amp;Form!BA21</f>
        <v>Melanie Tapson is a Speech-Language Pathologist employed at Melanie Tapson Voice Care, who began working with general voice clients in 1994, and transgender/gender diverse clients in 2010. Individual training is offered virtually, and group training is offered virtually. Services are available for those with feminine, masculine, androgynous, and singing-related voice goals. 
This provider is affiliated with the following: American Speech-Language-Hearing Association (ASHA), Pan American Vocology Association (PAVA) (Recognized Vocologist designation), PAMA, SAC, CASLPO, National Association of Teachers of Singing (NATS), VASTA, The 519. This provider opted to share the following additional aspects of identity: LGBTQ2S+ community member
Regarding formal training in voice for transgender and gender diverse people, this provider reported: Cultural competence: ongoing training from local resources as well as virtual courses - selected previous training and education includes courses or presentations from Transplaining, Gender Affirming Voice Training (Hirsch, Helou, Block) - 3 times; The Power of Voice (gender &amp; voice track 2021, 2022, 2023), Medbridge, speechtherapypd.com, co-moderator of Gender Spectrum Voice &amp; Communication FB group, among others, as well as ongoing peer mentorship 
Clinical/voice competence: BFA in jazz performance - voice, BEd in vocal music &amp; drama, MSc SLP, 30+ years as a professional singer and voice teacher, 10+ years experience in clinical voice therapy, working on Estill certification, mentor aspiring SLPs and voice teachers 
Regarding areas of specialty/specific trainings, this provider reported: singing voice - all ages, Estill, mentorship
Regarding formal training in cultural humility for transgender and gender diverse people, this provider reported: see previous</v>
      </c>
      <c r="E21" s="9" t="str">
        <f>Form!T21</f>
        <v>ON, PEI</v>
      </c>
      <c r="F21" s="9" t="str">
        <f>Form!M21</f>
        <v>English </v>
      </c>
      <c r="G21" s="59" t="str">
        <f>Form!AI21</f>
        <v>Cisgender Woman</v>
      </c>
      <c r="H21" s="9" t="str">
        <f>Form!AR21</f>
        <v>info@melanietapson.com</v>
      </c>
      <c r="I21" s="49" t="str">
        <f>Form!AS21</f>
        <v>melanietapson.com</v>
      </c>
      <c r="J21" s="58" t="str">
        <f>Form!AQ21</f>
        <v/>
      </c>
      <c r="K21" s="9" t="str">
        <f>Form!AC21</f>
        <v>occasionally able to offer funding to help offset costs (Jane App sponsorship)</v>
      </c>
      <c r="L21" s="60">
        <f>Form!A21</f>
        <v>45357.76787</v>
      </c>
    </row>
    <row r="22">
      <c r="A22" s="9" t="str">
        <f>Form!AN22</f>
        <v>Baltimore, Maryland</v>
      </c>
      <c r="B22" s="9" t="str">
        <f>Form!C22</f>
        <v>Kristina Hassan, MS. CCC-SLP</v>
      </c>
      <c r="C22" s="23" t="str">
        <f>Form!L22</f>
        <v>Speech-Language Pathologist</v>
      </c>
      <c r="D22" s="61" t="str">
        <f>Form!C22&amp;Form!E22&amp;" is a "&amp;Form!L22&amp;" employed at "&amp;Form!AO22&amp;", who began working with general voice clients in "&amp;Form!AW22&amp;", and transgender/gender diverse clients in "&amp;Form!AV22&amp;". "&amp;Form!P22&amp;" "&amp;Form!S22&amp;" "&amp;Form!X22&amp;" "&amp;CHAR(10)&amp;CHAR(10)&amp;"This provider is affiliated with the following: "&amp;Form!AP22&amp;". "&amp;Form!AY22&amp;Form!Z22&amp;Form!AB22&amp;Form!AU22&amp;Form!BA22</f>
        <v>Kristina Hassan, MS. CCC-SLP is a Speech-Language Pathologist employed at Authentic Speech , who began working with general voice clients in , and transgender/gender diverse clients in . Individual training is offered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have a degree in Speech Pathology, and I am a board-certified therapist who works with voice clients. I also have taken gender affirming voice trainings and obtained CEUs in this area to stay current in the field.    
Regarding areas of specialty/specific trainings, this provider reported: transfeminine voice
Regarding formal training in cultural humility for transgender and gender diverse people, this provider reported: I have completed several CEU courses.</v>
      </c>
      <c r="E22" s="9" t="str">
        <f>Form!T22</f>
        <v>MD, VA, DC</v>
      </c>
      <c r="F22" s="9" t="str">
        <f>Form!M22</f>
        <v>English</v>
      </c>
      <c r="G22" s="59" t="str">
        <f>Form!AI22</f>
        <v>Cisgender Woman</v>
      </c>
      <c r="H22" s="9" t="str">
        <f>Form!AR22</f>
        <v>kristinah@authenticspeechllc.com</v>
      </c>
      <c r="I22" s="49" t="str">
        <f>Form!AS22</f>
        <v>https://www.authenticspeechllc.com/</v>
      </c>
      <c r="J22" s="58">
        <f>Form!AQ22</f>
        <v>2027434890</v>
      </c>
      <c r="K22" s="9" t="str">
        <f>Form!AC22</f>
        <v>A sliding scale is available.</v>
      </c>
      <c r="L22" s="60">
        <f>Form!A22</f>
        <v>45357.78255</v>
      </c>
    </row>
    <row r="23">
      <c r="A23" s="9" t="str">
        <f>Form!AN23</f>
        <v>San Diego, CA</v>
      </c>
      <c r="B23" s="9" t="str">
        <f>Form!C23</f>
        <v>Kari Meissner, MA, CCC-SLP</v>
      </c>
      <c r="C23" s="23" t="str">
        <f>Form!L23</f>
        <v>Speech-Language Pathologist</v>
      </c>
      <c r="D23" s="61" t="str">
        <f>Form!C23&amp;Form!E23&amp;" is a "&amp;Form!L23&amp;" employed at "&amp;Form!AO23&amp;", who began working with general voice clients in "&amp;Form!AW23&amp;", and transgender/gender diverse clients in "&amp;Form!AV23&amp;". "&amp;Form!P23&amp;" "&amp;Form!S23&amp;" "&amp;Form!X23&amp;" "&amp;CHAR(10)&amp;CHAR(10)&amp;"This provider is affiliated with the following: "&amp;Form!AP23&amp;". "&amp;Form!AY23&amp;Form!Z23&amp;Form!AB23&amp;Form!AU23&amp;Form!BA23</f>
        <v>Kari Meissner, MA, CCC-SLP (she/her) is a Speech-Language Pathologist employed at Vivid Voices Speech Therapy Services, who began working with general voice clients in 2020, and transgender/gender diverse clients in 2020. Individual training is offered virtually, and group training is offered virtually. Services are available for those with feminine, masculine, and androgynous voice goals. 
This provider is affiliated with the following: American Speech-Language-Hearing Association (ASHA). This provider opted to share the following additional aspects of identity: Member of the LGBTQ+ community, parent, and advocate for trans youth in schools in San Diego County
Regarding formal training in voice for transgender and gender diverse people, this provider reported: Private practice since 2020 in gender affirming voice after training from different backgrounds in voice, including University of Pittsburgh voice course 2020, Estill, voice acting approaches, singing courses, ASHA voice courses
Regarding areas of specialty/specific trainings, this provider reported: Estill Voice Training, pediatric gender affirming voice, neurodiversity affirming and strengths-based approaches, support group facilitator, trainer and advocate for tgnc youth in schools
Regarding formal training in cultural humility for transgender and gender diverse people, this provider reported: Formal training through 16 hours per year for medical providers through the TransYouth Care Symposium along with CHLA and TFSS in CA x3 years, through the youth advocacy department at San Diego Unified as an educator and as a GSA advisor, also through Out for Safe Schools and Welcoming Schools, through participation in Gender Spectrum and Transfamily Support Services trainings as a support group facilitator prior to facilitating groups for parents, training by AC Goldberg through Transplaining, attended Gender Odyssey x1 and Trans Wellness conference x4, sessions at 2 Equity in Education conferences in San Diego 2024
This provider wished to share the following additional information: Thank you for all your work and efforts to map and make this valuable resource! </v>
      </c>
      <c r="E23" s="9" t="str">
        <f>Form!T23</f>
        <v>CA, TX</v>
      </c>
      <c r="F23" s="9" t="str">
        <f>Form!M23</f>
        <v>English</v>
      </c>
      <c r="G23" s="59" t="str">
        <f>Form!AI23</f>
        <v>Cisgender Woman</v>
      </c>
      <c r="H23" s="9" t="str">
        <f>Form!AR23</f>
        <v>kari@vvslp.com</v>
      </c>
      <c r="I23" s="49" t="str">
        <f>Form!AS23</f>
        <v>vividvoicesslp.com</v>
      </c>
      <c r="J23" s="58">
        <f>Form!AQ23</f>
        <v>8583564112</v>
      </c>
      <c r="K23" s="9" t="str">
        <f>Form!AC23</f>
        <v>Private pay with sliding scale option, free group option </v>
      </c>
      <c r="L23" s="60">
        <f>Form!A23</f>
        <v>45357.79336</v>
      </c>
    </row>
    <row r="24">
      <c r="A24" s="9" t="str">
        <f>Form!AN24</f>
        <v>1 Bowdoin Square, 11th Floor, Boston, MA</v>
      </c>
      <c r="B24" s="9" t="str">
        <f>Form!C24</f>
        <v>Carol Krusemark, SLPD, CCC-SLP</v>
      </c>
      <c r="C24" s="23" t="str">
        <f>Form!L24</f>
        <v>Speech-Language Pathologist</v>
      </c>
      <c r="D24" s="61" t="str">
        <f>Form!C24&amp;Form!E24&amp;" is a "&amp;Form!L24&amp;" employed at "&amp;Form!AO24&amp;", who began working with general voice clients in "&amp;Form!AW24&amp;", and transgender/gender diverse clients in "&amp;Form!AV24&amp;". "&amp;Form!P24&amp;" "&amp;Form!S24&amp;" "&amp;Form!X24&amp;" "&amp;CHAR(10)&amp;CHAR(10)&amp;"This provider is affiliated with the following: "&amp;Form!AP24&amp;". "&amp;Form!AY24&amp;Form!Z24&amp;Form!AB24&amp;Form!AU24&amp;Form!BA24</f>
        <v>Carol Krusemark, SLPD, CCC-SLP is a Speech-Language Pathologist employed at MGH Voice Center, who began working with general voice clients in 2009, and transgender/gender diverse clients in 2019. Individual training is offered in person or virtually, and group training is not offered. Services are available for those with feminine, masculine, and androgynous voice goals. 
This provider is affiliated with the following: American Speech-Language-Hearing Association (ASHA), Pan American Vocology Association (PAVA), National Association of Teachers of Singing (NATS). 
Regarding formal training in voice for transgender and gender diverse people, this provider reported: Two trainings with Helou, Block, and Hirsch, and self study
Regarding areas of specialty/specific trainings, this provider reported: Estill voice training</v>
      </c>
      <c r="E24" s="9" t="str">
        <f>Form!T24</f>
        <v>NY, MA</v>
      </c>
      <c r="F24" s="9" t="str">
        <f>Form!M24</f>
        <v>English</v>
      </c>
      <c r="G24" s="59" t="str">
        <f>Form!AI24</f>
        <v>Cisgender Woman</v>
      </c>
      <c r="H24" s="9" t="str">
        <f>Form!AR24</f>
        <v>ckrusemark@mgb.org</v>
      </c>
      <c r="I24" s="9" t="str">
        <f>Form!AS24</f>
        <v/>
      </c>
      <c r="J24" s="58" t="str">
        <f>Form!AQ24</f>
        <v/>
      </c>
      <c r="K24" s="9" t="str">
        <f>Form!AC24</f>
        <v/>
      </c>
      <c r="L24" s="60">
        <f>Form!A24</f>
        <v>45357.80282</v>
      </c>
    </row>
    <row r="25">
      <c r="A25" s="9" t="str">
        <f>Form!AN25</f>
        <v>Denver, Colorado</v>
      </c>
      <c r="B25" s="9" t="str">
        <f>Form!C25</f>
        <v>Marie Jetté, PhD, CCC-SLP</v>
      </c>
      <c r="C25" s="23" t="str">
        <f>Form!L25</f>
        <v>Speech-Language Pathologist</v>
      </c>
      <c r="D25" s="61" t="str">
        <f>Form!C25&amp;Form!E25&amp;" is a "&amp;Form!L25&amp;" employed at "&amp;Form!AO25&amp;", who began working with general voice clients in "&amp;Form!AW25&amp;", and transgender/gender diverse clients in "&amp;Form!AV25&amp;". "&amp;Form!P25&amp;" "&amp;Form!S25&amp;" "&amp;Form!X25&amp;" "&amp;CHAR(10)&amp;CHAR(10)&amp;"This provider is affiliated with the following: "&amp;Form!AP25&amp;". "&amp;Form!AY25&amp;Form!Z25&amp;Form!AB25&amp;Form!AU25&amp;Form!BA25</f>
        <v>Marie Jetté, PhD, CCC-SLP (she/her) is a Speech-Language Pathologist employed at University of Colorado Anschutz Medical Campus/UCHealth, who began working with general voice clients in 2006, and transgender/gender diverse clients in 2007. Individual training is offered virtually, and group training is not offered. Services are available for those with feminine, masculine, and androgynous voice goals. 
This provider is affiliated with the following: American Speech-Language-Hearing Association (ASHA), Pan American Vocology Association (PAVA). 
Regarding formal training in voice for transgender and gender diverse people, this provider reported: 17 years as a voice-trained SLP, 7 years experience working in GAV, have hosted and attended workshops by TGNC SLPs
Regarding formal training in cultural humility for transgender and gender diverse people, this provider reported: GAV workshops with TVI, ASHA presentations, DEI certification from CU </v>
      </c>
      <c r="E25" s="9" t="str">
        <f>Form!T25</f>
        <v>CO </v>
      </c>
      <c r="F25" s="9" t="str">
        <f>Form!M25</f>
        <v>English</v>
      </c>
      <c r="G25" s="59" t="str">
        <f>Form!AI25</f>
        <v>Cisgender Woman</v>
      </c>
      <c r="H25" s="9" t="str">
        <f>Form!AR25</f>
        <v>marie.jette@cuanschutz.edu</v>
      </c>
      <c r="I25" s="49" t="str">
        <f>Form!AS25</f>
        <v>https://medschool.cuanschutz.edu/gdp/meet-our-team</v>
      </c>
      <c r="J25" s="58">
        <f>Form!AQ25</f>
        <v>3037243918</v>
      </c>
      <c r="K25" s="9" t="str">
        <f>Form!AC25</f>
        <v>Accept (almost) all insurances</v>
      </c>
      <c r="L25" s="60">
        <f>Form!A25</f>
        <v>45357.80831</v>
      </c>
    </row>
    <row r="26">
      <c r="A26" s="9" t="str">
        <f>Form!AN26</f>
        <v>Portland, Oregon</v>
      </c>
      <c r="B26" s="9" t="str">
        <f>Form!C26</f>
        <v>Peter Fullerton, MA</v>
      </c>
      <c r="C26" s="23" t="str">
        <f>Form!L26</f>
        <v>Vocal Pedagogue/Singing Instructor</v>
      </c>
      <c r="D26" s="61" t="str">
        <f>Form!C26&amp;Form!E26&amp;" is a "&amp;Form!L26&amp;" employed at "&amp;Form!AO26&amp;", who began working with general voice clients in "&amp;Form!AW26&amp;", and transgender/gender diverse clients in "&amp;Form!AV26&amp;". "&amp;Form!P26&amp;" "&amp;Form!S26&amp;" "&amp;Form!X26&amp;" "&amp;CHAR(10)&amp;CHAR(10)&amp;"This provider is affiliated with the following: "&amp;Form!AP26&amp;". "&amp;Form!AY26&amp;Form!Z26&amp;Form!AB26&amp;Form!AU26&amp;Form!BA26</f>
        <v>Peter Fullerton, MA (he/him) is a Vocal Pedagogue/Singing Instructor employed at Peter Fullerton Voice Studio , who began working with general voice clients in 2012, and transgender/gender diverse clients in 2012. Individual training is offered in person or virtually, and group training is offered virtually. Services are available for those with feminine, masculine, androgynous, and singing-related voice goals. 
This provider is affiliated with the following: National Association of Teachers of Singing. This provider opted to share the following additional aspects of identity: I am queer, trans, and somewhat genderqueer as well! I am in a gay marriage.
Regarding formal training in voice for transgender and gender diverse people, this provider reported: I am a transmasculine singer who has personally been taking testosterone for over 15 years, and I am a voice teacher who has taught transgender and nonbinary students (singers and speakers) for over 10 years. In that time, I have given singing lessons and/or gender aligning speech training services to over 80 transgender and nonbinary individuals. Additionally, I have extensively researched transgender voice change through testosterone therapy, including working one-on-one with over 55 individual singers who use (or used) testosterone therapy. I co-teach an online info session called Singing on Testosterone which has served over 400 participants from all over the world. I also consult with many cisgender voice educators to help them understand transgender voice pedagogy and the needs of trans and gender expansive singers.
Regarding areas of specialty/specific trainings, this provider reported: Transmasculine singing voice, transfeminine singing voice, nonbinary singing voice, transgender voice change through testosterone therapy, gender aligning speech training, transition consulting for vocalists
Regarding formal training in cultural humility for transgender and gender diverse people, this provider reported: Lived experience as a transgender person in community with trans and nonbinary friends and chosen family; as a voice teacher, I have lived experience working with over 80 individuals who are trans and/or nonbinary 
This provider wished to share the following additional information: I keep a list of resources for trans and gender expansive singers and the voice educators who work with them at peterfullerton.com/trans-resources
I have created several free resources for singers on testosterone, which are available on this same website!</v>
      </c>
      <c r="E26" s="9" t="str">
        <f>Form!T26</f>
        <v>Globally — I co-teach a Singing on Testosterone info session on Zoom with hundreds of participants who have attended from over a dozen different countries. </v>
      </c>
      <c r="F26" s="9" t="str">
        <f>Form!M26</f>
        <v>English</v>
      </c>
      <c r="G26" s="59" t="str">
        <f>Form!AI26</f>
        <v>Transgender Man</v>
      </c>
      <c r="H26" s="9" t="str">
        <f>Form!AR26</f>
        <v>voice@peterfullerton.com</v>
      </c>
      <c r="I26" s="49" t="str">
        <f>Form!AS26</f>
        <v>peterfullerton.com</v>
      </c>
      <c r="J26" s="58">
        <f>Form!AQ26</f>
        <v>7039816241</v>
      </c>
      <c r="K26" s="9" t="str">
        <f>Form!AC26</f>
        <v>Sliding scale payment options available, including “pay what you can” rates as needed</v>
      </c>
      <c r="L26" s="60">
        <f>Form!A26</f>
        <v>45357.81424</v>
      </c>
    </row>
    <row r="27">
      <c r="A27" s="9" t="str">
        <f>Form!AN27</f>
        <v>Roswell, GA</v>
      </c>
      <c r="B27" s="9" t="str">
        <f>Form!C27</f>
        <v>Carissa Maira, MS, CCC-SLP</v>
      </c>
      <c r="C27" s="23" t="str">
        <f>Form!L27</f>
        <v>Speech-Language Pathologist</v>
      </c>
      <c r="D27" s="61" t="str">
        <f>Form!C27&amp;Form!E27&amp;" is a "&amp;Form!L27&amp;" employed at "&amp;Form!AO27&amp;", who began working with general voice clients in "&amp;Form!AW27&amp;", and transgender/gender diverse clients in "&amp;Form!AV27&amp;". "&amp;Form!P27&amp;" "&amp;Form!S27&amp;" "&amp;Form!X27&amp;" "&amp;CHAR(10)&amp;CHAR(10)&amp;"This provider is affiliated with the following: "&amp;Form!AP27&amp;". "&amp;Form!AY27&amp;Form!Z27&amp;Form!AB27&amp;Form!AU27&amp;Form!BA27</f>
        <v>Carissa Maira, MS, CCC-SLP (she/her) is a Speech-Language Pathologist employed at True Speech Services, who began working with general voice clients in 2004, and transgender/gender diverse clients in 2018. Individual training is offered in person or virtually, and group training is offered in person or virtually. Services are available for those with feminine, masculine, and androgynous voice goals. 
This provider is affiliated with the following: . 
Regarding formal training in voice for transgender and gender diverse people, this provider reported: SLP voice specialist for 20 years. Specializing in GAVC since 2018. Continuous work on cultural humility and completed a 3-day intensive course. 
Regarding formal training in cultural humility for transgender and gender diverse people, this provider reported: 1:1 with Leah Helou, 3-Day course (Block, Hirsch, Helou), Institution-specific training</v>
      </c>
      <c r="E27" s="9" t="str">
        <f>Form!T27</f>
        <v>GA</v>
      </c>
      <c r="F27" s="9" t="str">
        <f>Form!M27</f>
        <v>English</v>
      </c>
      <c r="G27" s="59" t="str">
        <f>Form!AI27</f>
        <v>Cisgender Woman</v>
      </c>
      <c r="H27" s="9" t="str">
        <f>Form!AR27</f>
        <v>carissa@truespeechservices.com</v>
      </c>
      <c r="I27" s="49" t="str">
        <f>Form!AS27</f>
        <v>www.truespeechservices.com</v>
      </c>
      <c r="J27" s="58">
        <f>Form!AQ27</f>
        <v>4046543834</v>
      </c>
      <c r="K27" s="9" t="str">
        <f>Form!AC27</f>
        <v>In-network Medicare. Superbill provided.</v>
      </c>
      <c r="L27" s="60">
        <f>Form!A27</f>
        <v>45357.83583</v>
      </c>
    </row>
    <row r="28">
      <c r="A28" s="9" t="str">
        <f>Form!AN28</f>
        <v>4250 Connecticut Ave. NW, Washington, DC</v>
      </c>
      <c r="B28" s="9" t="str">
        <f>Form!C28</f>
        <v>Annie Ramos-Pizarro, PhD CCC-SLP</v>
      </c>
      <c r="C28" s="23" t="str">
        <f>Form!L28</f>
        <v>Speech-Language Pathologist</v>
      </c>
      <c r="D28" s="61" t="str">
        <f>Form!C28&amp;Form!E28&amp;" is a "&amp;Form!L28&amp;" employed at "&amp;Form!AO28&amp;", who began working with general voice clients in "&amp;Form!AW28&amp;", and transgender/gender diverse clients in "&amp;Form!AV28&amp;". "&amp;Form!P28&amp;" "&amp;Form!S28&amp;" "&amp;Form!X28&amp;" "&amp;CHAR(10)&amp;CHAR(10)&amp;"This provider is affiliated with the following: "&amp;Form!AP28&amp;". "&amp;Form!AY28&amp;Form!Z28&amp;Form!AB28&amp;Form!AU28&amp;Form!BA28</f>
        <v>Annie Ramos-Pizarro, PhD CCC-SLP is a Speech-Language Pathologist employed at University of the District of Columbia Speech Clinic, who began working with general voice clients in 1992, and transgender/gender diverse clients in 1998. Individual training is offered in person or virtually, and group training is offered in person. Services are available for those with feminine or masculine voice goals. 
This provider is affiliated with the following: American Speech-Language-Hearing Association (ASHA). This provider opted to share the following additional aspects of identity: Latinx
Regarding formal training in voice for transgender and gender diverse people, this provider reported: Attended conferences, sel-taught
Regarding areas of specialty/specific trainings, this provider reported: Young adult transfeminine 
Regarding formal training in cultural humility for transgender and gender diverse people, this provider reported: Conferences, self-taught, offered trainings with Dr. AC Goldberg</v>
      </c>
      <c r="E28" s="9" t="str">
        <f>Form!T28</f>
        <v>VA, DC</v>
      </c>
      <c r="F28" s="9" t="str">
        <f>Form!M28</f>
        <v>English, Spanish</v>
      </c>
      <c r="G28" s="59" t="str">
        <f>Form!AI28</f>
        <v>Cisgender Woman</v>
      </c>
      <c r="H28" s="9" t="str">
        <f>Form!AR28</f>
        <v>wdemessie@udc.edu</v>
      </c>
      <c r="I28" s="9" t="str">
        <f>Form!AS28</f>
        <v/>
      </c>
      <c r="J28" s="58" t="str">
        <f>Form!AQ28</f>
        <v/>
      </c>
      <c r="K28" s="9" t="str">
        <f>Form!AC28</f>
        <v>Pro-Bono Clinic</v>
      </c>
      <c r="L28" s="60">
        <f>Form!A28</f>
        <v>45357.85444</v>
      </c>
    </row>
    <row r="29">
      <c r="A29" s="9" t="str">
        <f>Form!AN29</f>
        <v>445 Earlwood Avenue Suite 108, Oregon, Ohio</v>
      </c>
      <c r="B29" s="9" t="str">
        <f>Form!C29</f>
        <v>Taylor Kae Hahn, M.A., SLP </v>
      </c>
      <c r="C29" s="23" t="str">
        <f>Form!L29</f>
        <v>Speech-Language Pathologist</v>
      </c>
      <c r="D29" s="61" t="str">
        <f>Form!C29&amp;Form!E29&amp;" is a "&amp;Form!L29&amp;" employed at "&amp;Form!AO29&amp;", who began working with general voice clients in "&amp;Form!AW29&amp;", and transgender/gender diverse clients in "&amp;Form!AV29&amp;". "&amp;Form!P29&amp;" "&amp;Form!S29&amp;" "&amp;Form!X29&amp;" "&amp;CHAR(10)&amp;CHAR(10)&amp;"This provider is affiliated with the following: "&amp;Form!AP29&amp;". "&amp;Form!AY29&amp;Form!Z29&amp;Form!AB29&amp;Form!AU29&amp;Form!BA29</f>
        <v>Taylor Kae Hahn, M.A., SLP  is a Speech-Language Pathologist employed at Maumee Bay Mobile Speech Services, LLC. , who began working with general voice clients in 2022, and transgender/gender diverse clients in 2022. Individual training is offered in person or virtually, and group training is offered virtually. Services are available for those with feminine, androgynous, and singing voice goals. 
This provider is affiliated with the following: Ohio speech-language hearing association (OSLHA) . This provider opted to share the following additional aspects of identity: LGBTQ+ Community member 
Regarding formal training in voice for transgender and gender diverse people, this provider reported: I have been studying and practicing GAVC since July 2022. I am a singer and voice specializing clinician who has experience with videostroboscopy. 
Regarding formal training in cultural humility for transgender and gender diverse people, this provider reported: In the process of taking AC Goldberg courses</v>
      </c>
      <c r="E29" s="9" t="str">
        <f>Form!T29</f>
        <v>OH, MI</v>
      </c>
      <c r="F29" s="9" t="str">
        <f>Form!M29</f>
        <v>English</v>
      </c>
      <c r="G29" s="59" t="str">
        <f>Form!AI29</f>
        <v>Cisgender Woman</v>
      </c>
      <c r="H29" s="9" t="str">
        <f>Form!AR29</f>
        <v>info@maumeebaytherapy.com</v>
      </c>
      <c r="I29" s="49" t="str">
        <f>Form!AS29</f>
        <v>Maumeebaytherapy.com</v>
      </c>
      <c r="J29" s="58">
        <f>Form!AQ29</f>
        <v>4195049198</v>
      </c>
      <c r="K29" s="9" t="str">
        <f>Form!AC29</f>
        <v>Sliding scale payment options available, willing to work with insurances </v>
      </c>
      <c r="L29" s="60">
        <f>Form!A29</f>
        <v>45357.86033</v>
      </c>
    </row>
    <row r="30">
      <c r="A30" s="9" t="str">
        <f>Form!AN30</f>
        <v>5855 Capistrano Ave, Unit B, Atascadero, California</v>
      </c>
      <c r="B30" s="9" t="str">
        <f>Form!C30</f>
        <v>Simone Huls, Ph.D., CCC-SLP</v>
      </c>
      <c r="C30" s="23" t="str">
        <f>Form!L30</f>
        <v>Speech-Language Pathologist</v>
      </c>
      <c r="D30" s="61" t="str">
        <f>Form!C30&amp;Form!E30&amp;" is a "&amp;Form!L30&amp;" employed at "&amp;Form!AO30&amp;", who began working with general voice clients in "&amp;Form!AW30&amp;", and transgender/gender diverse clients in "&amp;Form!AV30&amp;". "&amp;Form!P30&amp;" "&amp;Form!S30&amp;" "&amp;Form!X30&amp;" "&amp;CHAR(10)&amp;CHAR(10)&amp;"This provider is affiliated with the following: "&amp;Form!AP30&amp;". "&amp;Form!AY30&amp;Form!Z30&amp;Form!AB30&amp;Form!AU30&amp;Form!BA30</f>
        <v>Simone Huls, Ph.D., CCC-SLP is a Speech-Language Pathologist employed at Speech With Simone, who began working with general voice clients in 2016, and transgender/gender diverse clients in 2016.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California Speech-Language-Hearing Association. This provider opted to share the following additional aspects of identity: member of the LGBTQ+ community.
Regarding formal training in voice for transgender and gender diverse people, this provider reported: I have completed trainings whenever possible, including Hirsch Acoustic Assumptions (MedBridge) and Gender Affirming Voice Training
Regarding formal training in cultural humility for transgender and gender diverse people, this provider reported: Various courses through ASHA, speechpathology.com, Medbridge
This provider wished to share the following additional information: My wife (and business partner) provides counseling services and specializes in serving members of the LGBTQ+ population</v>
      </c>
      <c r="E30" s="9" t="str">
        <f>Form!T30</f>
        <v>CA</v>
      </c>
      <c r="F30" s="9" t="str">
        <f>Form!M30</f>
        <v>English, German</v>
      </c>
      <c r="G30" s="59" t="str">
        <f>Form!AI30</f>
        <v>Cisgender Woman</v>
      </c>
      <c r="H30" s="9" t="str">
        <f>Form!AR30</f>
        <v>speechwithsimone@gmail.com</v>
      </c>
      <c r="I30" s="49" t="str">
        <f>Form!AS30</f>
        <v>https://www.speechwithsimone.com</v>
      </c>
      <c r="J30" s="58">
        <f>Form!AQ30</f>
        <v>8054294769</v>
      </c>
      <c r="K30" s="9" t="str">
        <f>Form!AC30</f>
        <v>Private pay, Medicare, sliding scale payment options</v>
      </c>
      <c r="L30" s="60">
        <f>Form!A30</f>
        <v>45358.06716</v>
      </c>
    </row>
    <row r="31">
      <c r="A31" s="9" t="str">
        <f>Form!AN31</f>
        <v>880 3rd Ave, New York City, NY</v>
      </c>
      <c r="B31" s="9" t="str">
        <f>Form!C31</f>
        <v>Evan Kennedy, MS, CCC-SLP</v>
      </c>
      <c r="C31" s="23" t="str">
        <f>Form!L31</f>
        <v>Speech-Language Pathologist</v>
      </c>
      <c r="D31" s="61" t="str">
        <f>Form!C31&amp;Form!E31&amp;" is a "&amp;Form!L31&amp;" employed at "&amp;Form!AO31&amp;", who began working with general voice clients in "&amp;Form!AW31&amp;", and transgender/gender diverse clients in "&amp;Form!AV31&amp;". "&amp;Form!P31&amp;" "&amp;Form!S31&amp;" "&amp;Form!X31&amp;" "&amp;CHAR(10)&amp;CHAR(10)&amp;"This provider is affiliated with the following: "&amp;Form!AP31&amp;". "&amp;Form!AY31&amp;Form!Z31&amp;Form!AB31&amp;Form!AU31&amp;Form!BA31</f>
        <v>Evan Kennedy, MS, CCC-SLP (he/him) is a Speech-Language Pathologist employed at Columbia University Irving Medical Center, who began working with general voice clients in 2018, and transgender/gender diverse clients in 2018. Individual training is offered in person or virtually, and group training is not offered. Services are available for those with feminine, masculine, androgynous, and singing-related voice goals. 
This provider is affiliated with the following: American Speech Language Hearing Association. This provider opted to share the following additional aspects of identity: Cis-gender Gay Male
Regarding formal training in voice for transgender and gender diverse people, this provider reported: Masters degree in SLP, voice and upper airway disorder clinical fellowship, singing background, experience with professional performers, multiple trainings with gender-affirming providers. 
Regarding formal training in cultural humility for transgender and gender diverse people, this provider reported: Gender Diversity Voice and Communication Training - at CU Denver; </v>
      </c>
      <c r="E31" s="9" t="str">
        <f>Form!T31</f>
        <v>NY, NJ, CT, FL</v>
      </c>
      <c r="F31" s="9" t="str">
        <f>Form!M31</f>
        <v>English</v>
      </c>
      <c r="G31" s="59" t="str">
        <f>Form!AI31</f>
        <v>Cisgender Man</v>
      </c>
      <c r="H31" s="9" t="str">
        <f>Form!AR31</f>
        <v>elk2149@cumc.columbia.edu</v>
      </c>
      <c r="I31" s="49" t="str">
        <f>Form!AS31</f>
        <v>https://www.evankennedyvoice.com/</v>
      </c>
      <c r="J31" s="58">
        <f>Form!AQ31</f>
        <v>2123055289</v>
      </c>
      <c r="K31" s="9" t="str">
        <f>Form!AC31</f>
        <v>Accepted insurances: https://doctors.columbia.edu/us/ny/new-york/evan-kennedy-slp-180-fort-washington-avenue</v>
      </c>
      <c r="L31" s="60">
        <f>Form!A31</f>
        <v>45358.33894</v>
      </c>
    </row>
    <row r="32">
      <c r="A32" s="9" t="str">
        <f>Form!AN32</f>
        <v>Farmington, NM</v>
      </c>
      <c r="B32" s="9" t="str">
        <f>Form!C32</f>
        <v>Brenna Price, M.S., CCC-SLP</v>
      </c>
      <c r="C32" s="23" t="str">
        <f>Form!L32</f>
        <v>Speech-Language Pathologist</v>
      </c>
      <c r="D32" s="61" t="str">
        <f>Form!C32&amp;Form!E32&amp;" is a "&amp;Form!L32&amp;" employed at "&amp;Form!AO32&amp;", who began working with general voice clients in "&amp;Form!AW32&amp;", and transgender/gender diverse clients in "&amp;Form!AV32&amp;". "&amp;Form!P32&amp;" "&amp;Form!S32&amp;" "&amp;Form!X32&amp;" "&amp;CHAR(10)&amp;CHAR(10)&amp;"This provider is affiliated with the following: "&amp;Form!AP32&amp;". "&amp;Form!AY32&amp;Form!Z32&amp;Form!AB32&amp;Form!AU32&amp;Form!BA32</f>
        <v>Brenna Price, M.S., CCC-SLP is a Speech-Language Pathologist employed at Silver Tongue Speech &amp; Voice, LLC, who began working with general voice clients in 2013, and transgender/gender diverse clients in 2017. Individual training is offered in person, and group training is not offered. Services are available for those with feminine, masculine, and singing voice goals. 
This provider is affiliated with the following: American Speech-Language Hearing Association. 
Regarding formal training in voice for transgender and gender diverse people, this provider reported: Continuing education all things GAVC. 
Regarding areas of specialty/specific trainings, this provider reported: Singing voice specialist, follow the Lovetri Method of singing for CCM and classically trained as well. </v>
      </c>
      <c r="E32" s="9" t="str">
        <f>Form!T32</f>
        <v/>
      </c>
      <c r="F32" s="9" t="str">
        <f>Form!M32</f>
        <v>English </v>
      </c>
      <c r="G32" s="59" t="str">
        <f>Form!AI32</f>
        <v>Cisgender Woman</v>
      </c>
      <c r="H32" s="9" t="str">
        <f>Form!AR32</f>
        <v>brenna@mysilvertongue.com</v>
      </c>
      <c r="I32" s="49" t="str">
        <f>Form!AS32</f>
        <v>www.mysilvertongue.com</v>
      </c>
      <c r="J32" s="58" t="str">
        <f>Form!AQ32</f>
        <v/>
      </c>
      <c r="K32" s="9" t="str">
        <f>Form!AC32</f>
        <v>Accept Medicare, Medicaid, BCBS, Presbyterian, Tricare, Humana, and Cigna insurances and offer private pay options as well. </v>
      </c>
      <c r="L32" s="60">
        <f>Form!A32</f>
        <v>45358.38691</v>
      </c>
    </row>
    <row r="33">
      <c r="A33" s="9" t="str">
        <f>Form!AN33</f>
        <v>601 N. Caroline Street 6th floor, Baltimore, Maryland</v>
      </c>
      <c r="B33" s="9" t="str">
        <f>Form!C33</f>
        <v>Ashley Davis MS, CCC-SLP</v>
      </c>
      <c r="C33" s="23" t="str">
        <f>Form!L33</f>
        <v>Speech-Language Pathologist</v>
      </c>
      <c r="D33" s="61" t="str">
        <f>Form!C33&amp;Form!E33&amp;" is a "&amp;Form!L33&amp;" employed at "&amp;Form!AO33&amp;", who began working with general voice clients in "&amp;Form!AW33&amp;", and transgender/gender diverse clients in "&amp;Form!AV33&amp;". "&amp;Form!P33&amp;" "&amp;Form!S33&amp;" "&amp;Form!X33&amp;" "&amp;CHAR(10)&amp;CHAR(10)&amp;"This provider is affiliated with the following: "&amp;Form!AP33&amp;". "&amp;Form!AY33&amp;Form!Z33&amp;Form!AB33&amp;Form!AU33&amp;Form!BA33</f>
        <v>Ashley Davis MS, CCC-SLP is a Speech-Language Pathologist employed at Johns Hopkins Department of Otolaryngology Head and Neck Cancer, who began working with general voice clients in 2015, and transgender/gender diverse clients in 2017.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World Professional Association for Transgender Health (WPATH), CTGH Hopkins. 
Regarding formal training in voice for transgender and gender diverse people, this provider reported: Member of WPATH, Member of Johns Hopkins Center for Transgender and Gender Expansive Health- helped to establish the pathway for providing gender related care both for voice therapy and a protocol for pre and post surgical voice care with our interdisciplinary laryngology/speech-language pathology team see link for further information regarding training . https://www.hopkinsmedicine.org/profiles/details/ashley-davis
 Providing gender related voice services since 2017. Advocacy include testimony before the Maryland State Senate on behalf of Maryland Health Equity Resource Act and several other community involved resource talks. Grant funded research in support of identifying voice intervention that aids non-binary and transmale voicing, publication regarding barriers to access to care and loss of follow up for individuals seeking gender affirming voice.
Regarding areas of specialty/specific trainings, this provider reported: Pre and post surgical gender affirming voice communication intervention, adolescent intervention, 
Regarding formal training in cultural humility for transgender and gender diverse people, this provider reported: Additional continuing education training in implicit bias, trauma informed care, counseling, adolescent counseling, courses in DEI that included cultural humility training
This provider wished to share the following additional information: I am a passionate ally for the community and believe the relationship between provider and client is paramount for success when providing vocal intervention. I will advocate for the appropriate "fit" for provider for any individual seeking intervention from our team.  Knowledgeable intervention and access to multidisciplinary care for the pre and post surgical patient is important and can greatly impact patient success and satisfaction.</v>
      </c>
      <c r="E33" s="9" t="str">
        <f>Form!T33</f>
        <v/>
      </c>
      <c r="F33" s="9" t="str">
        <f>Form!M33</f>
        <v>English</v>
      </c>
      <c r="G33" s="59" t="str">
        <f>Form!AI33</f>
        <v>Prefer Not to Say</v>
      </c>
      <c r="H33" s="9" t="str">
        <f>Form!AR33</f>
        <v>adavi126@jhmi.edu</v>
      </c>
      <c r="I33" s="49" t="str">
        <f>Form!AS33</f>
        <v>https://www.hopkinsmedicine.org/profiles/details/ashley-davis</v>
      </c>
      <c r="J33" s="58">
        <f>Form!AQ33</f>
        <v>4109557895</v>
      </c>
      <c r="K33" s="9" t="str">
        <f>Form!AC33</f>
        <v>Accepts most insurance</v>
      </c>
      <c r="L33" s="60">
        <f>Form!A33</f>
        <v>45358.39966</v>
      </c>
    </row>
    <row r="34">
      <c r="A34" s="9" t="str">
        <f>Form!AN34</f>
        <v>New Palt, NY</v>
      </c>
      <c r="B34" s="9" t="str">
        <f>Form!C34</f>
        <v>Abby Hollander Levitt, MS CCC-SLP</v>
      </c>
      <c r="C34" s="23" t="str">
        <f>Form!L34</f>
        <v>Speech-Language Pathologist</v>
      </c>
      <c r="D34" s="61" t="str">
        <f>Form!C34&amp;Form!E34&amp;" is a "&amp;Form!L34&amp;" employed at "&amp;Form!AO34&amp;", who began working with general voice clients in "&amp;Form!AW34&amp;", and transgender/gender diverse clients in "&amp;Form!AV34&amp;". "&amp;Form!P34&amp;" "&amp;Form!S34&amp;" "&amp;Form!X34&amp;" "&amp;CHAR(10)&amp;CHAR(10)&amp;"This provider is affiliated with the following: "&amp;Form!AP34&amp;". "&amp;Form!AY34&amp;Form!Z34&amp;Form!AB34&amp;Form!AU34&amp;Form!BA34</f>
        <v>Abby Hollander Levitt, MS CCC-SLP (she/her) is a Speech-Language Pathologist employed at Hudson Valley Voice &amp; Speech, who began working with general voice clients in 2019, and transgender/gender diverse clients in 2024.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completed a voice-focused internship at the Columbia University Voice and Swallowing Center, and I continue to pursue professional development in the area of gender affirming voice care, including courses by Wynde Vastine and Leah Helou, and Sandy Hirsch's courses on her acoustic assumptions.
Regarding formal training in cultural humility for transgender and gender diverse people, this provider reported: Wynde Vastine &amp; Leah Helou's course on Cultural Humility with Transgender and Nonbinary People on MedBridge</v>
      </c>
      <c r="E34" s="9" t="str">
        <f>Form!T34</f>
        <v>NY</v>
      </c>
      <c r="F34" s="9" t="str">
        <f>Form!M34</f>
        <v>English, Spanish</v>
      </c>
      <c r="G34" s="59" t="str">
        <f>Form!AI34</f>
        <v>Cisgender Woman</v>
      </c>
      <c r="H34" s="9" t="str">
        <f>Form!AR34</f>
        <v>abby@hvvoiceandspeech.com</v>
      </c>
      <c r="I34" s="49" t="str">
        <f>Form!AS34</f>
        <v>www.hvvoiceandspeech.com</v>
      </c>
      <c r="J34" s="58">
        <f>Form!AQ34</f>
        <v>8452881086</v>
      </c>
      <c r="K34" s="9" t="str">
        <f>Form!AC34</f>
        <v>private pay</v>
      </c>
      <c r="L34" s="60">
        <f>Form!A34</f>
        <v>45358.44015</v>
      </c>
    </row>
    <row r="35">
      <c r="A35" s="9" t="str">
        <f>Form!AN35</f>
        <v>St. Charles, Illinois</v>
      </c>
      <c r="B35" s="9" t="str">
        <f>Form!C35</f>
        <v>Diane Robinson, MFA</v>
      </c>
      <c r="C35" s="23" t="str">
        <f>Form!L35</f>
        <v>Theater/Acting Coach</v>
      </c>
      <c r="D35" s="61" t="str">
        <f>Form!C35&amp;Form!E35&amp;" is a "&amp;Form!L35&amp;" employed at "&amp;Form!AO35&amp;", who began working with general voice clients in "&amp;Form!AW35&amp;", and transgender/gender diverse clients in "&amp;Form!AV35&amp;". "&amp;Form!P35&amp;" "&amp;Form!S35&amp;" "&amp;Form!X35&amp;" "&amp;CHAR(10)&amp;CHAR(10)&amp;"This provider is affiliated with the following: "&amp;Form!AP35&amp;". "&amp;Form!AY35&amp;Form!Z35&amp;Form!AB35&amp;Form!AU35&amp;Form!BA35</f>
        <v>Diane Robinson, MFA (she/her) is a Theater/Acting Coach employed at Chicago Voice Center, who began working with general voice clients in 2009, and transgender/gender diverse clients in 2016. Individual training is offered in person or virtually, and group training is offered in person or virtually. Services are available for those with feminine, masculine, and androgynous voice goals. 
This provider is affiliated with the following: World Professional Association for Transgender Health (WPATH), Actors Equity, Voice and Speech Trainers Association. This provider opted to share the following additional aspects of identity: ally
Regarding formal training in voice for transgender and gender diverse people, this provider reported: Hirsch/Helou/Block training, WPATH general education training, Northwestern Center for Audiology Speech Language and Lerning training 
Regarding areas of specialty/specific trainings, this provider reported: certified Fitzmaurice Voicework teacher
Regarding formal training in cultural humility for transgender and gender diverse people, this provider reported: WPATH general education</v>
      </c>
      <c r="E35" s="9" t="str">
        <f>Form!T35</f>
        <v>Globally</v>
      </c>
      <c r="F35" s="9" t="str">
        <f>Form!M35</f>
        <v>English</v>
      </c>
      <c r="G35" s="59" t="str">
        <f>Form!AI35</f>
        <v>Cisgender Woman</v>
      </c>
      <c r="H35" s="9" t="str">
        <f>Form!AR35</f>
        <v>diane@chicagovoicecenter.com</v>
      </c>
      <c r="I35" s="49" t="str">
        <f>Form!AS35</f>
        <v>chicagovoicecenter.com</v>
      </c>
      <c r="J35" s="58">
        <f>Form!AQ35</f>
        <v>7738538228</v>
      </c>
      <c r="K35" s="9" t="str">
        <f>Form!AC35</f>
        <v/>
      </c>
      <c r="L35" s="60">
        <f>Form!A35</f>
        <v>45358.51638</v>
      </c>
    </row>
    <row r="36">
      <c r="A36" s="9" t="str">
        <f>Form!AN36</f>
        <v>240 East 59 Street, New York , NY</v>
      </c>
      <c r="B36" s="9" t="str">
        <f>Form!C36</f>
        <v>Rachel Coleman, MS, CCC-SLP</v>
      </c>
      <c r="C36" s="23" t="str">
        <f>Form!L36</f>
        <v>Speech-Language Pathologist</v>
      </c>
      <c r="D36" s="61" t="str">
        <f>Form!C36&amp;Form!E36&amp;" is a "&amp;Form!L36&amp;" employed at "&amp;Form!AO36&amp;", who began working with general voice clients in "&amp;Form!AW36&amp;", and transgender/gender diverse clients in "&amp;Form!AV36&amp;". "&amp;Form!P36&amp;" "&amp;Form!S36&amp;" "&amp;Form!X36&amp;" "&amp;CHAR(10)&amp;CHAR(10)&amp;"This provider is affiliated with the following: "&amp;Form!AP36&amp;". "&amp;Form!AY36&amp;Form!Z36&amp;Form!AB36&amp;Form!AU36&amp;Form!BA36</f>
        <v>Rachel Coleman, MS, CCC-SLP is a Speech-Language Pathologist employed at Sean Parker Institute for the Voice, Weill Cornell, who began working with general voice clients in 2008, and transgender/gender diverse clients in 2014. Individual training is offered in person or virtually, and group training is not offered. Services are available for those with feminine, masculine, and androgynous voice goals. 
This provider is affiliated with the following: American Speech Language-Hearing Association (ASHA), Voice And Speech Trainers Association. 
Regarding formal training in voice for transgender and gender diverse people, this provider reported: Speech Language Pathologist Specializing in Voice/Vocal Coach with GAVC training
Regarding formal training in cultural humility for transgender and gender diverse people, this provider reported: ASHA CEUs</v>
      </c>
      <c r="E36" s="9" t="str">
        <f>Form!T36</f>
        <v>NY, CT, MA</v>
      </c>
      <c r="F36" s="9" t="str">
        <f>Form!M36</f>
        <v>English</v>
      </c>
      <c r="G36" s="59" t="str">
        <f>Form!AI36</f>
        <v>Cisgender Woman</v>
      </c>
      <c r="H36" s="9" t="str">
        <f>Form!AR36</f>
        <v>rac2034@med.cornell.edu</v>
      </c>
      <c r="I36" s="9" t="str">
        <f>Form!AS36</f>
        <v/>
      </c>
      <c r="J36" s="58" t="str">
        <f>Form!AQ36</f>
        <v/>
      </c>
      <c r="K36" s="9" t="str">
        <f>Form!AC36</f>
        <v/>
      </c>
      <c r="L36" s="60">
        <f>Form!A36</f>
        <v>45358.52322</v>
      </c>
    </row>
    <row r="37">
      <c r="A37" s="9" t="str">
        <f>Form!AN37</f>
        <v>30 Bond Street, Toronto, Ontario</v>
      </c>
      <c r="B37" s="9" t="str">
        <f>Form!C37</f>
        <v>Janine Fitzpatrick, MSc, S-LP (C), Reg. CASLPO</v>
      </c>
      <c r="C37" s="23" t="str">
        <f>Form!L37</f>
        <v>Speech-Language Pathologist</v>
      </c>
      <c r="D37" s="61" t="str">
        <f>Form!C37&amp;Form!E37&amp;" is a "&amp;Form!L37&amp;" employed at "&amp;Form!AO37&amp;", who began working with general voice clients in "&amp;Form!AW37&amp;", and transgender/gender diverse clients in "&amp;Form!AV37&amp;". "&amp;Form!P37&amp;" "&amp;Form!S37&amp;" "&amp;Form!X37&amp;" "&amp;CHAR(10)&amp;CHAR(10)&amp;"This provider is affiliated with the following: "&amp;Form!AP37&amp;". "&amp;Form!AY37&amp;Form!Z37&amp;Form!AB37&amp;Form!AU37&amp;Form!BA37</f>
        <v>Janine Fitzpatrick, MSc, S-LP (C), Reg. CASLPO is a Speech-Language Pathologist employed at St. Michael's Hospital, who began working with general voice clients in 2017, and transgender/gender diverse clients in 2021. Individual training is offered in person or virtually, and group training is offered virtually. Services are available for those with feminine, masculine, and androgynous voice goals. 
This provider is affiliated with the following: Speech-Language &amp; Audiology Canada, College of Audiologists and Speech-Language Pathologists of Ontario (CASLPO). This provider opted to share the following additional aspects of identity: member of the queer community.
Regarding formal training in voice for transgender and gender diverse people, this provider reported: I completed the Gender Affirming Voice Training: A Course for Clinicians virtually in April 2022, and shadowed a round of Changing Keys virtual feminization training in British Columbia prior to starting my own work. I worked privately with transfemme, transmasc and nonbinary individuals for ~2 years with mentorship from an SLP with the Changing Keys program. I have also done some self-directed reading (e.g. Gills and Stoneham book and various research articles on gender perception and acoustics), as well as cultural sensitivity courses for working with gender diverse clients through Rainbow Health Ontario and Medbridge. 
Regarding formal training in cultural humility for transgender and gender diverse people, this provider reported: I've completed the 2SLGBTQ Foundations Course with Rainbow Health Ontario, and Cultural Humility with Transgender and Nonbinary People course on Medbridge. I've attended an inservice from a local gender diverse educator on equity in a healthcare setting, and have met with a transgender patient partner within our hospital to identify and try to address barriers within our own clinic setting (e.g. nametags with spaces to indicate name in use and pronouns). </v>
      </c>
      <c r="E37" s="9" t="str">
        <f>Form!T37</f>
        <v>ON</v>
      </c>
      <c r="F37" s="9" t="str">
        <f>Form!M37</f>
        <v>English</v>
      </c>
      <c r="G37" s="59" t="str">
        <f>Form!AI37</f>
        <v>Cisgender Woman</v>
      </c>
      <c r="H37" s="9" t="str">
        <f>Form!AR37</f>
        <v>janine.fitzpatrick@unityhealth.to</v>
      </c>
      <c r="I37" s="9" t="str">
        <f>Form!AS37</f>
        <v/>
      </c>
      <c r="J37" s="58" t="str">
        <f>Form!AQ37</f>
        <v/>
      </c>
      <c r="K37" s="9" t="str">
        <f>Form!AC37</f>
        <v>Sliding scale payment option available for individual and group training offered, services often covered with medical insurance under Speech-Language Pathology. </v>
      </c>
      <c r="L37" s="60">
        <f>Form!A37</f>
        <v>45358.57796</v>
      </c>
    </row>
    <row r="38">
      <c r="A38" s="9" t="str">
        <f>Form!AN38</f>
        <v>555 Broadway, Main Hall, G15, Dobbs Ferry, NY</v>
      </c>
      <c r="B38" s="9" t="str">
        <f>Form!C38</f>
        <v>Shari Salzhauer Berkowitz, PhD, CCC-SLP</v>
      </c>
      <c r="C38" s="23" t="str">
        <f>Form!L38</f>
        <v>Speech-Language Pathologist</v>
      </c>
      <c r="D38" s="61" t="str">
        <f>Form!C38&amp;Form!E38&amp;" is a "&amp;Form!L38&amp;" employed at "&amp;Form!AO38&amp;", who began working with general voice clients in "&amp;Form!AW38&amp;", and transgender/gender diverse clients in "&amp;Form!AV38&amp;". "&amp;Form!P38&amp;" "&amp;Form!S38&amp;" "&amp;Form!X38&amp;" "&amp;CHAR(10)&amp;CHAR(10)&amp;"This provider is affiliated with the following: "&amp;Form!AP38&amp;". "&amp;Form!AY38&amp;Form!Z38&amp;Form!AB38&amp;Form!AU38&amp;Form!BA38</f>
        <v>Shari Salzhauer Berkowitz, PhD, CCC-SLP is a Speech-Language Pathologist employed at Mercy University, who began working with general voice clients in 2009, and transgender/gender diverse clients in 2017. Individual training is offered in person or virtually, and group training is offered in person. Services are available for those with feminine, masculine, androgynous, and singing-related voice goals. 
This provider is affiliated with the following: American Speech-Language-Hearing Association (ASHA), NYSSLHA, Acoustical Society. 
Regarding formal training in voice for transgender and gender diverse people, this provider reported: I have been using speech science and voice science for GAVC for many years.  I started the GAVC group at Mercy University in Dobbs Ferry, NY.
Regarding formal training in cultural humility for transgender and gender diverse people, this provider reported: Attend sessions at ASHA and NYSSLHA</v>
      </c>
      <c r="E38" s="9" t="str">
        <f>Form!T38</f>
        <v>NY</v>
      </c>
      <c r="F38" s="9" t="str">
        <f>Form!M38</f>
        <v>English</v>
      </c>
      <c r="G38" s="59" t="str">
        <f>Form!AI38</f>
        <v>Cisgender Woman</v>
      </c>
      <c r="H38" s="9" t="str">
        <f>Form!AR38</f>
        <v>sberkowitz@mercy.edu</v>
      </c>
      <c r="I38" s="49" t="str">
        <f>Form!AS38</f>
        <v>https://www.mercy.edu/academics/school-health-natural-sciences/speech-hearing-clinic</v>
      </c>
      <c r="J38" s="58">
        <f>Form!AQ38</f>
        <v>9146747742</v>
      </c>
      <c r="K38" s="9" t="str">
        <f>Form!AC38</f>
        <v>At Mercy University, we use a sliding scale.</v>
      </c>
      <c r="L38" s="60">
        <f>Form!A38</f>
        <v>45358.60478</v>
      </c>
    </row>
    <row r="39">
      <c r="A39" s="9" t="str">
        <f>Form!AN39</f>
        <v>2001 S. Oak St. Suite B. , Champaign, IL</v>
      </c>
      <c r="B39" s="9" t="str">
        <f>Form!C39</f>
        <v>Clarion Mendes, MA CCC-SLP/L</v>
      </c>
      <c r="C39" s="23" t="str">
        <f>Form!L39</f>
        <v>Speech-Language Pathologist</v>
      </c>
      <c r="D39" s="61" t="str">
        <f>Form!C39&amp;Form!E39&amp;" is a "&amp;Form!L39&amp;" employed at "&amp;Form!AO39&amp;", who began working with general voice clients in "&amp;Form!AW39&amp;", and transgender/gender diverse clients in "&amp;Form!AV39&amp;". "&amp;Form!P39&amp;" "&amp;Form!S39&amp;" "&amp;Form!X39&amp;" "&amp;CHAR(10)&amp;CHAR(10)&amp;"This provider is affiliated with the following: "&amp;Form!AP39&amp;". "&amp;Form!AY39&amp;Form!Z39&amp;Form!AB39&amp;Form!AU39&amp;Form!BA39</f>
        <v>Clarion Mendes, MA CCC-SLP/L is a Speech-Language Pathologist employed at University of Illinois, Urbana-Champaign, who began working with general voice clients in 2009, and transgender/gender diverse clients in 2016. Individual training is offered in person or virtually, and group training is offered in person or virtually. Services are available for those with feminine, masculine, and androgynous voice goals. 
This provider is affiliated with the following: World Professional Association for Transgender Health (WPATH), American Speech-Language Hearing Association, OutCare Health. . 
Regarding formal training in voice for transgender and gender diverse people, this provider reported: I have been seeing gender diverse clients since 2016 for voice and communication services. I have pursued continuing education via Sandy Hirsch, Leah Helou, and Christie Block. I have attended and presented at WPATH and routinely attend education on gender diverse healthcare. I have had some training with AC Goldberg and I attend Gender Voice Mastermind when my schedule allows. 
Regarding areas of specialty/specific trainings, this provider reported: OutCare Health Certified, LSVT Certified. Experienced with gender affirming voice with those under 18. 
Regarding formal training in cultural humility for transgender and gender diverse people, this provider reported: Numerous WPATH and OutCare Health trainings, among others. 
This provider wished to share the following additional information: Thanks for taking the time to craft this monolithic document! You are amazing. </v>
      </c>
      <c r="E39" s="9" t="str">
        <f>Form!T39</f>
        <v>IL</v>
      </c>
      <c r="F39" s="9" t="str">
        <f>Form!M39</f>
        <v>English, but bilingual services in some languages available on an in-person basis.</v>
      </c>
      <c r="G39" s="59" t="str">
        <f>Form!AI39</f>
        <v>Cisgender Woman</v>
      </c>
      <c r="H39" s="9" t="str">
        <f>Form!AR39</f>
        <v>cmendes2@illinois.edu</v>
      </c>
      <c r="I39" s="49" t="str">
        <f>Form!AS39</f>
        <v>https://ahs.illinois.edu/speech-&amp;-hearing-science</v>
      </c>
      <c r="J39" s="58">
        <f>Form!AQ39</f>
        <v>2173007826</v>
      </c>
      <c r="K39" s="9" t="str">
        <f>Form!AC39</f>
        <v>IL Medicaid, Medicare, Health Alliance. Please inquire directly about others. </v>
      </c>
      <c r="L39" s="60">
        <f>Form!A39</f>
        <v>45358.65729</v>
      </c>
    </row>
    <row r="40">
      <c r="A40" s="9" t="str">
        <f>Form!AN40</f>
        <v>1111 Crater Lake Ave, Medford , OR</v>
      </c>
      <c r="B40" s="9" t="str">
        <f>Form!C40</f>
        <v>Julie Mondz-Kleinman, MS, CCC-SLP</v>
      </c>
      <c r="C40" s="23" t="str">
        <f>Form!L40</f>
        <v>Speech-Language Pathologist</v>
      </c>
      <c r="D40" s="61" t="str">
        <f>Form!C40&amp;Form!E40&amp;" is a "&amp;Form!L40&amp;" employed at "&amp;Form!AO40&amp;", who began working with general voice clients in "&amp;Form!AW40&amp;", and transgender/gender diverse clients in "&amp;Form!AV40&amp;". "&amp;Form!P40&amp;" "&amp;Form!S40&amp;" "&amp;Form!X40&amp;" "&amp;CHAR(10)&amp;CHAR(10)&amp;"This provider is affiliated with the following: "&amp;Form!AP40&amp;". "&amp;Form!AY40&amp;Form!Z40&amp;Form!AB40&amp;Form!AU40&amp;Form!BA40</f>
        <v>Julie Mondz-Kleinman, MS, CCC-SLP is a Speech-Language Pathologist employed at Providence Medford Medical Center , who began working with general voice clients in 1992, and transgender/gender diverse clients in 2019. Individual training is offered in person or virtually, and group training is offered in person.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32 years as a SLP, including general voice evaluation and treatment throughout my career (as well as large SLP scope) in medical outpatient setting. 5 years providing GAVT services. I have attended many workshops, studied texts and research articles, participated in the GAVC Facebook group, and facilitate a SLP GAVC discussion group within Oregon. 
Regarding formal training in cultural humility for transgender and gender diverse people, this provider reported: In- person and online courses, including those taught by trans and gender diverse SLP’s </v>
      </c>
      <c r="E40" s="9" t="str">
        <f>Form!T40</f>
        <v>OR</v>
      </c>
      <c r="F40" s="9" t="str">
        <f>Form!M40</f>
        <v>English </v>
      </c>
      <c r="G40" s="59" t="str">
        <f>Form!AI40</f>
        <v>Cisgender Woman</v>
      </c>
      <c r="H40" s="9" t="str">
        <f>Form!AR40</f>
        <v>julie.mondz-kleinman@providence.org</v>
      </c>
      <c r="I40" s="9" t="str">
        <f>Form!AS40</f>
        <v/>
      </c>
      <c r="J40" s="58">
        <f>Form!AQ40</f>
        <v>5417326791</v>
      </c>
      <c r="K40" s="9" t="str">
        <f>Form!AC40</f>
        <v>Accept most insurance, including Medicaid, at our hospital outpatient clinic. </v>
      </c>
      <c r="L40" s="60">
        <f>Form!A40</f>
        <v>45358.99009</v>
      </c>
    </row>
    <row r="41">
      <c r="A41" s="9" t="str">
        <f>Form!AN41</f>
        <v>Bangkok, Thailand</v>
      </c>
      <c r="B41" s="9" t="str">
        <f>Form!C41</f>
        <v>Kiattipoom Nantanukul, MA, MS, CCC-SLP</v>
      </c>
      <c r="C41" s="23" t="str">
        <f>Form!L41</f>
        <v>Speech-Language Pathologist</v>
      </c>
      <c r="D41" s="61" t="str">
        <f>Form!C41&amp;Form!E41&amp;" is a "&amp;Form!L41&amp;" employed at "&amp;Form!AO41&amp;", who began working with general voice clients in "&amp;Form!AW41&amp;", and transgender/gender diverse clients in "&amp;Form!AV41&amp;". "&amp;Form!P41&amp;" "&amp;Form!S41&amp;" "&amp;Form!X41&amp;" "&amp;CHAR(10)&amp;CHAR(10)&amp;"This provider is affiliated with the following: "&amp;Form!AP41&amp;". "&amp;Form!AY41&amp;Form!Z41&amp;Form!AB41&amp;Form!AU41&amp;Form!BA41</f>
        <v>Kiattipoom Nantanukul, MA, MS, CCC-SLP is a Speech-Language Pathologist employed at Chulalongkorn University, who began working with general voice clients in 2021, and transgender/gender diverse clients in 2021. Individual training is offered in person or virtually, and group training is offered in person or virtually. Services are available for those with feminine, masculine, androgynous, and singing-related voice goals. 
This provider is affiliated with the following: World Professional Association for Transgender Health (WPATH), American Speech-Language-Hearing Association (ASHA), The Voice Foundation. 
Regarding formal training in voice for transgender and gender diverse people, this provider reported: I am a US-certified Speech-Language Pathologist (CCC-SLP) with a Master of Science in SLP from the MGH Institute of Health Professions, Boston, MA, and a Thai licensed SLP. My practical experience includes an externship at the Boston Medical Center's Voice and Swallowing department and a Clinical Fellowship at Children's National Hospital in Washington DC, where I specialized in speech-language therapy and participated in the voice clinic. Further enhancing my expertise, I received specialized training in Gender Affirming Voice and Communication (GAVC) from Christie Block, MA, MS, CCC-SLP, Leah B. Helou, PhD, CCC-SLP, and Sandy Hirsch, MS, CCC-SLP. Additionally, I have contributed to the field by presenting a paper on a Thai-translated Trans Woman Voice Questionnaire, showcasing my commitment to supporting diverse populations in voice and communication therapy. Now, I am based in Bangkok, Thailand, where I continue to apply my extensive expertise and dedication to the field of speech-language pathology and gender affirming voice and communication training.
Regarding areas of specialty/specific trainings, this provider reported: pediatric gender affirming voice, Estill Voice Training</v>
      </c>
      <c r="E41" s="9" t="str">
        <f>Form!T41</f>
        <v>Thailand (Nationally)</v>
      </c>
      <c r="F41" s="9" t="str">
        <f>Form!M41</f>
        <v>Thai, English</v>
      </c>
      <c r="G41" s="59" t="str">
        <f>Form!AI41</f>
        <v>Cisgender Man</v>
      </c>
      <c r="H41" s="9" t="str">
        <f>Form!AR41</f>
        <v>boomarts@gmail.com</v>
      </c>
      <c r="I41" s="9" t="str">
        <f>Form!AS41</f>
        <v/>
      </c>
      <c r="J41" s="58" t="str">
        <f>Form!AQ41</f>
        <v/>
      </c>
      <c r="K41" s="9" t="str">
        <f>Form!AC41</f>
        <v/>
      </c>
      <c r="L41" s="60">
        <f>Form!A41</f>
        <v>45359.11954</v>
      </c>
    </row>
    <row r="42">
      <c r="A42" s="9" t="str">
        <f>Form!AN42</f>
        <v>128B Centerpointe Dr., Ottawa, Ontario</v>
      </c>
      <c r="B42" s="9" t="str">
        <f>Form!C42</f>
        <v>Eugenia (Genie) Gokhman MSc-SLP(C)</v>
      </c>
      <c r="C42" s="23" t="str">
        <f>Form!L42</f>
        <v>Speech-Language Pathologist</v>
      </c>
      <c r="D42" s="61" t="str">
        <f>Form!C42&amp;Form!E42&amp;" is a "&amp;Form!L42&amp;" employed at "&amp;Form!AO42&amp;", who began working with general voice clients in "&amp;Form!AW42&amp;", and transgender/gender diverse clients in "&amp;Form!AV42&amp;". "&amp;Form!P42&amp;" "&amp;Form!S42&amp;" "&amp;Form!X42&amp;" "&amp;CHAR(10)&amp;CHAR(10)&amp;"This provider is affiliated with the following: "&amp;Form!AP42&amp;". "&amp;Form!AY42&amp;Form!Z42&amp;Form!AB42&amp;Form!AU42&amp;Form!BA42</f>
        <v>Eugenia (Genie) Gokhman MSc-SLP(C) is a Speech-Language Pathologist employed at GenieUs Communication, who began working with general voice clients in 2020, and transgender/gender diverse clients in 2020. Individual training is offered in person or virtually, and group training is not offered. Services are available for those with feminine, masculine, and androgynous voice goals. 
This provider is affiliated with the following: . This provider opted to share the following additional aspects of identity: Queer, ally
Regarding formal training in voice for transgender and gender diverse people, this provider reported: Multiple courses through trans and SLP providers: Stephen Davidson (London Trans Choir), Anna Lantry (TruVoice), Dusty (Fluid Voice Studio), Harmonic Speech
Regarding formal training in cultural humility for transgender and gender diverse people, this provider reported: Part of course by Stephen Davidson and Mantra Speech</v>
      </c>
      <c r="E42" s="9" t="str">
        <f>Form!T42</f>
        <v>ON</v>
      </c>
      <c r="F42" s="9" t="str">
        <f>Form!M42</f>
        <v>English, Russian</v>
      </c>
      <c r="G42" s="59" t="str">
        <f>Form!AI42</f>
        <v>Cisgender Woman</v>
      </c>
      <c r="H42" s="9" t="str">
        <f>Form!AR42</f>
        <v>genie.guc.slp@gmail.com</v>
      </c>
      <c r="I42" s="49" t="str">
        <f>Form!AS42</f>
        <v>genieuscommunication.com</v>
      </c>
      <c r="J42" s="58" t="str">
        <f>Form!AQ42</f>
        <v/>
      </c>
      <c r="K42" s="9" t="str">
        <f>Form!AC42</f>
        <v>Insurance through benefits, Blue Cross</v>
      </c>
      <c r="L42" s="60">
        <f>Form!A42</f>
        <v>45359.48727</v>
      </c>
    </row>
    <row r="43">
      <c r="A43" s="9" t="str">
        <f>Form!AN43</f>
        <v>2631 East Discovery Parkway, Bloomington, Indiana</v>
      </c>
      <c r="B43" s="9" t="str">
        <f>Form!C43</f>
        <v>Julia Rademacher, MM, MA, CCC-SLP</v>
      </c>
      <c r="C43" s="23" t="str">
        <f>Form!L43</f>
        <v>Speech-Language Pathologist and Singing Instructor</v>
      </c>
      <c r="D43" s="61" t="str">
        <f>Form!C43&amp;Form!E43&amp;" is a "&amp;Form!L43&amp;" employed at "&amp;Form!AO43&amp;", who began working with general voice clients in "&amp;Form!AW43&amp;", and transgender/gender diverse clients in "&amp;Form!AV43&amp;". "&amp;Form!P43&amp;" "&amp;Form!S43&amp;" "&amp;Form!X43&amp;" "&amp;CHAR(10)&amp;CHAR(10)&amp;"This provider is affiliated with the following: "&amp;Form!AP43&amp;". "&amp;Form!AY43&amp;Form!Z43&amp;Form!AB43&amp;Form!AU43&amp;Form!BA43</f>
        <v>Julia Rademacher, MM, MA, CCC-SLP is a Speech-Language Pathologist and Singing Instructor employed at Indiana University, who began working with general voice clients in 1997, and transgender/gender diverse clients in 1997. Individual training is offered in person or virtually, and group training is offered in person or virtually. Services are available for those with feminine, masculine, androgynous, and singing-related voice goals. 
This provider is affiliated with the following: American Speech-Language-Hearing Association (ASHA), National Association of Teachers of Singing (NATS). 
Regarding formal training in voice for transgender and gender diverse people, this provider reported: graduate school clinical training, years and years of CE training including with Christie Block, Leah Helou, Sandy Hirsch, and AC Goldberg (online GAVT course), course with Lurie Children's Hospital gender clinic, Chicago IL.
Regarding areas of specialty/specific trainings, this provider reported: Pediatric (currently on hold due to state legislative block) and adult GA voice, RV therapy, Estill voice training level 1
Regarding formal training in cultural humility for transgender and gender diverse people, this provider reported: online webinars through ASHA, Indiana University and other reputable institutions</v>
      </c>
      <c r="E43" s="9" t="str">
        <f>Form!T43</f>
        <v>IN</v>
      </c>
      <c r="F43" s="9" t="str">
        <f>Form!M43</f>
        <v>English</v>
      </c>
      <c r="G43" s="59" t="str">
        <f>Form!AI43</f>
        <v>Cisgender Woman</v>
      </c>
      <c r="H43" s="9" t="str">
        <f>Form!AR43</f>
        <v>julwood@iu.edu</v>
      </c>
      <c r="I43" s="49" t="str">
        <f>Form!AS43</f>
        <v>https://sphs.indiana.edu/index.html</v>
      </c>
      <c r="J43" s="58">
        <f>Form!AQ43</f>
        <v>8128564727</v>
      </c>
      <c r="K43" s="9" t="str">
        <f>Form!AC43</f>
        <v>Our clinic encourages any client to apply for the sliding fee scale based on information from their most recent tax documents, when insurance does not cover SLP services.</v>
      </c>
      <c r="L43" s="60">
        <f>Form!A43</f>
        <v>45359.48976</v>
      </c>
    </row>
    <row r="44">
      <c r="A44" s="9" t="str">
        <f>Form!AN44</f>
        <v>4707 W Gandy Blvd Ste 3, Tampa, FL</v>
      </c>
      <c r="B44" s="9" t="str">
        <f>Form!C44</f>
        <v>Cara Bryan, MA, CCC/SLP</v>
      </c>
      <c r="C44" s="23" t="str">
        <f>Form!L44</f>
        <v>Speech-Language Pathologist</v>
      </c>
      <c r="D44" s="61" t="str">
        <f>Form!C44&amp;Form!E44&amp;" is a "&amp;Form!L44&amp;" employed at "&amp;Form!AO44&amp;", who began working with general voice clients in "&amp;Form!AW44&amp;", and transgender/gender diverse clients in "&amp;Form!AV44&amp;". "&amp;Form!P44&amp;" "&amp;Form!S44&amp;" "&amp;Form!X44&amp;" "&amp;CHAR(10)&amp;CHAR(10)&amp;"This provider is affiliated with the following: "&amp;Form!AP44&amp;". "&amp;Form!AY44&amp;Form!Z44&amp;Form!AB44&amp;Form!AU44&amp;Form!BA44</f>
        <v>Cara Bryan, MA, CCC/SLP (she/her) is a Speech-Language Pathologist employed at South Tampa Voice Therapy, who began working with general voice clients in 2001, and transgender/gender diverse clients in 2002.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Regarding formal training in voice for transgender and gender diverse people, this provider reported: Masters from UIowa where I had my first GAVCs. I've specialized in voice and GAVC over my 21 years of experience. I have taken Helou, Block and Hirsch's course in Chicago. I have trained clinical fellows in providing GAVC. I continue to provide GAV lectures at support groups. I remain active with a local group, TransNetwork (education, support, and outreach). 
Regarding areas of specialty/specific trainings, this provider reported: transfeminine, transmasc, and pediatric gender affirming voice
Regarding formal training in cultural humility for transgender and gender diverse people, this provider reported: Formal: in graduate school. Informal: remaining involved with community and university gender-affirming organizations; ongoing allyship
This provider wished to share the following additional information: my private practice employees 3 therapists, myself and two clinicians whom I have trained to provide GAVC. </v>
      </c>
      <c r="E44" s="9" t="str">
        <f>Form!T44</f>
        <v>FL</v>
      </c>
      <c r="F44" s="9" t="str">
        <f>Form!M44</f>
        <v>English</v>
      </c>
      <c r="G44" s="59" t="str">
        <f>Form!AI44</f>
        <v>Cisgender Woman</v>
      </c>
      <c r="H44" s="9" t="str">
        <f>Form!AR44</f>
        <v>cara@southtampavoicetherapy.com</v>
      </c>
      <c r="I44" s="49" t="str">
        <f>Form!AS44</f>
        <v>www.southtampavoicetherapy.com</v>
      </c>
      <c r="J44" s="58">
        <f>Form!AQ44</f>
        <v>8137286601</v>
      </c>
      <c r="K44" s="9" t="str">
        <f>Form!AC44</f>
        <v>All private pay, however sliding scale and student options</v>
      </c>
      <c r="L44" s="60">
        <f>Form!A44</f>
        <v>45359.49168</v>
      </c>
    </row>
    <row r="45">
      <c r="A45" s="9" t="str">
        <f>Form!AN45</f>
        <v>Allen, Tx</v>
      </c>
      <c r="B45" s="9" t="str">
        <f>Form!C45</f>
        <v>Leslie Wegner M.S., CCC-SLP</v>
      </c>
      <c r="C45" s="23" t="str">
        <f>Form!L45</f>
        <v>Speech-Language Pathologist</v>
      </c>
      <c r="D45" s="61" t="str">
        <f>Form!C45&amp;Form!E45&amp;" is a "&amp;Form!L45&amp;" employed at "&amp;Form!AO45&amp;", who began working with general voice clients in "&amp;Form!AW45&amp;", and transgender/gender diverse clients in "&amp;Form!AV45&amp;". "&amp;Form!P45&amp;" "&amp;Form!S45&amp;" "&amp;Form!X45&amp;" "&amp;CHAR(10)&amp;CHAR(10)&amp;"This provider is affiliated with the following: "&amp;Form!AP45&amp;". "&amp;Form!AY45&amp;Form!Z45&amp;Form!AB45&amp;Form!AU45&amp;Form!BA45</f>
        <v>Leslie Wegner M.S., CCC-SLP is a Speech-Language Pathologist employed at North Texas Voice and Speech, who began working with general voice clients in 2002, and transgender/gender diverse clients in 2020. Individual training is offered virtually, and group training is offered in person or virtually. Services are available for those with feminine, masculine, androgynous, and singing-related voice goals. 
This provider is affiliated with the following: Texas Speech Language Hearing Association, American Speech-Language-Hearing Association (ASHA), Pan American Vocology Association (PAVA), American Congress of Rehabilitative Medicine. This provider opted to share the following additional aspects of identity: Army Musician /  Veteran
Regarding formal training in voice for transgender and gender diverse people, this provider reported: 15+ hours in continuing ed specific to this area in voice and cultural competency, 4 years experience treating speaking and singing voice
Regarding areas of specialty/specific trainings, this provider reported: 13 and up speaking voice transmasculine and transfeminine, 25 years teaching singing voice,voice-specialized SLP  
Regarding formal training in cultural humility for transgender and gender diverse people, this provider reported: CEU</v>
      </c>
      <c r="E45" s="9" t="str">
        <f>Form!T45</f>
        <v>TX</v>
      </c>
      <c r="F45" s="9" t="str">
        <f>Form!M45</f>
        <v>English</v>
      </c>
      <c r="G45" s="59" t="str">
        <f>Form!AI45</f>
        <v>Cisgender Woman</v>
      </c>
      <c r="H45" s="9" t="str">
        <f>Form!AR45</f>
        <v>leslie@ntxvoice.com</v>
      </c>
      <c r="I45" s="49" t="str">
        <f>Form!AS45</f>
        <v>www.ntxvoice.com</v>
      </c>
      <c r="J45" s="58">
        <f>Form!AQ45</f>
        <v>9729790677</v>
      </c>
      <c r="K45" s="9" t="str">
        <f>Form!AC45</f>
        <v>Medicare, Medicaid, BCBS, Texas Workforce Commission, federal spot contracting, state spot contracting, university health clinics spot contracting, Dept of Defense</v>
      </c>
      <c r="L45" s="60">
        <f>Form!A45</f>
        <v>45359.49524</v>
      </c>
    </row>
    <row r="46">
      <c r="A46" s="9" t="str">
        <f>Form!AN46</f>
        <v>Chicago, IL</v>
      </c>
      <c r="B46" s="9" t="str">
        <f>Form!C46</f>
        <v>Elizabeth Treatman, M.A., CCC-SLP</v>
      </c>
      <c r="C46" s="23" t="str">
        <f>Form!L46</f>
        <v>Speech-Language Pathologist</v>
      </c>
      <c r="D46" s="61" t="str">
        <f>Form!C46&amp;Form!E46&amp;" is a "&amp;Form!L46&amp;" employed at "&amp;Form!AO46&amp;", who began working with general voice clients in "&amp;Form!AW46&amp;", and transgender/gender diverse clients in "&amp;Form!AV46&amp;". "&amp;Form!P46&amp;" "&amp;Form!S46&amp;" "&amp;Form!X46&amp;" "&amp;CHAR(10)&amp;CHAR(10)&amp;"This provider is affiliated with the following: "&amp;Form!AP46&amp;". "&amp;Form!AY46&amp;Form!Z46&amp;Form!AB46&amp;Form!AU46&amp;Form!BA46</f>
        <v>Elizabeth Treatman, M.A., CCC-SLP (she/her) is a Speech-Language Pathologist employed at Private Practice, who began working with general voice clients in , and transgender/gender diverse clients in . Individual training is offered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Gender Affirming Voice Training course with Sandy Hirsch, Trans Voice Elective with AC Goldberg, individual mentorship with AC Goldberg, </v>
      </c>
      <c r="E46" s="9" t="str">
        <f>Form!T46</f>
        <v>IL, PA</v>
      </c>
      <c r="F46" s="9" t="str">
        <f>Form!M46</f>
        <v>English</v>
      </c>
      <c r="G46" s="59" t="str">
        <f>Form!AI46</f>
        <v>Cisgender Woman</v>
      </c>
      <c r="H46" s="9" t="str">
        <f>Form!AR46</f>
        <v>treatmanslp@gmail.com</v>
      </c>
      <c r="I46" s="49" t="str">
        <f>Form!AS46</f>
        <v>https://treatmanslp.clientsecure.me</v>
      </c>
      <c r="J46" s="58" t="str">
        <f>Form!AQ46</f>
        <v/>
      </c>
      <c r="K46" s="9" t="str">
        <f>Form!AC46</f>
        <v>Accepts BCBS IL PPO, sliding scale payment options</v>
      </c>
      <c r="L46" s="60">
        <f>Form!A46</f>
        <v>45359.49548</v>
      </c>
    </row>
    <row r="47">
      <c r="A47" s="9" t="str">
        <f>Form!AN47</f>
        <v>1901 Fourth ave, Stevens Point, WI</v>
      </c>
      <c r="B47" s="9" t="str">
        <f>Form!C47</f>
        <v>Trescha Kay, MA, CCC-SLP</v>
      </c>
      <c r="C47" s="23" t="str">
        <f>Form!L47</f>
        <v>Speech-Language Pathologist</v>
      </c>
      <c r="D47" s="61" t="str">
        <f>Form!C47&amp;Form!E47&amp;" is a "&amp;Form!L47&amp;" employed at "&amp;Form!AO47&amp;", who began working with general voice clients in "&amp;Form!AW47&amp;", and transgender/gender diverse clients in "&amp;Form!AV47&amp;". "&amp;Form!P47&amp;" "&amp;Form!S47&amp;" "&amp;Form!X47&amp;" "&amp;CHAR(10)&amp;CHAR(10)&amp;"This provider is affiliated with the following: "&amp;Form!AP47&amp;". "&amp;Form!AY47&amp;Form!Z47&amp;Form!AB47&amp;Form!AU47&amp;Form!BA47</f>
        <v>Trescha Kay, MA, CCC-SLP (she/her) is a Speech-Language Pathologist employed at University of Wisconsin - Stevens Point, who began working with general voice clients in 2012, and transgender/gender diverse clients in 2018. Individual training is offered in person or virtually, and group training is not offered. Services are available for those with feminine, masculine, and androgynous voice goals. 
This provider is affiliated with the following: American Speech-Language-Hearing Association (ASHA). This provider opted to share the following additional aspects of identity: LGBTQ+ community member; queer
Regarding formal training in voice for transgender and gender diverse people, this provider reported: I complete between 0.3-1.5 CEUs annually specific to GAVC.
Regarding formal training in cultural humility for transgender and gender diverse people, this provider reported: I try to complete a cultural humility course every time I see one come up (so I can stay fresh on changing language and concerns in the gender diverse community).  I also help teach the LGBTQ+ cultural humility course for my campus community. </v>
      </c>
      <c r="E47" s="9" t="str">
        <f>Form!T47</f>
        <v>WI</v>
      </c>
      <c r="F47" s="9" t="str">
        <f>Form!M47</f>
        <v>English</v>
      </c>
      <c r="G47" s="59" t="str">
        <f>Form!AI47</f>
        <v>Cisgender Woman</v>
      </c>
      <c r="H47" s="9" t="str">
        <f>Form!AR47</f>
        <v>tkay@uwsp.edu</v>
      </c>
      <c r="I47" s="49" t="str">
        <f>Form!AS47</f>
        <v>https://www.uwsp.edu/health/school-of-health-sciences-and-wellness/speech-language-and-hearing-clinic/</v>
      </c>
      <c r="J47" s="58">
        <f>Form!AQ47</f>
        <v>7153463667</v>
      </c>
      <c r="K47" s="9" t="str">
        <f>Form!AC47</f>
        <v>We offer a sliding scale payment option</v>
      </c>
      <c r="L47" s="60">
        <f>Form!A47</f>
        <v>45359.49879</v>
      </c>
    </row>
    <row r="48">
      <c r="A48" s="9" t="str">
        <f>Form!AN48</f>
        <v>Hayward, CA</v>
      </c>
      <c r="B48" s="9" t="str">
        <f>Form!C48</f>
        <v>Ruchi Kapila, MS, CCC-SLP</v>
      </c>
      <c r="C48" s="23" t="str">
        <f>Form!L48</f>
        <v>Speech-Language Pathologist</v>
      </c>
      <c r="D48" s="61" t="str">
        <f>Form!C48&amp;Form!E48&amp;" is a "&amp;Form!L48&amp;" employed at "&amp;Form!AO48&amp;", who began working with general voice clients in "&amp;Form!AW48&amp;", and transgender/gender diverse clients in "&amp;Form!AV48&amp;". "&amp;Form!P48&amp;" "&amp;Form!S48&amp;" "&amp;Form!X48&amp;" "&amp;CHAR(10)&amp;CHAR(10)&amp;"This provider is affiliated with the following: "&amp;Form!AP48&amp;". "&amp;Form!AY48&amp;Form!Z48&amp;Form!AB48&amp;Form!AU48&amp;Form!BA48</f>
        <v>Ruchi Kapila, MS, CCC-SLP (they/she) is a Speech-Language Pathologist employed at Kapila Voice and Speech Services , who began working with general voice clients in 2020, and transgender/gender diverse clients in 2020. Individual training is offered virtually, and group training is offered virtually. Services are available for those with feminine, masculine, androgynous, and singing-related voice goals. 
This provider is affiliated with the following: American Speech-Language-Hearing Association (ASHA), California Speech-Language-Hearing Association, Pan American Vocology Association (PAVA). This provider opted to share the following additional aspects of identity: South Asian-American, Punjabi-American, trans nonbinary, queer, neurodivergent 
Regarding formal training in voice for transgender and gender diverse people, this provider reported: I have attended and presented for numerous GAVC conferences and talks, in addition to co-authoring publications in this area and I am a member of the community. I also have extensive classical singing training in addition to emerging CCM/contemporary singing training. 
Regarding areas of specialty/specific trainings, this provider reported: Manual therapy, resonant voice, transmasculine singing voice, gender affirming voice exploration, somatic voicework level 1, Alexander technique, Summer Vocology Institute, classical singing voice background
Regarding formal training in cultural humility for transgender and gender diverse people, this provider reported: I’m a neurodivergent, trans nonbinary person of color so I am experienced in navigating community spaces, but I also educate on cultural humility and frequently attend professional development in this area.</v>
      </c>
      <c r="E48" s="9" t="str">
        <f>Form!T48</f>
        <v>CA, TX</v>
      </c>
      <c r="F48" s="9" t="str">
        <f>Form!M48</f>
        <v>English</v>
      </c>
      <c r="G48" s="59" t="str">
        <f>Form!AI48</f>
        <v>Nonbinary</v>
      </c>
      <c r="H48" s="9" t="str">
        <f>Form!AR48</f>
        <v>ruchikapilaslp@gmail.com</v>
      </c>
      <c r="I48" s="49" t="str">
        <f>Form!AS48</f>
        <v>https://kapilavoiceandspeech.clientsecure.me/</v>
      </c>
      <c r="J48" s="58">
        <f>Form!AQ48</f>
        <v>5104701724</v>
      </c>
      <c r="K48" s="9" t="str">
        <f>Form!AC48</f>
        <v>Sliding scale payments options </v>
      </c>
      <c r="L48" s="60">
        <f>Form!A48</f>
        <v>45359.50044</v>
      </c>
    </row>
    <row r="49">
      <c r="A49" s="9" t="str">
        <f>Form!AN49</f>
        <v>Asheville, North Carolina</v>
      </c>
      <c r="B49" s="9" t="str">
        <f>Form!C49</f>
        <v>Emily Halder, MA, CCC-SLP</v>
      </c>
      <c r="C49" s="23" t="str">
        <f>Form!L49</f>
        <v>Speech-Language Pathologist</v>
      </c>
      <c r="D49" s="61" t="str">
        <f>Form!C49&amp;Form!E49&amp;" is a "&amp;Form!L49&amp;" employed at "&amp;Form!AO49&amp;", who began working with general voice clients in "&amp;Form!AW49&amp;", and transgender/gender diverse clients in "&amp;Form!AV49&amp;". "&amp;Form!P49&amp;" "&amp;Form!S49&amp;" "&amp;Form!X49&amp;" "&amp;CHAR(10)&amp;CHAR(10)&amp;"This provider is affiliated with the following: "&amp;Form!AP49&amp;". "&amp;Form!AY49&amp;Form!Z49&amp;Form!AB49&amp;Form!AU49&amp;Form!BA49</f>
        <v>Emily Halder, MA, CCC-SLP (she/her) is a Speech-Language Pathologist employed at Blue Ridge Speech and Voice, who began working with general voice clients in 2010, and transgender/gender diverse clients in 2011. Individual training is offered virtually, and group training is offered virtually. Services are available for those with feminine, masculine, and androgynous voice goals. 
This provider is affiliated with the following: World Professional Association for Transgender Health (WPATH), American Speech-Language-Hearing Association (ASHA). This provider opted to share the following additional aspects of identity: LGBTQ community member (bisexual/pansexual)
Regarding formal training in voice for transgender and gender diverse people, this provider reported: My education began in grad school with an internship in GAV in 2011 at UNC Greensboro. I started a private practice in 2019 and primarily see GAV clients, working full time. I do CEUs and local outreach to add to my training and understanding of the community. I have experience with feminization, masculinization, and androgynous voices. 
Regarding areas of specialty/specific trainings, this provider reported: pediatric gender-affirming voice
Regarding formal training in cultural humility for transgender and gender diverse people, this provider reported: Online courses completed annually, in addition to training on the subject in graduate school 
This provider wished to share the following additional information: I offer free consultations (phone or Zoom) to anyone wanting to learn more, or get to know me and determine if I'm the right clinician for their needs.</v>
      </c>
      <c r="E49" s="9" t="str">
        <f>Form!T49</f>
        <v>NC, GA, VA, NY</v>
      </c>
      <c r="F49" s="9" t="str">
        <f>Form!M49</f>
        <v>English, French</v>
      </c>
      <c r="G49" s="59" t="str">
        <f>Form!AI49</f>
        <v>Cisgender Woman</v>
      </c>
      <c r="H49" s="9" t="str">
        <f>Form!AR49</f>
        <v>emily@blueridgespeechandvoice.com</v>
      </c>
      <c r="I49" s="49" t="str">
        <f>Form!AS49</f>
        <v>www.blueridgespeechandvoice.com</v>
      </c>
      <c r="J49" s="58">
        <f>Form!AQ49</f>
        <v>8282223824</v>
      </c>
      <c r="K49" s="9" t="str">
        <f>Form!AC49</f>
        <v>I accept insurance, am an in-network provider with multiple companies, and have sliding scale payment options as well.</v>
      </c>
      <c r="L49" s="60">
        <f>Form!A49</f>
        <v>45359.50311</v>
      </c>
    </row>
    <row r="50">
      <c r="A50" s="9" t="str">
        <f>Form!AN50</f>
        <v>960 19 Street South, Lethbridge, Alberta</v>
      </c>
      <c r="B50" s="9" t="str">
        <f>Form!C50</f>
        <v>Irene Forsey, MSc. SLP R.SLP</v>
      </c>
      <c r="C50" s="23" t="str">
        <f>Form!L50</f>
        <v>Speech-Language Pathologist</v>
      </c>
      <c r="D50" s="61" t="str">
        <f>Form!C50&amp;Form!E50&amp;" is a "&amp;Form!L50&amp;" employed at "&amp;Form!AO50&amp;", who began working with general voice clients in "&amp;Form!AW50&amp;", and transgender/gender diverse clients in "&amp;Form!AV50&amp;". "&amp;Form!P50&amp;" "&amp;Form!S50&amp;" "&amp;Form!X50&amp;" "&amp;CHAR(10)&amp;CHAR(10)&amp;"This provider is affiliated with the following: "&amp;Form!AP50&amp;". "&amp;Form!AY50&amp;Form!Z50&amp;Form!AB50&amp;Form!AU50&amp;Form!BA50</f>
        <v>Irene Forsey, MSc. SLP R.SLP is a Speech-Language Pathologist employed at Chinook Regional Hospital, who began working with general voice clients in 2008, and transgender/gender diverse clients in 2010. Individual training is offered in person or virtually, and group training is offered in person. Services are available for those with feminine, masculine, and androgynous voice goals. 
This provider is affiliated with the following: Alberta College of Speech Language Pathologists and Audiologists. 
Regarding formal training in voice for transgender and gender diverse people, this provider reported: Multi-day training sessions, self-study of textbooks, constant continuing education as it becomes available.
Regarding formal training in cultural humility for transgender and gender diverse people, this provider reported: I have taken courses in trauma informed SLP services for diverse populations, including trans, gender diverse, LGBTQ+, Indigenous, and other identified minority groups.</v>
      </c>
      <c r="E50" s="9" t="str">
        <f>Form!T50</f>
        <v>AB</v>
      </c>
      <c r="F50" s="9" t="str">
        <f>Form!M50</f>
        <v>English</v>
      </c>
      <c r="G50" s="59" t="str">
        <f>Form!AI50</f>
        <v>Cisgender Woman</v>
      </c>
      <c r="H50" s="9" t="str">
        <f>Form!AR50</f>
        <v>irene.foryse@ahs.ca</v>
      </c>
      <c r="I50" s="9" t="str">
        <f>Form!AS50</f>
        <v/>
      </c>
      <c r="J50" s="58">
        <f>Form!AQ50</f>
        <v>4033886182</v>
      </c>
      <c r="K50" s="9" t="str">
        <f>Form!AC50</f>
        <v>Services covered by Alberta Health Care</v>
      </c>
      <c r="L50" s="60">
        <f>Form!A50</f>
        <v>45359.51225</v>
      </c>
    </row>
    <row r="51">
      <c r="A51" s="9" t="str">
        <f>Form!AN51</f>
        <v>Rochester, NY</v>
      </c>
      <c r="B51" s="9" t="str">
        <f>Form!C51</f>
        <v>Zoe Weinstein, MA, CCC-SLP, TSSLD</v>
      </c>
      <c r="C51" s="23" t="str">
        <f>Form!L51</f>
        <v>Speech-Language Pathologist</v>
      </c>
      <c r="D51" s="61" t="str">
        <f>Form!C51&amp;Form!E51&amp;" is a "&amp;Form!L51&amp;" employed at "&amp;Form!AO51&amp;", who began working with general voice clients in "&amp;Form!AW51&amp;", and transgender/gender diverse clients in "&amp;Form!AV51&amp;". "&amp;Form!P51&amp;" "&amp;Form!S51&amp;" "&amp;Form!X51&amp;" "&amp;CHAR(10)&amp;CHAR(10)&amp;"This provider is affiliated with the following: "&amp;Form!AP51&amp;". "&amp;Form!AY51&amp;Form!Z51&amp;Form!AB51&amp;Form!AU51&amp;Form!BA51</f>
        <v>Zoe Weinstein, MA, CCC-SLP, TSSLD (they/them) is a Speech-Language Pathologist employed at Harmonic Speech Therapy, who began working with general voice clients in 2023, and transgender/gender diverse clients in 2023. Individual training is offered virtually, and group training is offered virtually. Services are available for those with feminine, masculine, and androgynous voice goals. 
This provider is affiliated with the following: American Speech-Language-Hearing Association (ASHA). This provider opted to share the following additional aspects of identity: Member of the LGBTQIA community, neurodiversity affirming practice
Regarding formal training in voice for transgender and gender diverse people, this provider reported: Masters degree in speech and hearing sciences, licensed SLP in Texas and New York, and multiple continuing education courses in GAVC training and DEI training
Regarding areas of specialty/specific trainings, this provider reported: Specializing in voice feminization, masculinization, and voice training beyond the binary
Regarding formal training in cultural humility for transgender and gender diverse people, this provider reported: Continuing education courses in diversity, equity, and inclusion, cultural humility courses in graduate school</v>
      </c>
      <c r="E51" s="9" t="str">
        <f>Form!T51</f>
        <v>NY, TX</v>
      </c>
      <c r="F51" s="9" t="str">
        <f>Form!M51</f>
        <v>English</v>
      </c>
      <c r="G51" s="59" t="str">
        <f>Form!AI51</f>
        <v>Nonbinary</v>
      </c>
      <c r="H51" s="9" t="str">
        <f>Form!AR51</f>
        <v>zoe@harmonicspeech.com</v>
      </c>
      <c r="I51" s="49" t="str">
        <f>Form!AS51</f>
        <v>www.harmonicspeech.com</v>
      </c>
      <c r="J51" s="58">
        <f>Form!AQ51</f>
        <v>5126493119</v>
      </c>
      <c r="K51" s="9" t="str">
        <f>Form!AC51</f>
        <v>My practice is in network with BCBS, Oscar, and Medicare, and can help with setting up single provider agreements with other insurance agencies</v>
      </c>
      <c r="L51" s="60">
        <f>Form!A51</f>
        <v>45359.51331</v>
      </c>
    </row>
    <row r="52">
      <c r="A52" s="9" t="str">
        <f>Form!AN52</f>
        <v>Phoenix, Arizona</v>
      </c>
      <c r="B52" s="9" t="str">
        <f>Form!C52</f>
        <v>Micha Espinosa, Professor</v>
      </c>
      <c r="C52" s="23" t="str">
        <f>Form!L52</f>
        <v>Theater/Acting Coach</v>
      </c>
      <c r="D52" s="61" t="str">
        <f>Form!C52&amp;Form!E52&amp;" is a "&amp;Form!L52&amp;" employed at "&amp;Form!AO52&amp;", who began working with general voice clients in "&amp;Form!AW52&amp;", and transgender/gender diverse clients in "&amp;Form!AV52&amp;". "&amp;Form!P52&amp;" "&amp;Form!S52&amp;" "&amp;Form!X52&amp;" "&amp;CHAR(10)&amp;CHAR(10)&amp;"This provider is affiliated with the following: "&amp;Form!AP52&amp;". "&amp;Form!AY52&amp;Form!Z52&amp;Form!AB52&amp;Form!AU52&amp;Form!BA52</f>
        <v>Micha Espinosa, Professor is a Theater/Acting Coach employed at Arizona State University, who began working with general voice clients in 1998, and transgender/gender diverse clients in 2010. Individual training is offered in person or virtually, and group training is not offered. Services are available for those with feminine, masculine, and androgynous voice goals. 
This provider is affiliated with the following: Voice and Speech Trainer's Association. This provider opted to share the following additional aspects of identity: Chicana
Regarding formal training in voice for transgender and gender diverse people, this provider reported:  Im a vocal expert that has assisted clients in GAVC training for over 20 years. Many of my students are now leaders in this area pf practice.
Regarding areas of specialty/specific trainings, this provider reported: I am a Fitzmaurice Voice Teacher with education in multiple speech and voice modalities.
Regarding formal training in cultural humility for transgender and gender diverse people, this provider reported:  Through numerous VASTA conferences and with Fitzmaurice trainers.</v>
      </c>
      <c r="E52" s="9" t="str">
        <f>Form!T52</f>
        <v>Globally</v>
      </c>
      <c r="F52" s="9" t="str">
        <f>Form!M52</f>
        <v>English, Spanglish</v>
      </c>
      <c r="G52" s="59" t="str">
        <f>Form!AI52</f>
        <v>Prefer Not to Say</v>
      </c>
      <c r="H52" s="9" t="str">
        <f>Form!AR52</f>
        <v>micha.espinosa@asu.edu</v>
      </c>
      <c r="I52" s="49" t="str">
        <f>Form!AS52</f>
        <v>michaespinosa.com</v>
      </c>
      <c r="J52" s="58">
        <f>Form!AQ52</f>
        <v>4806888198</v>
      </c>
      <c r="K52" s="9" t="str">
        <f>Form!AC52</f>
        <v>Sliding scale payment options.</v>
      </c>
      <c r="L52" s="60">
        <f>Form!A52</f>
        <v>45359.51445</v>
      </c>
    </row>
    <row r="53">
      <c r="A53" s="9" t="str">
        <f>Form!AN53</f>
        <v>Marina del Rey, CA</v>
      </c>
      <c r="B53" s="9" t="str">
        <f>Form!C53</f>
        <v>Eryn Gitelis, MA, CCC-SLP</v>
      </c>
      <c r="C53" s="23" t="str">
        <f>Form!L53</f>
        <v>Speech-Language Pathologist</v>
      </c>
      <c r="D53" s="61" t="str">
        <f>Form!C53&amp;Form!E53&amp;" is a "&amp;Form!L53&amp;" employed at "&amp;Form!AO53&amp;", who began working with general voice clients in "&amp;Form!AW53&amp;", and transgender/gender diverse clients in "&amp;Form!AV53&amp;". "&amp;Form!P53&amp;" "&amp;Form!S53&amp;" "&amp;Form!X53&amp;" "&amp;CHAR(10)&amp;CHAR(10)&amp;"This provider is affiliated with the following: "&amp;Form!AP53&amp;". "&amp;Form!AY53&amp;Form!Z53&amp;Form!AB53&amp;Form!AU53&amp;Form!BA53</f>
        <v>Eryn Gitelis, MA, CCC-SLP is a Speech-Language Pathologist employed at PRYDE Voice and Speech Therapy, Cross Country, who began working with general voice clients in 2014, and transgender/gender diverse clients in 2014. Individual training is offered in person or virtually, and group training is offered virtually.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Specializing in GAVC for 10 years. 
Regarding areas of specialty/specific trainings, this provider reported: LMRVT, CSCFT, Pediatric GAVC, Adult GAVC</v>
      </c>
      <c r="E53" s="9" t="str">
        <f>Form!T53</f>
        <v>CA</v>
      </c>
      <c r="F53" s="9" t="str">
        <f>Form!M53</f>
        <v>English</v>
      </c>
      <c r="G53" s="59" t="str">
        <f>Form!AI53</f>
        <v>Cisgender Woman</v>
      </c>
      <c r="H53" s="9" t="str">
        <f>Form!AR53</f>
        <v>prydevoiceandspeechtherapy@gmail.com</v>
      </c>
      <c r="I53" s="49" t="str">
        <f>Form!AS53</f>
        <v>www.prydevoiceandspeechtherapy.com</v>
      </c>
      <c r="J53" s="58">
        <f>Form!AQ53</f>
        <v>8478269047</v>
      </c>
      <c r="K53" s="9" t="str">
        <f>Form!AC53</f>
        <v>30 and 50 minute sessions offered</v>
      </c>
      <c r="L53" s="60">
        <f>Form!A53</f>
        <v>45359.51712</v>
      </c>
    </row>
    <row r="54">
      <c r="A54" s="9" t="str">
        <f>Form!AN54</f>
        <v>358 N. Pleasant Street, Amherst, MA</v>
      </c>
      <c r="B54" s="9" t="str">
        <f>Form!C54</f>
        <v>Michael Starr, M.A., CCC-SLP</v>
      </c>
      <c r="C54" s="23" t="str">
        <f>Form!L54</f>
        <v>Speech-Language Pathologist</v>
      </c>
      <c r="D54" s="61" t="str">
        <f>Form!C54&amp;Form!E54&amp;" is a "&amp;Form!L54&amp;" employed at "&amp;Form!AO54&amp;", who began working with general voice clients in "&amp;Form!AW54&amp;", and transgender/gender diverse clients in "&amp;Form!AV54&amp;". "&amp;Form!P54&amp;" "&amp;Form!S54&amp;" "&amp;Form!X54&amp;" "&amp;CHAR(10)&amp;CHAR(10)&amp;"This provider is affiliated with the following: "&amp;Form!AP54&amp;". "&amp;Form!AY54&amp;Form!Z54&amp;Form!AB54&amp;Form!AU54&amp;Form!BA54</f>
        <v>Michael Starr, M.A., CCC-SLP is a Speech-Language Pathologist employed at University of Massachusetts Amherst - Center for Language, Speech , and Hearing, who began working with general voice clients in 2018, and transgender/gender diverse clients in 2019. Individual training is offered in person or virtually, and group training is offered virtually., group training is not offered. Services are available for those with feminine, masculine, and androgynous voice goals. 
This provider is affiliated with the following: American Speech-Language-Hearing Association (ASHA). This provider opted to share the following additional aspects of identity: LGBTQ+ (gay)
Regarding formal training in voice for transgender and gender diverse people, this provider reported: 5 years of voice specialization including GAVC training. Completed Gender Affirming Voice Training: A Course for Clinicians (Self-Study) summer of 2023
Regarding formal training in cultural humility for transgender and gender diverse people, this provider reported: University sponsored diversity training each year</v>
      </c>
      <c r="E54" s="9" t="str">
        <f>Form!T54</f>
        <v/>
      </c>
      <c r="F54" s="9" t="str">
        <f>Form!M54</f>
        <v>English</v>
      </c>
      <c r="G54" s="59" t="str">
        <f>Form!AI54</f>
        <v>Cisgender Man</v>
      </c>
      <c r="H54" s="9" t="str">
        <f>Form!AR54</f>
        <v>michaelstarr@umass.edu</v>
      </c>
      <c r="I54" s="49" t="str">
        <f>Form!AS54</f>
        <v>www.umass.edu/public-health-sciences/organizations/center-language-speech-and-hearing</v>
      </c>
      <c r="J54" s="58">
        <f>Form!AQ54</f>
        <v>4135457414</v>
      </c>
      <c r="K54" s="9" t="str">
        <f>Form!AC54</f>
        <v>most insurances accepted; payment plans available</v>
      </c>
      <c r="L54" s="60">
        <f>Form!A54</f>
        <v>45359.51807</v>
      </c>
    </row>
    <row r="55">
      <c r="A55" s="9" t="str">
        <f>Form!AN55</f>
        <v>291 Riverside Drive, London, Ontario</v>
      </c>
      <c r="B55" s="9" t="str">
        <f>Form!C55</f>
        <v>Lori Holmes, M.Sc. Reg CASLPO, SL-P (C)</v>
      </c>
      <c r="C55" s="23" t="str">
        <f>Form!L55</f>
        <v>Speech-Language Pathologist and Theatre Voice Coach</v>
      </c>
      <c r="D55" s="61" t="str">
        <f>Form!C55&amp;Form!E55&amp;" is a "&amp;Form!L55&amp;" employed at "&amp;Form!AO55&amp;", who began working with general voice clients in "&amp;Form!AW55&amp;", and transgender/gender diverse clients in "&amp;Form!AV55&amp;". "&amp;Form!P55&amp;" "&amp;Form!S55&amp;" "&amp;Form!X55&amp;" "&amp;CHAR(10)&amp;CHAR(10)&amp;"This provider is affiliated with the following: "&amp;Form!AP55&amp;". "&amp;Form!AY55&amp;Form!Z55&amp;Form!AB55&amp;Form!AU55&amp;Form!BA55</f>
        <v>Lori Holmes, M.Sc. Reg CASLPO, SL-P (C) is a Speech-Language Pathologist and Theatre Voice Coach employed at Well Spoken, who began working with general voice clients in 1988, and transgender/gender diverse clients in 2004. Individual training is offered in person or virtually, and group training is not offered. Services are available for those with feminine, masculine, and androgynous voice goals. 
This provider is affiliated with the following: SAC (Canada), American Speech-Language-Hearing Association (ASHA) International Affiliate (SIG-3), National Voice Association (anv-nva.ca). This provider opted to share the following additional aspects of identity: Gender diverse family members
Regarding formal training in voice for transgender and gender diverse people, this provider reported: Voice focused SLP over 35 years, theatre voice coach 24 years, most of my training was through mentoring and reading as there were no training courses when I started working in GAVC
Regarding areas of specialty/specific trainings, this provider reported: BradCliff Breathing Practitioner
Regarding formal training in cultural humility for transgender and gender diverse people, this provider reported: Workshops offered through Stratford Festival of Canada, Western University, London Cross-Cultural Learning Centre</v>
      </c>
      <c r="E55" s="9" t="str">
        <f>Form!T55</f>
        <v>ON</v>
      </c>
      <c r="F55" s="9" t="str">
        <f>Form!M55</f>
        <v>English</v>
      </c>
      <c r="G55" s="59" t="str">
        <f>Form!AI55</f>
        <v>Cisgender Woman</v>
      </c>
      <c r="H55" s="9" t="str">
        <f>Form!AR55</f>
        <v>holmes.wellspoken@gmail.com</v>
      </c>
      <c r="I55" s="49" t="str">
        <f>Form!AS55</f>
        <v>holmeswellspoken.com</v>
      </c>
      <c r="J55" s="58" t="str">
        <f>Form!AQ55</f>
        <v>+15196715674</v>
      </c>
      <c r="K55" s="9" t="str">
        <f>Form!AC55</f>
        <v>Sliding scale/funding always for one client on current caseload</v>
      </c>
      <c r="L55" s="60">
        <f>Form!A55</f>
        <v>45359.51815</v>
      </c>
    </row>
    <row r="56">
      <c r="A56" s="9" t="str">
        <f>Form!AN56</f>
        <v>San Jose, CA</v>
      </c>
      <c r="B56" s="9" t="str">
        <f>Form!C56</f>
        <v>Chiaying (Licco) Lee, MA, CC -SLP</v>
      </c>
      <c r="C56" s="23" t="str">
        <f>Form!L56</f>
        <v>Speech-Language Pathologist</v>
      </c>
      <c r="D56" s="61" t="str">
        <f>Form!C56&amp;Form!E56&amp;" is a "&amp;Form!L56&amp;" employed at "&amp;Form!AO56&amp;", who began working with general voice clients in "&amp;Form!AW56&amp;", and transgender/gender diverse clients in "&amp;Form!AV56&amp;". "&amp;Form!P56&amp;" "&amp;Form!S56&amp;" "&amp;Form!X56&amp;" "&amp;CHAR(10)&amp;CHAR(10)&amp;"This provider is affiliated with the following: "&amp;Form!AP56&amp;". "&amp;Form!AY56&amp;Form!Z56&amp;Form!AB56&amp;Form!AU56&amp;Form!BA56</f>
        <v>Chiaying (Licco) Lee, MA, CC -SLP is a Speech-Language Pathologist employed at Finding Voices Speech Therapy, who began working with general voice clients in , and transgender/gender diverse clients in 2016. Individual training is offered in person or virtually, and group training is not offered. Services are available for those with feminine or androgynous voice goals. 
This provider is affiliated with the following: American Speech-Language-Hearing Association (ASHA). This provider opted to share the following additional aspects of identity: Asian female
Regarding formal training in voice for transgender and gender diverse people, this provider reported: 5 years of experience with feminine leaning voice goals in individual and group setting. 
Regarding formal training in cultural humility for transgender and gender diverse people, this provider reported: GAVC online training held by Sandy and Leah</v>
      </c>
      <c r="E56" s="9" t="str">
        <f>Form!T56</f>
        <v>CA</v>
      </c>
      <c r="F56" s="9" t="str">
        <f>Form!M56</f>
        <v>English, Mandarin</v>
      </c>
      <c r="G56" s="59" t="str">
        <f>Form!AI56</f>
        <v>Cisgender Woman</v>
      </c>
      <c r="H56" s="9" t="str">
        <f>Form!AR56</f>
        <v>licco@findingvoicesslp.com</v>
      </c>
      <c r="I56" s="9" t="str">
        <f>Form!AS56</f>
        <v/>
      </c>
      <c r="J56" s="58">
        <f>Form!AQ56</f>
        <v>4082143044</v>
      </c>
      <c r="K56" s="9" t="str">
        <f>Form!AC56</f>
        <v>Sliding scale</v>
      </c>
      <c r="L56" s="60">
        <f>Form!A56</f>
        <v>45359.51816</v>
      </c>
    </row>
    <row r="57">
      <c r="A57" s="9" t="str">
        <f>Form!AN57</f>
        <v>Charlotte, NC</v>
      </c>
      <c r="B57" s="9" t="str">
        <f>Form!C57</f>
        <v>Dr. Kelli A. Uitenham, CScD, CCC-SLP </v>
      </c>
      <c r="C57" s="23" t="str">
        <f>Form!L57</f>
        <v>Speech-Language Pathologist</v>
      </c>
      <c r="D57" s="61" t="str">
        <f>Form!C57&amp;Form!E57&amp;" is a "&amp;Form!L57&amp;" employed at "&amp;Form!AO57&amp;", who began working with general voice clients in "&amp;Form!AW57&amp;", and transgender/gender diverse clients in "&amp;Form!AV57&amp;". "&amp;Form!P57&amp;" "&amp;Form!S57&amp;" "&amp;Form!X57&amp;" "&amp;CHAR(10)&amp;CHAR(10)&amp;"This provider is affiliated with the following: "&amp;Form!AP57&amp;". "&amp;Form!AY57&amp;Form!Z57&amp;Form!AB57&amp;Form!AU57&amp;Form!BA57</f>
        <v>Dr. Kelli A. Uitenham, CScD, CCC-SLP  is a Speech-Language Pathologist employed at Serenity Speech Therapy, who began working with general voice clients in 2014, and transgender/gender diverse clients in 2021. Individual training is offered virtually, and group training is not offered. Services are available for those with feminine or androgynous voice goals. 
This provider is affiliated with the following: American Speech-Language-Hearing Association (ASHA). 
Regarding formal training in voice for transgender and gender diverse people, this provider reported: Gender Affirming Voice Training Course (Sandy Hirsch), Building Transgender Voice Clinic, Preparing voice clinicians to support speakers along the gender spectrum, gender affirming voice care CEU courses, experience providing services 
Regarding areas of specialty/specific trainings, this provider reported: transfeminine voice training
Regarding formal training in cultural humility for transgender and gender diverse people, this provider reported: Gender Affirming Voice Training: A course for voice clinicians (Sandy Hirsch)</v>
      </c>
      <c r="E57" s="9" t="str">
        <f>Form!T57</f>
        <v>NC, SC, VA, OH, IN, MA, FL, CA, GA</v>
      </c>
      <c r="F57" s="9" t="str">
        <f>Form!M57</f>
        <v>English</v>
      </c>
      <c r="G57" s="59" t="str">
        <f>Form!AI57</f>
        <v>Cisgender Woman</v>
      </c>
      <c r="H57" s="9" t="str">
        <f>Form!AR57</f>
        <v>kelli@serenityspeechtherapy.com</v>
      </c>
      <c r="I57" s="49" t="str">
        <f>Form!AS57</f>
        <v>www.serenityspeechtherapy.com</v>
      </c>
      <c r="J57" s="58">
        <f>Form!AQ57</f>
        <v>8285483155</v>
      </c>
      <c r="K57" s="9" t="str">
        <f>Form!AC57</f>
        <v>Medicare, Tricare East, BCBS, Cigna, sliding available as needed</v>
      </c>
      <c r="L57" s="60">
        <f>Form!A57</f>
        <v>45359.51987</v>
      </c>
    </row>
    <row r="58">
      <c r="A58" s="9" t="str">
        <f>Form!AN58</f>
        <v>1131 E Second St., Tucson, AZ</v>
      </c>
      <c r="B58" s="9" t="str">
        <f>Form!C58</f>
        <v>Janet L Hawley, ClinScD, CCC-SLP</v>
      </c>
      <c r="C58" s="23" t="str">
        <f>Form!L58</f>
        <v>Speech-Language Pathologist</v>
      </c>
      <c r="D58" s="61" t="str">
        <f>Form!C58&amp;Form!E58&amp;" is a "&amp;Form!L58&amp;" employed at "&amp;Form!AO58&amp;", who began working with general voice clients in "&amp;Form!AW58&amp;", and transgender/gender diverse clients in "&amp;Form!AV58&amp;". "&amp;Form!P58&amp;" "&amp;Form!S58&amp;" "&amp;Form!X58&amp;" "&amp;CHAR(10)&amp;CHAR(10)&amp;"This provider is affiliated with the following: "&amp;Form!AP58&amp;". "&amp;Form!AY58&amp;Form!Z58&amp;Form!AB58&amp;Form!AU58&amp;Form!BA58</f>
        <v>Janet L Hawley, ClinScD, CCC-SLP (she/her) is a Speech-Language Pathologist employed at University of Arizona , who began working with general voice clients in 1982, and transgender/gender diverse clients in 2008. Individual training is offered in person or virtually, and group training is offered in person. Services are available for those with feminine, masculine, and androgynous voice goals. 
This provider is affiliated with the following: American Speech-Language-Hearing Association (ASHA), Az Speech Lang Hrg Association, LSVT certified . This provider opted to share the following additional aspects of identity: Received UA LGBTQIA+ Ally Leadership Award (2021). Support LGBTQI+ Alliance Fund through Community Foundation of Southern Arizona, collaborate with Southern Arizona Gender Alliance and University of Arizona LGBTQI+ Affairs. 
Regarding formal training in voice for transgender and gender diverse people, this provider reported: Conducted and published research based on doctoral dissertation/associated literature review focused on GAVT treatment program. Attendance at numerous conferences, webinars, etc. Avid reader of literature in this area. Serve as reviewer in the area of TG voice for Journal of Voice. Speaker at local and state level re: GAV and Communication Services. 
Regarding areas of specialty/specific trainings, this provider reported:  Experience serving adolescent-to-geriatric clients
Regarding formal training in cultural humility for transgender and gender diverse people, this provider reported: University of Arizona Diversity and Inclusion workshops, LGBTQI+ and Aging presentation, ASHA cultural competence resources/checklists and webinars.  
This provider wished to share the following additional information: All Gender Bathroom in building</v>
      </c>
      <c r="E58" s="9" t="str">
        <f>Form!T58</f>
        <v>AZ</v>
      </c>
      <c r="F58" s="9" t="str">
        <f>Form!M58</f>
        <v>English, and potentially Spanish with biling grad clinician</v>
      </c>
      <c r="G58" s="59" t="str">
        <f>Form!AI58</f>
        <v>Cisgender Woman</v>
      </c>
      <c r="H58" s="9" t="str">
        <f>Form!AR58</f>
        <v>janet@arizona.edu</v>
      </c>
      <c r="I58" s="49" t="str">
        <f>Form!AS58</f>
        <v>https://slhs.arizona.edu/clinic/ua-speech-language-hearing-clinic</v>
      </c>
      <c r="J58" s="58">
        <f>Form!AQ58</f>
        <v>5206217070</v>
      </c>
      <c r="K58" s="9" t="str">
        <f>Form!AC58</f>
        <v>Self-pay, previous success with funding through grant for combo group-individual treatment program (scholarships then available for a subset of clients) and waiting to hear if will receive funding for another two years. Students at the university of Arizona may have available scholarship funding with low co-pay. Will provide Superbills for other private insurance companies. </v>
      </c>
      <c r="L58" s="60">
        <f>Form!A58</f>
        <v>45359.52277</v>
      </c>
    </row>
    <row r="59">
      <c r="A59" s="9" t="str">
        <f>Form!AN59</f>
        <v>San Jose, CA</v>
      </c>
      <c r="B59" s="9" t="str">
        <f>Form!C59</f>
        <v>Laura Adams, M.S., CCC-SLP</v>
      </c>
      <c r="C59" s="23" t="str">
        <f>Form!L59</f>
        <v>Speech-Language Pathologist</v>
      </c>
      <c r="D59" s="61" t="str">
        <f>Form!C59&amp;Form!E59&amp;" is a "&amp;Form!L59&amp;" employed at "&amp;Form!AO59&amp;", who began working with general voice clients in "&amp;Form!AW59&amp;", and transgender/gender diverse clients in "&amp;Form!AV59&amp;". "&amp;Form!P59&amp;" "&amp;Form!S59&amp;" "&amp;Form!X59&amp;" "&amp;CHAR(10)&amp;CHAR(10)&amp;"This provider is affiliated with the following: "&amp;Form!AP59&amp;". "&amp;Form!AY59&amp;Form!Z59&amp;Form!AB59&amp;Form!AU59&amp;Form!BA59</f>
        <v>Laura Adams, M.S., CCC-SLP is a Speech-Language Pathologist employed at Peninsula Associates Speech Therapy Services, Inc. , who began working with general voice clients in 1994, and transgender/gender diverse clients in 2015. Individual training is offered virtually, and group training is offered virtually.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mentor within practice had over 30 years' experience specializing in GAVCT; multiple courses incl. Hirsch/Helou/Block/Goldberg training, ASHA Siegfriedt/Hancock training + extensive WPATH/book/journal/research self-study 
Regarding areas of specialty/specific trainings, this provider reported: adolescent and young adult gender affirming voice and communication
Regarding formal training in cultural humility for transgender and gender diverse people, this provider reported: A.C. Goldberg training via Gender Affirming Voice Training</v>
      </c>
      <c r="E59" s="9" t="str">
        <f>Form!T59</f>
        <v>CA</v>
      </c>
      <c r="F59" s="9" t="str">
        <f>Form!M59</f>
        <v>English</v>
      </c>
      <c r="G59" s="59" t="str">
        <f>Form!AI59</f>
        <v>Cisgender Woman</v>
      </c>
      <c r="H59" s="9" t="str">
        <f>Form!AR59</f>
        <v>office@paspeech.com</v>
      </c>
      <c r="I59" s="49" t="str">
        <f>Form!AS59</f>
        <v>www.paspeech.com</v>
      </c>
      <c r="J59" s="58">
        <f>Form!AQ59</f>
        <v>6507099780</v>
      </c>
      <c r="K59" s="9" t="str">
        <f>Form!AC59</f>
        <v>Blue Shield of California, more to be added in 2024 (in process)</v>
      </c>
      <c r="L59" s="60">
        <f>Form!A59</f>
        <v>45359.52897</v>
      </c>
    </row>
    <row r="60">
      <c r="A60" s="9" t="str">
        <f>Form!AN60</f>
        <v>San Marcos, CA</v>
      </c>
      <c r="B60" s="9" t="str">
        <f>Form!C60</f>
        <v>Kelly Owen Le Roux MA CCC-SLP</v>
      </c>
      <c r="C60" s="23" t="str">
        <f>Form!L60</f>
        <v>Speech-Language Pathologist</v>
      </c>
      <c r="D60" s="61" t="str">
        <f>Form!C60&amp;Form!E60&amp;" is a "&amp;Form!L60&amp;" employed at "&amp;Form!AO60&amp;", who began working with general voice clients in "&amp;Form!AW60&amp;", and transgender/gender diverse clients in "&amp;Form!AV60&amp;". "&amp;Form!P60&amp;" "&amp;Form!S60&amp;" "&amp;Form!X60&amp;" "&amp;CHAR(10)&amp;CHAR(10)&amp;"This provider is affiliated with the following: "&amp;Form!AP60&amp;". "&amp;Form!AY60&amp;Form!Z60&amp;Form!AB60&amp;Form!AU60&amp;Form!BA60</f>
        <v>Kelly Owen Le Roux MA CCC-SLP (she/her) is a Speech-Language Pathologist employed at Amplified Voice &amp; Speech Therapy, who began working with general voice clients in 2016, and transgender/gender diverse clients in 2016. Individual training is offered virtually, and group training is offered virtually. Services are available for those with feminine, masculine, and androgynous voice goals. 
This provider is affiliated with the following: American Speech-Language-Hearing Association (ASHA). This provider opted to share the following additional aspects of identity: Ally
Regarding formal training in voice for transgender and gender diverse people, this provider reported: I hold a Masters Degree in Speech Language Pathology, which included graduate level clinical training in gender affirming voice. During my graduate training, I conducted a research project and masters thesis on the subject of self- and listeners' perceptions of gender and voice. I have completed several continuing education courses on this topic over the last 15 years. I began providing gender affirming voice training in 2016, and have been providing gender affirming voice services in private practice since 2020. 
Regarding areas of specialty/specific trainings, this provider reported: Gender affirming training all genders, adolescent to adult, PhoRTE trained for aging voice, Estill level 1
Regarding formal training in cultural humility for transgender and gender diverse people, this provider reported: Volunteer training at the San Diego LGBT Center, Transgender and Gender Nonconforming Speakers: Training for Voice Clinicians</v>
      </c>
      <c r="E60" s="9" t="str">
        <f>Form!T60</f>
        <v>CA</v>
      </c>
      <c r="F60" s="9" t="str">
        <f>Form!M60</f>
        <v>English</v>
      </c>
      <c r="G60" s="59" t="str">
        <f>Form!AI60</f>
        <v>Cisgender Woman</v>
      </c>
      <c r="H60" s="9" t="str">
        <f>Form!AR60</f>
        <v>kelly@kellyowenslp.com</v>
      </c>
      <c r="I60" s="49" t="str">
        <f>Form!AS60</f>
        <v>www.amplifiedvoiceandspeech.com</v>
      </c>
      <c r="J60" s="58">
        <f>Form!AQ60</f>
        <v>7602304313</v>
      </c>
      <c r="K60" s="9" t="str">
        <f>Form!AC60</f>
        <v>Group training: Free virtual monthly workshops in collaboration with the San Diego LGBT Center. Individual training: Private pay, Medicare, able to provide superbills for out of network reimbursement, and a reduced fee program. </v>
      </c>
      <c r="L60" s="60">
        <f>Form!A60</f>
        <v>45359.52938</v>
      </c>
    </row>
    <row r="61">
      <c r="A61" s="9" t="str">
        <f>Form!AN61</f>
        <v>1500 Prairie Parkway, Cedar Falls, Iowa</v>
      </c>
      <c r="B61" s="9" t="str">
        <f>Form!C61</f>
        <v>Liz O'Loughlin M.A., CCC-SLP</v>
      </c>
      <c r="C61" s="23" t="str">
        <f>Form!L61</f>
        <v>Speech-Language Pathologist</v>
      </c>
      <c r="D61" s="61" t="str">
        <f>Form!C61&amp;Form!E61&amp;" is a "&amp;Form!L61&amp;" employed at "&amp;Form!AO61&amp;", who began working with general voice clients in "&amp;Form!AW61&amp;", and transgender/gender diverse clients in "&amp;Form!AV61&amp;". "&amp;Form!P61&amp;" "&amp;Form!S61&amp;" "&amp;Form!X61&amp;" "&amp;CHAR(10)&amp;CHAR(10)&amp;"This provider is affiliated with the following: "&amp;Form!AP61&amp;". "&amp;Form!AY61&amp;Form!Z61&amp;Form!AB61&amp;Form!AU61&amp;Form!BA61</f>
        <v>Liz O'Loughlin M.A., CCC-SLP is a Speech-Language Pathologist employed at UnityPoint Clinic, who began working with general voice clients in 2018, and transgender/gender diverse clients in 2020. Individual training is offered in person or virtually, and group training is not offered. Services are available for those with feminine, masculine, and androgynous voice goals. 
This provider is affiliated with the following: American Speech-Language Hearing Association. This provider opted to share the following additional aspects of identity: straight, cisgender woman; ally. 
Regarding formal training in voice for transgender and gender diverse people, this provider reported: I have taken/participated in the following courses:
Gender Affirming Voice Training: A Course for Voice Clinicians with Sandy Hirsch, Leah Helou, and Christie Block, and AC Goldberg; 
Roadmap to Gender-Affirming Voice Modification with The Voice Stylist and Duncan Lake Speech Therapy; 
Voice and Communication Across the Gender Continuum with Gwen Nolan; 
Theatre Voice and Speech Training Methods for Working with Gender Diverse Clients. 
I have also taken part in UnityPoint Clinic's Safe Zone Provider Training two times and have attended multiple Trauma Informed Care Conferences and webinars. 
Regarding areas of specialty/specific trainings, this provider reported: I have been working with individuals seeking gender affirming voice therapy since 2020 ranging from the ages of 14 to 55. I have helped individuals masculinize and feminize their voices successfully. 
Regarding formal training in cultural humility for transgender and gender diverse people, this provider reported: Safe Zone Training, webinars from AC Goldberg </v>
      </c>
      <c r="E61" s="9" t="str">
        <f>Form!T61</f>
        <v>IA</v>
      </c>
      <c r="F61" s="9" t="str">
        <f>Form!M61</f>
        <v>English, Spanish</v>
      </c>
      <c r="G61" s="59" t="str">
        <f>Form!AI61</f>
        <v>Cisgender Woman</v>
      </c>
      <c r="H61" s="9" t="str">
        <f>Form!AR61</f>
        <v>elizabeth.oloughlin@unitypoint.org</v>
      </c>
      <c r="I61" s="49" t="str">
        <f>Form!AS61</f>
        <v>https://www.unitypoint.org/locations/unitypoint-clinic-therapy---prairie-parkway</v>
      </c>
      <c r="J61" s="58">
        <f>Form!AQ61</f>
        <v>3192222784</v>
      </c>
      <c r="K61" s="9" t="str">
        <f>Form!AC61</f>
        <v>I work for UnityPoint Clinic in Cedar Falls, Iowa. UPC has an LGBTQ+ clinic providing gender affirming healthcare to all. I am in the outpatient therapy department. I accept United Healthcare, BCBS, Wellpoint, Iowa Total Care, and more; however, depending on your individual plan, services may not be covered. You can reach out and we can figure this out. There is also a local university (University of Northern Iowa) who also provides gender affirming care in their speech-language pathology department if insurance does not cover therapy services in an outpatient setting. </v>
      </c>
      <c r="L61" s="60">
        <f>Form!A61</f>
        <v>45359.52985</v>
      </c>
    </row>
    <row r="62">
      <c r="A62" s="9" t="str">
        <f>Form!AN62</f>
        <v>Potomac, Maryland</v>
      </c>
      <c r="B62" s="9" t="str">
        <f>Form!C62</f>
        <v>Nikki Isaac, MA CCC-SLP</v>
      </c>
      <c r="C62" s="23" t="str">
        <f>Form!L62</f>
        <v>Speech-Language Pathologist</v>
      </c>
      <c r="D62" s="61" t="str">
        <f>Form!C62&amp;Form!E62&amp;" is a "&amp;Form!L62&amp;" employed at "&amp;Form!AO62&amp;", who began working with general voice clients in "&amp;Form!AW62&amp;", and transgender/gender diverse clients in "&amp;Form!AV62&amp;". "&amp;Form!P62&amp;" "&amp;Form!S62&amp;" "&amp;Form!X62&amp;" "&amp;CHAR(10)&amp;CHAR(10)&amp;"This provider is affiliated with the following: "&amp;Form!AP62&amp;". "&amp;Form!AY62&amp;Form!Z62&amp;Form!AB62&amp;Form!AU62&amp;Form!BA62</f>
        <v>Nikki Isaac, MA CCC-SLP (she/her) is a Speech-Language Pathologist employed at Healing Voice Center, LLC, who began working with general voice clients in 2012, and transgender/gender diverse clients in 2012. Individual training is offered virtually, and group training is not offered. Services are available for those with feminine, masculine, androgynous, and singing-related voice goals. 
This provider is affiliated with the following: American Speech Language Hearing Association (ASHA). 
Regarding formal training in voice for transgender and gender diverse people, this provider reported: Speech Language Pathologist
Regarding areas of specialty/specific trainings, this provider reported: Adult and pediatric gender affirming voice therapy.</v>
      </c>
      <c r="E62" s="9" t="str">
        <f>Form!T62</f>
        <v>MD, DC, VA</v>
      </c>
      <c r="F62" s="9" t="str">
        <f>Form!M62</f>
        <v>English</v>
      </c>
      <c r="G62" s="59" t="str">
        <f>Form!AI62</f>
        <v>Cisgender Woman</v>
      </c>
      <c r="H62" s="9" t="str">
        <f>Form!AR62</f>
        <v>Nikki@HealingVoiceCenter.com</v>
      </c>
      <c r="I62" s="49" t="str">
        <f>Form!AS62</f>
        <v>www.HealingVoiceCenter.com</v>
      </c>
      <c r="J62" s="58">
        <f>Form!AQ62</f>
        <v>3015090960</v>
      </c>
      <c r="K62" s="9" t="str">
        <f>Form!AC62</f>
        <v>Accepting CareFirst Blue Cross plans, United Healthcare plans, GEHA, Medicare</v>
      </c>
      <c r="L62" s="60">
        <f>Form!A62</f>
        <v>45359.53924</v>
      </c>
    </row>
    <row r="63">
      <c r="A63" s="9" t="str">
        <f>Form!AN63</f>
        <v>1975 Willow Dr, Madison, WI</v>
      </c>
      <c r="B63" s="9" t="str">
        <f>Form!C63</f>
        <v>Maia Braden, MS, CCC-SLP</v>
      </c>
      <c r="C63" s="23" t="str">
        <f>Form!L63</f>
        <v>Speech-Language Pathologist</v>
      </c>
      <c r="D63" s="61" t="str">
        <f>Form!C63&amp;Form!E63&amp;" is a "&amp;Form!L63&amp;" employed at "&amp;Form!AO63&amp;", who began working with general voice clients in "&amp;Form!AW63&amp;", and transgender/gender diverse clients in "&amp;Form!AV63&amp;". "&amp;Form!P63&amp;" "&amp;Form!S63&amp;" "&amp;Form!X63&amp;" "&amp;CHAR(10)&amp;CHAR(10)&amp;"This provider is affiliated with the following: "&amp;Form!AP63&amp;". "&amp;Form!AY63&amp;Form!Z63&amp;Form!AB63&amp;Form!AU63&amp;Form!BA63</f>
        <v>Maia Braden, MS, CCC-SLP is a Speech-Language Pathologist employed at University of Wisconsin, Madison, who began working with general voice clients in 2006, and transgender/gender diverse clients in 2009. Individual training is offered in person or virtually, and group training is offered in person. Services are available for those with feminine, masculine, androgynous, and singing-related voice goals. 
This provider is affiliated with the following: . 
Regarding formal training in voice for transgender and gender diverse people, this provider reported: SLP with specialization in voice, as well as multiple continuing education trainings
Regarding areas of specialty/specific trainings, this provider reported: singing voice, pediatric gender affirming voice
This provider wished to share the following additional information: This is a university clinic, so services are provided by graduate students under my supervision. </v>
      </c>
      <c r="E63" s="9" t="str">
        <f>Form!T63</f>
        <v>WI</v>
      </c>
      <c r="F63" s="9" t="str">
        <f>Form!M63</f>
        <v>English, Spanish</v>
      </c>
      <c r="G63" s="59" t="str">
        <f>Form!AI63</f>
        <v>Cisgender Woman</v>
      </c>
      <c r="H63" s="9" t="str">
        <f>Form!AR63</f>
        <v>maia.braden@wisc.edu</v>
      </c>
      <c r="I63" s="49" t="str">
        <f>Form!AS63</f>
        <v>https://csd.wisc.edu/clinic/</v>
      </c>
      <c r="J63" s="58">
        <f>Form!AQ63</f>
        <v>6082623951</v>
      </c>
      <c r="K63" s="9" t="str">
        <f>Form!AC63</f>
        <v>University clinic, sliding scale with need-based scholarships available</v>
      </c>
      <c r="L63" s="60">
        <f>Form!A63</f>
        <v>45359.54376</v>
      </c>
    </row>
    <row r="64">
      <c r="A64" s="9" t="str">
        <f>Form!AN64</f>
        <v>Burlington , VT </v>
      </c>
      <c r="B64" s="9" t="str">
        <f>Form!C64</f>
        <v>Christie Izzo, MS, CCC-SLP</v>
      </c>
      <c r="C64" s="23" t="str">
        <f>Form!L64</f>
        <v>Speech-Language Pathologist</v>
      </c>
      <c r="D64" s="61" t="str">
        <f>Form!C64&amp;Form!E64&amp;" is a "&amp;Form!L64&amp;" employed at "&amp;Form!AO64&amp;", who began working with general voice clients in "&amp;Form!AW64&amp;", and transgender/gender diverse clients in "&amp;Form!AV64&amp;". "&amp;Form!P64&amp;" "&amp;Form!S64&amp;" "&amp;Form!X64&amp;" "&amp;CHAR(10)&amp;CHAR(10)&amp;"This provider is affiliated with the following: "&amp;Form!AP64&amp;". "&amp;Form!AY64&amp;Form!Z64&amp;Form!AB64&amp;Form!AU64&amp;Form!BA64</f>
        <v>Christie Izzo, MS, CCC-SLP is a Speech-Language Pathologist employed at UVMMC &amp; Evolve Speech Language Pathology, who began working with general voice clients in 2006, and transgender/gender diverse clients in 2023. Individual training is offered in person or virtually, and group training is offered in person. Services are available for those with feminine, masculine, and androgynous voice goals. 
This provider is affiliated with the following: American Speech-Language-Hearing Association (ASHA). This provider opted to share the following additional aspects of identity: LGBTQ community member
Regarding formal training in voice for transgender and gender diverse people, this provider reported: Coursework with pioneers in the field for voice, communication, and cultural competence, including with instructors such as Helou, Hirsch, Block, and Goldberg; mentorship with experts in the field; provision of services via private practice (in person and virtual).
Regarding formal training in cultural humility for transgender and gender diverse people, this provider reported: AC Goldberg, MedBridge training with Wynne Vastine and Leah Helou, SLP Nerdcast, ASHA annual conference panels focusing on cultural competence and ethical decision making in the trans/GNC community, coursework at NYU </v>
      </c>
      <c r="E64" s="9" t="str">
        <f>Form!T64</f>
        <v>VT</v>
      </c>
      <c r="F64" s="9" t="str">
        <f>Form!M64</f>
        <v>English </v>
      </c>
      <c r="G64" s="59" t="str">
        <f>Form!AI64</f>
        <v>Cisgender Woman</v>
      </c>
      <c r="H64" s="9" t="str">
        <f>Form!AR64</f>
        <v>christie@evolveslp.com</v>
      </c>
      <c r="I64" s="49" t="str">
        <f>Form!AS64</f>
        <v>Evolveslp.com</v>
      </c>
      <c r="J64" s="58" t="str">
        <f>Form!AQ64</f>
        <v/>
      </c>
      <c r="K64" s="9" t="str">
        <f>Form!AC64</f>
        <v>In network with some state and private insurance companies that are the main providers in the state of VT; also work with folks privately</v>
      </c>
      <c r="L64" s="60">
        <f>Form!A64</f>
        <v>45359.55259</v>
      </c>
    </row>
    <row r="65">
      <c r="A65" s="9" t="str">
        <f>Form!AN65</f>
        <v>250 Hawkins Dr. , Iowa City, IA</v>
      </c>
      <c r="B65" s="9" t="str">
        <f>Form!C65</f>
        <v>Louise Pinkerton, MM, MA, CCC-SLP</v>
      </c>
      <c r="C65" s="23" t="str">
        <f>Form!L65</f>
        <v>Speech-Language Pathologist</v>
      </c>
      <c r="D65" s="61" t="str">
        <f>Form!C65&amp;Form!E65&amp;" is a "&amp;Form!L65&amp;" employed at "&amp;Form!AO65&amp;", who began working with general voice clients in "&amp;Form!AW65&amp;", and transgender/gender diverse clients in "&amp;Form!AV65&amp;". "&amp;Form!P65&amp;" "&amp;Form!S65&amp;" "&amp;Form!X65&amp;" "&amp;CHAR(10)&amp;CHAR(10)&amp;"This provider is affiliated with the following: "&amp;Form!AP65&amp;". "&amp;Form!AY65&amp;Form!Z65&amp;Form!AB65&amp;Form!AU65&amp;Form!BA65</f>
        <v>Louise Pinkerton, MM, MA, CCC-SLP (she/her) is a Speech-Language Pathologist employed at Wendell Johnson Speech and Hearing Clinic, University of Iowa, who began working with general voice clients in 2016, and transgender/gender diverse clients in 2019. Individual training is offered in person or virtually, and group training is offered virtually. Services are available for those with feminine, masculine, and androgynous voice goals. 
This provider is affiliated with the following: American Speech-Language-Hearing Association (ASHA), Voice Foundation, Pan American Vocology Association (PAVA). 
Regarding formal training in voice for transgender and gender diverse people, this provider reported: Multiple workshops/courses including Hirsch, Helou, Bock, Goldberg course
Regarding formal training in cultural humility for transgender and gender diverse people, this provider reported: Multiple ASHA courses, University of Iowa Safe Zone Training
This provider wished to share the following additional information: At this clinic, services are provided by graduate student clinicians under my supervision. </v>
      </c>
      <c r="E65" s="9" t="str">
        <f>Form!T65</f>
        <v>IA, TX, ND</v>
      </c>
      <c r="F65" s="9" t="str">
        <f>Form!M65</f>
        <v>English, Interpretation Services Available</v>
      </c>
      <c r="G65" s="59" t="str">
        <f>Form!AI65</f>
        <v>Prefer Not to Say</v>
      </c>
      <c r="H65" s="9" t="str">
        <f>Form!AR65</f>
        <v/>
      </c>
      <c r="I65" s="49" t="str">
        <f>Form!AS65</f>
        <v>https://csd.uiowa.edu/clinic/speech-and-language-services/voice</v>
      </c>
      <c r="J65" s="58" t="str">
        <f>Form!AQ65</f>
        <v/>
      </c>
      <c r="K65" s="9" t="str">
        <f>Form!AC65</f>
        <v>Can file with insurance; Sliding scale based on income/family size; Payment plans; Groups are a flat fee and are not filed with insurance. </v>
      </c>
      <c r="L65" s="60">
        <f>Form!A65</f>
        <v>45359.56545</v>
      </c>
    </row>
    <row r="66">
      <c r="A66" s="9" t="str">
        <f>Form!AN66</f>
        <v>One Washington Square, San Jose, CA</v>
      </c>
      <c r="B66" s="9" t="str">
        <f>Form!C66</f>
        <v>Peitzu Tsai, PhD, CCC-SLP</v>
      </c>
      <c r="C66" s="23" t="str">
        <f>Form!L66</f>
        <v>Speech-Language Pathologist</v>
      </c>
      <c r="D66" s="61" t="str">
        <f>Form!C66&amp;Form!E66&amp;" is a "&amp;Form!L66&amp;" employed at "&amp;Form!AO66&amp;", who began working with general voice clients in "&amp;Form!AW66&amp;", and transgender/gender diverse clients in "&amp;Form!AV66&amp;". "&amp;Form!P66&amp;" "&amp;Form!S66&amp;" "&amp;Form!X66&amp;" "&amp;CHAR(10)&amp;CHAR(10)&amp;"This provider is affiliated with the following: "&amp;Form!AP66&amp;". "&amp;Form!AY66&amp;Form!Z66&amp;Form!AB66&amp;Form!AU66&amp;Form!BA66</f>
        <v>Peitzu Tsai, PhD, CCC-SLP is a Speech-Language Pathologist employed at Kay Armstead Center for Communication Disorders, San Jose State University, who began working with general voice clients in 2005, and transgender/gender diverse clients in 2012.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This provider opted to share the following additional aspects of identity: member of Asian American and Pacific Islander
Regarding formal training in voice for transgender and gender diverse people, this provider reported: SLP background with on-going professional development training in GAVC yearly, in addition to teaching, research and clinical services/supervision in GAVC at the university and its clinic. 
Regarding areas of specialty/specific trainings, this provider reported: gender affirming voice, Estill Voice Training, LMRVT and other voice Tx programs
Regarding formal training in cultural humility for transgender and gender diverse people, this provider reported: Various training workshops and conference sessions offered by experts from cisgender, transgender and gender diverse communities </v>
      </c>
      <c r="E66" s="9" t="str">
        <f>Form!T66</f>
        <v>CA</v>
      </c>
      <c r="F66" s="9" t="str">
        <f>Form!M66</f>
        <v>English</v>
      </c>
      <c r="G66" s="59" t="str">
        <f>Form!AI66</f>
        <v>Cisgender Woman</v>
      </c>
      <c r="H66" s="9" t="str">
        <f>Form!AR66</f>
        <v>armstead-center@sjsu.edu</v>
      </c>
      <c r="I66" s="49" t="str">
        <f>Form!AS66</f>
        <v>https://www.sjsu.edu/cds/clinics/kaccd.php</v>
      </c>
      <c r="J66" s="58">
        <f>Form!AQ66</f>
        <v>4089243679</v>
      </c>
      <c r="K66" s="9" t="str">
        <f>Form!AC66</f>
        <v>The university clinic (KACCD clinic) is donation-based, with no service fees. A material fee is required with scholarship support available.</v>
      </c>
      <c r="L66" s="60">
        <f>Form!A66</f>
        <v>45359.56586</v>
      </c>
    </row>
    <row r="67">
      <c r="A67" s="9" t="str">
        <f>Form!AN67</f>
        <v>Iowa River Landing, 105 E 9th St , Coralville, IA</v>
      </c>
      <c r="B67" s="9" t="str">
        <f>Form!C67</f>
        <v>Louise Pinkerton, MM, MA, CCC-SLP</v>
      </c>
      <c r="C67" s="23" t="str">
        <f>Form!L67</f>
        <v>Speech-Language Pathologist</v>
      </c>
      <c r="D67" s="61" t="str">
        <f>Form!C67&amp;Form!E67&amp;" is a "&amp;Form!L67&amp;" employed at "&amp;Form!AO67&amp;", who began working with general voice clients in "&amp;Form!AW67&amp;", and transgender/gender diverse clients in "&amp;Form!AV67&amp;". "&amp;Form!P67&amp;" "&amp;Form!S67&amp;" "&amp;Form!X67&amp;" "&amp;CHAR(10)&amp;CHAR(10)&amp;"This provider is affiliated with the following: "&amp;Form!AP67&amp;". "&amp;Form!AY67&amp;Form!Z67&amp;Form!AB67&amp;Form!AU67&amp;Form!BA67</f>
        <v>Louise Pinkerton, MM, MA, CCC-SLP (she/her) is a Speech-Language Pathologist employed at University of Iowa Hospitals and Clinics, who began working with general voice clients in 2016, and transgender/gender diverse clients in 2019. Individual training is offered in person, and group training is not offered. Services are available for those with feminine, masculine, and androgynous voice goals. 
This provider is affiliated with the following: American Speech-Language-Hearing Association (ASHA), Pan American Vocology Association (PAVA), Voice Foundation. 
Regarding formal training in voice for transgender and gender diverse people, this provider reported: Multiple courses, ASHA continuing education, and workshops
Regarding formal training in cultural humility for transgender and gender diverse people, this provider reported: Multiple ASHA courses; University of Iowa Safe Zone training
This provider wished to share the following additional information: This location focuses on evaluations and providing voice therapy for trans individuals with voice disorders (like muscle tension dysphonia). A medical referral is required. </v>
      </c>
      <c r="E67" s="9" t="str">
        <f>Form!T67</f>
        <v>IA, ND, TX</v>
      </c>
      <c r="F67" s="9" t="str">
        <f>Form!M67</f>
        <v>English</v>
      </c>
      <c r="G67" s="59" t="str">
        <f>Form!AI67</f>
        <v>Prefer Not to Say</v>
      </c>
      <c r="H67" s="9" t="str">
        <f>Form!AR67</f>
        <v/>
      </c>
      <c r="I67" s="49" t="str">
        <f>Form!AS67</f>
        <v>https://uihc.org/providers/louise-pinkerton</v>
      </c>
      <c r="J67" s="58" t="str">
        <f>Form!AQ67</f>
        <v/>
      </c>
      <c r="K67" s="9" t="str">
        <f>Form!AC67</f>
        <v>Your insurance will need to preauthorize (give permission) for the evaluation.</v>
      </c>
      <c r="L67" s="60">
        <f>Form!A67</f>
        <v>45359.57008</v>
      </c>
    </row>
    <row r="68">
      <c r="A68" s="9" t="str">
        <f>Form!AN68</f>
        <v>Iowa City, IA</v>
      </c>
      <c r="B68" s="9" t="str">
        <f>Form!C68</f>
        <v>Louise Pinkerton, MM</v>
      </c>
      <c r="C68" s="23" t="str">
        <f>Form!L68</f>
        <v>Vocal Pedagogue/Singing Instructor</v>
      </c>
      <c r="D68" s="61" t="str">
        <f>Form!C68&amp;Form!E68&amp;" is a "&amp;Form!L68&amp;" employed at "&amp;Form!AO68&amp;", who began working with general voice clients in "&amp;Form!AW68&amp;", and transgender/gender diverse clients in "&amp;Form!AV68&amp;". "&amp;Form!P68&amp;" "&amp;Form!S68&amp;" "&amp;Form!X68&amp;" "&amp;CHAR(10)&amp;CHAR(10)&amp;"This provider is affiliated with the following: "&amp;Form!AP68&amp;". "&amp;Form!AY68&amp;Form!Z68&amp;Form!AB68&amp;Form!AU68&amp;Form!BA68</f>
        <v>Louise Pinkerton, MM (she/her) is a Vocal Pedagogue/Singing Instructor employed at Louise Pinkerton Voice Services , who began working with general voice clients in 1998, and transgender/gender diverse clients in 2019. Individual training is offered in person or virtually, and group training is not offered. Services are available for those with feminine, masculine, androgynous, and singing-related voice goals. 
This provider is affiliated with the following: National Association of Teachers of Singing (NATS), Voice Foundation, Pan American Vocology Association (PAVA). 
Regarding formal training in voice for transgender and gender diverse people, this provider reported: Multiple courses on speaking voice training; Workshops on GA singing 
Regarding formal training in cultural humility for transgender and gender diverse people, this provider reported: University of Iowa Safe Zone training, ASHA courses
This provider wished to share the following additional information: These services are voice lessons for training the speaking and singing voice. They are not medical services and cannot be billed through insurance. </v>
      </c>
      <c r="E68" s="9" t="str">
        <f>Form!T68</f>
        <v>Any</v>
      </c>
      <c r="F68" s="9" t="str">
        <f>Form!M68</f>
        <v>English</v>
      </c>
      <c r="G68" s="59" t="str">
        <f>Form!AI68</f>
        <v>Prefer Not to Say</v>
      </c>
      <c r="H68" s="9" t="str">
        <f>Form!AR68</f>
        <v/>
      </c>
      <c r="I68" s="49" t="str">
        <f>Form!AS68</f>
        <v>https://louise-pinkerton-slprano.business.site/</v>
      </c>
      <c r="J68" s="58" t="str">
        <f>Form!AQ68</f>
        <v/>
      </c>
      <c r="K68" s="9" t="str">
        <f>Form!AC68</f>
        <v>Self-pay only. </v>
      </c>
      <c r="L68" s="60">
        <f>Form!A68</f>
        <v>45359.57917</v>
      </c>
    </row>
    <row r="69">
      <c r="A69" s="9" t="str">
        <f>Form!AN70</f>
        <v>200 1ST ST SW, Rochester, Minnasota</v>
      </c>
      <c r="B69" s="9" t="str">
        <f>Form!C70</f>
        <v>Diana Orbelo, PhD CCC-SLP</v>
      </c>
      <c r="C69" s="23" t="str">
        <f>Form!L70</f>
        <v>Speech-Language Pathologist</v>
      </c>
      <c r="D69" s="61" t="str">
        <f>Form!C70&amp;Form!E70&amp;" is a "&amp;Form!L70&amp;" employed at "&amp;Form!AO70&amp;", who began working with general voice clients in "&amp;Form!AW70&amp;", and transgender/gender diverse clients in "&amp;Form!AV70&amp;". "&amp;Form!P70&amp;" "&amp;Form!S70&amp;" "&amp;Form!X70&amp;" "&amp;CHAR(10)&amp;CHAR(10)&amp;"This provider is affiliated with the following: "&amp;Form!AP70&amp;". "&amp;Form!AY70&amp;Form!Z70&amp;Form!AB70&amp;Form!AU70&amp;Form!BA70</f>
        <v>Diana Orbelo, PhD CCC-SLP is a Speech-Language Pathologist employed at Mayo Clinic, who began working with general voice clients in 2003, and transgender/gender diverse clients in 2014.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Pan American Vocology Association (PAVA), FNDS. 
Regarding formal training in voice for transgender and gender diverse people, this provider reported: PhD in speech pathology, BFA in music, NCVS &amp; PAVA-RV vocologist 
Regarding areas of specialty/specific trainings, this provider reported: Estill, Z-Health</v>
      </c>
      <c r="E69" s="9" t="str">
        <f>Form!T70</f>
        <v>MN</v>
      </c>
      <c r="F69" s="9" t="str">
        <f>Form!M70</f>
        <v>English</v>
      </c>
      <c r="G69" s="59" t="str">
        <f>Form!AI70</f>
        <v>Cisgender Woman</v>
      </c>
      <c r="H69" s="9" t="str">
        <f>Form!AR70</f>
        <v/>
      </c>
      <c r="I69" s="49" t="str">
        <f>Form!AS70</f>
        <v>https://www.mayoclinic.org/</v>
      </c>
      <c r="J69" s="58">
        <f>Form!AQ70</f>
        <v>5075383270</v>
      </c>
      <c r="K69" s="9" t="str">
        <f>Form!AC70</f>
        <v>Must have a patient account at Mayo Clinic</v>
      </c>
      <c r="L69" s="60">
        <f>Form!A70</f>
        <v>45359.5987</v>
      </c>
    </row>
    <row r="70">
      <c r="A70" s="9" t="str">
        <f>Form!AN71</f>
        <v>17209 Butler Road, Little Rock, Arkansas</v>
      </c>
      <c r="B70" s="9" t="str">
        <f>Form!C71</f>
        <v>Gregory Robinson, Ph.D. CCC-SLP</v>
      </c>
      <c r="C70" s="23" t="str">
        <f>Form!L71</f>
        <v>Speech-Language Pathologist</v>
      </c>
      <c r="D70" s="61" t="str">
        <f>Form!C71&amp;Form!E71&amp;" is a "&amp;Form!L71&amp;" employed at "&amp;Form!AO71&amp;", who began working with general voice clients in "&amp;Form!AW71&amp;", and transgender/gender diverse clients in "&amp;Form!AV71&amp;". "&amp;Form!P71&amp;" "&amp;Form!S71&amp;" "&amp;Form!X71&amp;" "&amp;CHAR(10)&amp;CHAR(10)&amp;"This provider is affiliated with the following: "&amp;Form!AP71&amp;". "&amp;Form!AY71&amp;Form!Z71&amp;Form!AB71&amp;Form!AU71&amp;Form!BA71</f>
        <v>Gregory Robinson, Ph.D. CCC-SLP (they/them) is a Speech-Language Pathologist employed at University of Arkansas for Medical Sciences and Prismatic Speech Services, who began working with general voice clients in 1997, and transgender/gender diverse clients in 2016. Individual training is offered in person or virtually, and group training is offered in person. Services are available for those with feminine, masculine, androgynous, and singing-related voice goals. 
This provider is affiliated with the following: Member of the American Speech-Language Hearing Association, Chair of L'GASP: The LGBTQ+ Caucus of the American Speech-Language Hearing Association. This provider opted to share the following additional aspects of identity: bisexual and nonbinary
Regarding formal training in voice for transgender and gender diverse people, this provider reported: I have a Ph.D. in Speech-Language Pathology and training as a singer and actor. I have been doing GAVC training for over 7 years.
Regarding areas of specialty/specific trainings, this provider reported: Singing for all genders, Acting and Dialect Coaching, and Laban Theory
Regarding formal training in cultural humility for transgender and gender diverse people, this provider reported: I have attended presentations and presented on this topic numerous times. I have published book chapters, journal articles, and spoken on national podcasts about cultural humility and cultural responsivity. </v>
      </c>
      <c r="E70" s="9" t="str">
        <f>Form!T71</f>
        <v>AR</v>
      </c>
      <c r="F70" s="9" t="str">
        <f>Form!M71</f>
        <v>English</v>
      </c>
      <c r="G70" s="59" t="str">
        <f>Form!AI71</f>
        <v>Nonbinary</v>
      </c>
      <c r="H70" s="9" t="str">
        <f>Form!AR71</f>
        <v>gcrobinson@uams.edu</v>
      </c>
      <c r="I70" s="49" t="str">
        <f>Form!AS71</f>
        <v>https://prismaticspeech.com/</v>
      </c>
      <c r="J70" s="58">
        <f>Form!AQ71</f>
        <v>5013669104</v>
      </c>
      <c r="K70" s="9" t="str">
        <f>Form!AC71</f>
        <v>The TLC Group is just a nominal fee. Prismatic Speech Services offers microgrants for low income clients and can provide documentation for clients to submit for insurance reimbursements.</v>
      </c>
      <c r="L70" s="60">
        <f>Form!A71</f>
        <v>45359.60326</v>
      </c>
    </row>
    <row r="71">
      <c r="A71" s="9" t="str">
        <f>Form!AN72</f>
        <v>Seattle, WA</v>
      </c>
      <c r="B71" s="9" t="str">
        <f>Form!C72</f>
        <v>Sarah Gopalakrishnan, MS, CCC-SLP</v>
      </c>
      <c r="C71" s="23" t="str">
        <f>Form!L72</f>
        <v>Speech-Language Pathologist</v>
      </c>
      <c r="D71" s="61" t="str">
        <f>Form!C72&amp;Form!E72&amp;" is a "&amp;Form!L72&amp;" employed at "&amp;Form!AO72&amp;", who began working with general voice clients in "&amp;Form!AW72&amp;", and transgender/gender diverse clients in "&amp;Form!AV72&amp;". "&amp;Form!P72&amp;" "&amp;Form!S72&amp;" "&amp;Form!X72&amp;" "&amp;CHAR(10)&amp;CHAR(10)&amp;"This provider is affiliated with the following: "&amp;Form!AP72&amp;". "&amp;Form!AY72&amp;Form!Z72&amp;Form!AB72&amp;Form!AU72&amp;Form!BA72</f>
        <v>Sarah Gopalakrishnan, MS, CCC-SLP is a Speech-Language Pathologist employed at Elliott Bay Speech Pathology, who began working with general voice clients in 2017, and transgender/gender diverse clients in 2020. Individual training is offered in person or virtually, and group training is offered in person or virtually. Services are available for those with feminine, masculine, androgynous, and singing-related voice goals. 
This provider is affiliated with the following: American Speech-Language-Hearing Association (ASHA). This provider opted to share the following additional aspects of identity: Member of the LGBTQ+ community
Regarding formal training in voice for transgender and gender diverse people, this provider reported: Master of Science in Speech Language Pathology
Regarding areas of specialty/specific trainings, this provider reported: Gender-Affirming Voice Training with Sandy Hirsch
Regarding formal training in cultural humility for transgender and gender diverse people, this provider reported: Courses through Christie Block and Sandy Hirsch</v>
      </c>
      <c r="E71" s="9" t="str">
        <f>Form!T72</f>
        <v>WA, OR, CA, AK</v>
      </c>
      <c r="F71" s="9" t="str">
        <f>Form!M72</f>
        <v>English</v>
      </c>
      <c r="G71" s="59" t="str">
        <f>Form!AI72</f>
        <v>Cisgender Woman</v>
      </c>
      <c r="H71" s="9" t="str">
        <f>Form!AR72</f>
        <v>sarah@elliottbayspeech.com</v>
      </c>
      <c r="I71" s="49" t="str">
        <f>Form!AS72</f>
        <v>www.elliottbayspeech.com</v>
      </c>
      <c r="J71" s="58">
        <f>Form!AQ72</f>
        <v>5038772643</v>
      </c>
      <c r="K71" s="9" t="str">
        <f>Form!AC72</f>
        <v>Accepting Medicare, Medicaid, private pay sliding scale payment options</v>
      </c>
      <c r="L71" s="60">
        <f>Form!A72</f>
        <v>45359.60535</v>
      </c>
    </row>
    <row r="72">
      <c r="A72" s="9" t="str">
        <f>Form!AN73</f>
        <v>115 Shevlin Hall, University of Minnesota, 164 Pillsbury DR SE, Minneapolis , Minnesota </v>
      </c>
      <c r="B72" s="9" t="str">
        <f>Form!C73</f>
        <v>Marilyn Fairchild, MA, MA, CCC-SLP</v>
      </c>
      <c r="C72" s="23" t="str">
        <f>Form!L73</f>
        <v>Speech-Language Pathologist</v>
      </c>
      <c r="D72" s="61" t="str">
        <f>Form!C73&amp;Form!E73&amp;" is a "&amp;Form!L73&amp;" employed at "&amp;Form!AO73&amp;", who began working with general voice clients in "&amp;Form!AW73&amp;", and transgender/gender diverse clients in "&amp;Form!AV73&amp;". "&amp;Form!P73&amp;" "&amp;Form!S73&amp;" "&amp;Form!X73&amp;" "&amp;CHAR(10)&amp;CHAR(10)&amp;"This provider is affiliated with the following: "&amp;Form!AP73&amp;". "&amp;Form!AY73&amp;Form!Z73&amp;Form!AB73&amp;Form!AU73&amp;Form!BA73</f>
        <v>Marilyn Fairchild, MA, MA, CCC-SLP is a Speech-Language Pathologist employed at University of Minnesota , who began working with general voice clients in 1997, and transgender/gender diverse clients in 2017.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have over 20 years experience as an SLP, including work on voice. I have been offering GAVC since 2017. I received training from a mentor, Anita Kozan, and from the workshop that Leah Helou, Sandy Hirsch, and Christie Block taught. I also obtained 2 certificates in DEI from the University of Minnesota, including coursework regarding gender and sexuality. I have continued to attend professional development and have offered trainings myself regarding GAVC and provision of culturally responsive services to TLGBQIA+ populations. 
Regarding areas of specialty/specific trainings, this provider reported: We offer services to all ages and identities at all stages of vocal transition. We do refer out, however, for those looking to work on their singing voice. 
Regarding formal training in cultural humility for transgender and gender diverse people, this provider reported: I have complted 2 DEI certificate series(basic and advanced) from the University of Minnesota Office of Diversity, Equity, and Inclusion. I have also taken many trainings through ASHA and some through Rainbow Health.  I served on a grant committee at Rainbow Health to put together an online roster of folks in Minnesota who provide culturally responsive care to TLGBQIA+ individuals.  I am also a member of the Collegiate Gender Affirming Care Coalition, which holds regular meetings oriented around professional development topics related to providing responsive care to gender expansive individuals.  </v>
      </c>
      <c r="E72" s="9" t="str">
        <f>Form!T73</f>
        <v>MN</v>
      </c>
      <c r="F72" s="9" t="str">
        <f>Form!M73</f>
        <v>English</v>
      </c>
      <c r="G72" s="59" t="str">
        <f>Form!AI73</f>
        <v>Cisgender Woman</v>
      </c>
      <c r="H72" s="9" t="str">
        <f>Form!AR73</f>
        <v>fairc003@umn.edu</v>
      </c>
      <c r="I72" s="9" t="str">
        <f>Form!AS73</f>
        <v/>
      </c>
      <c r="J72" s="58">
        <f>Form!AQ73</f>
        <v>6126243322</v>
      </c>
      <c r="K72" s="9" t="str">
        <f>Form!AC73</f>
        <v>We except some insurance and accept private pay. We have a sliding fee scale, and we offer student rates to students at the University of Minnesota. We have rates that are generally lower than private pay rates in the community. We are a university training center, so graduate students are a part of our therapy model. </v>
      </c>
      <c r="L72" s="60">
        <f>Form!A73</f>
        <v>45359.61059</v>
      </c>
    </row>
    <row r="73">
      <c r="A73" s="9" t="str">
        <f>Form!AN74</f>
        <v>1514 Jefferson Hwy, New Orleans, LA</v>
      </c>
      <c r="B73" s="9" t="str">
        <f>Form!C74</f>
        <v>Jodie Fornadley, MS CCC SLP</v>
      </c>
      <c r="C73" s="23" t="str">
        <f>Form!L74</f>
        <v>Speech-Language Pathologist</v>
      </c>
      <c r="D73" s="61" t="str">
        <f>Form!C74&amp;Form!E74&amp;" is a "&amp;Form!L74&amp;" employed at "&amp;Form!AO74&amp;", who began working with general voice clients in "&amp;Form!AW74&amp;", and transgender/gender diverse clients in "&amp;Form!AV74&amp;". "&amp;Form!P74&amp;" "&amp;Form!S74&amp;" "&amp;Form!X74&amp;" "&amp;CHAR(10)&amp;CHAR(10)&amp;"This provider is affiliated with the following: "&amp;Form!AP74&amp;". "&amp;Form!AY74&amp;Form!Z74&amp;Form!AB74&amp;Form!AU74&amp;Form!BA74</f>
        <v>Jodie Fornadley, MS CCC SLP is a Speech-Language Pathologist employed at Ochsner Voice Center, who began working with general voice clients in 2014, and transgender/gender diverse clients in 2019.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LSHA. 
Regarding formal training in voice for transgender and gender diverse people, this provider reported: 10 years clinical practice as a voice SLP plus have spent the last ~3-4 years reading various texts, attending courses, and reading input of trans or gender non conforming clinicians to continue to build the highest culture competence that I can 
Regarding formal training in cultural humility for transgender and gender diverse people, this provider reported: Medbridge courses</v>
      </c>
      <c r="E73" s="9" t="str">
        <f>Form!T74</f>
        <v>LA, MS, FL, AL</v>
      </c>
      <c r="F73" s="9" t="str">
        <f>Form!M74</f>
        <v>English </v>
      </c>
      <c r="G73" s="59" t="str">
        <f>Form!AI74</f>
        <v>Cisgender Woman</v>
      </c>
      <c r="H73" s="9" t="str">
        <f>Form!AR74</f>
        <v>judith.marino@ochsner.org</v>
      </c>
      <c r="I73" s="9" t="str">
        <f>Form!AS74</f>
        <v/>
      </c>
      <c r="J73" s="58" t="str">
        <f>Form!AQ74</f>
        <v/>
      </c>
      <c r="K73" s="9" t="str">
        <f>Form!AC74</f>
        <v/>
      </c>
      <c r="L73" s="60">
        <f>Form!A74</f>
        <v>45359.61985</v>
      </c>
    </row>
    <row r="74">
      <c r="A74" s="9" t="str">
        <f>Form!AN75</f>
        <v>4696 W Overland Rd, STE 228, Boise, ID</v>
      </c>
      <c r="B74" s="9" t="str">
        <f>Form!C75</f>
        <v>Heather L Robinson, MA, CCC-SLP</v>
      </c>
      <c r="C74" s="23" t="str">
        <f>Form!L75</f>
        <v>Speech-Language Pathologist</v>
      </c>
      <c r="D74" s="61" t="str">
        <f>Form!C75&amp;Form!E75&amp;" is a "&amp;Form!L75&amp;" employed at "&amp;Form!AO75&amp;", who began working with general voice clients in "&amp;Form!AW75&amp;", and transgender/gender diverse clients in "&amp;Form!AV75&amp;". "&amp;Form!P75&amp;" "&amp;Form!S75&amp;" "&amp;Form!X75&amp;" "&amp;CHAR(10)&amp;CHAR(10)&amp;"This provider is affiliated with the following: "&amp;Form!AP75&amp;". "&amp;Form!AY75&amp;Form!Z75&amp;Form!AB75&amp;Form!AU75&amp;Form!BA75</f>
        <v>Heather L Robinson, MA, CCC-SLP is a Speech-Language Pathologist employed at Idaho Face &amp; Voice, LLC, who began working with general voice clients in 1992, and transgender/gender diverse clients in 2016.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This provider opted to share the following additional aspects of identity: Woman-owned business
Regarding formal training in voice for transgender and gender diverse people, this provider reported: OutCare Certified
Transgender &amp; Gender Nonconforming Speakers: A Course for Voice Clinicians
Evidence Based Assessment and Treatment of Gender Expansive Voice
Creating a gender-inclusive practice: Medical and psychological perspectives 
Idaho Psychiatric Association Annual Conference: Transgender Health Care in Idaho 
Transgender Voice and Beyond: Voice and Communication Training for Gender Expression 
Regional presenter, Intermountain Area Speech and Hearing Convention: Transgender Voice 101: Getting Started
Regarding areas of specialty/specific trainings, this provider reported: Manual Therapy and Myofascial Release (MFR)  •	Conversation Training Therapy (CTT) •	Phonation Resistance Training Exercise (PhoRTE) •	Lessac-Madsen Resonant Voice Therapy (LMRVT)  •	Casper-Stone Confidential Flow Therapy (CSCFT) / Pediatric GAV / Nonbinary GAV / Introduction to Estill Voice Training
Regarding formal training in cultural humility for transgender and gender diverse people, this provider reported: Transgender &amp; Gender Nonconforming Speakers: A Course for Voice Clinicians (21 hours)
Evidence Based Assessment and Treatment of Gender Expansive Voice (1 hour)
Creating a gender-inclusive practice: Medical and psychological perspectives (1 hour)
Idaho Psychiatric Association Annual Conference: Transgender Health Care in Idaho (7 hours)
Transgender Voice and Beyond: Voice and Communication Training for Gender Expression (2 hours)
OutCare Certified: OutCare Cultural Competency Training (1 hour)</v>
      </c>
      <c r="E74" s="9" t="str">
        <f>Form!T75</f>
        <v>ID</v>
      </c>
      <c r="F74" s="9" t="str">
        <f>Form!M75</f>
        <v>English, Interpretation Services Available</v>
      </c>
      <c r="G74" s="59" t="str">
        <f>Form!AI75</f>
        <v>Cisgender Woman</v>
      </c>
      <c r="H74" s="9" t="str">
        <f>Form!AR75</f>
        <v>heather@idahofacevoice.com</v>
      </c>
      <c r="I74" s="9" t="str">
        <f>Form!AS75</f>
        <v/>
      </c>
      <c r="J74" s="58">
        <f>Form!AQ75</f>
        <v>2085001728</v>
      </c>
      <c r="K74" s="9" t="str">
        <f>Form!AC75</f>
        <v/>
      </c>
      <c r="L74" s="60">
        <f>Form!A75</f>
        <v>45359.62158</v>
      </c>
    </row>
    <row r="75">
      <c r="A75" s="9" t="str">
        <f>Form!AN76</f>
        <v>184 W Nicholai St, Hicksville, NY</v>
      </c>
      <c r="B75" s="9" t="str">
        <f>Form!C76</f>
        <v>Karen Sussman, MA, CCC-SLP</v>
      </c>
      <c r="C75" s="23" t="str">
        <f>Form!L76</f>
        <v>Speech-Language Pathologist</v>
      </c>
      <c r="D75" s="61" t="str">
        <f>Form!C76&amp;Form!E76&amp;" is a "&amp;Form!L76&amp;" employed at "&amp;Form!AO76&amp;", who began working with general voice clients in "&amp;Form!AW76&amp;", and transgender/gender diverse clients in "&amp;Form!AV76&amp;". "&amp;Form!P76&amp;" "&amp;Form!S76&amp;" "&amp;Form!X76&amp;" "&amp;CHAR(10)&amp;CHAR(10)&amp;"This provider is affiliated with the following: "&amp;Form!AP76&amp;". "&amp;Form!AY76&amp;Form!Z76&amp;Form!AB76&amp;Form!AU76&amp;Form!BA76</f>
        <v>Karen Sussman, MA, CCC-SLP (she/her) is a Speech-Language Pathologist employed at Professional Voice Care Center, who began working with general voice clients in 1982, and transgender/gender diverse clients in 1984. Individual training is offered in person or virtually, and group training is not offered. Services are available for those with feminine, masculine, androgynous, and singing-related voice goals. 
This provider is affiliated with the following: World Professional Association for Transgender Health (WPATH), American Speech-Language-Hearing Association (ASHA), NYSSLHA, LISHA, VASTA, National Association of Teachers of Singing (NATS). 
Regarding formal training in voice for transgender and gender diverse people, this provider reported: 43 years experience in vocology and GAVC. Degrees in speech pathology and music performance - voice. Approx. 50 hours continuing education training in GAVC and hundreds of post-graduate training hours in voice therapy/voice training. 30+ years experience as a working singer/actress. 
Regarding areas of specialty/specific trainings, this provider reported: All aspects of the singing voice, VoiceWorks Associate instructor
Regarding formal training in cultural humility for transgender and gender diverse people, this provider reported: Continuing education coursework (e.g., with Ruchi Kapila, SLP-vocologist)
This provider wished to share the following additional information: I have been privileged to be able to bring my experience/training as an SLP, vocologist, singing teacher, presenter, and performer together to help general voice clients and TGNC clients to achieve their authentic, affirmed, and excellent voices.</v>
      </c>
      <c r="E75" s="9" t="str">
        <f>Form!T76</f>
        <v>NY, CA</v>
      </c>
      <c r="F75" s="9" t="str">
        <f>Form!M76</f>
        <v>English</v>
      </c>
      <c r="G75" s="59" t="str">
        <f>Form!AI76</f>
        <v>Cisgender Woman</v>
      </c>
      <c r="H75" s="9" t="str">
        <f>Form!AR76</f>
        <v>office@provoicecare.net</v>
      </c>
      <c r="I75" s="49" t="str">
        <f>Form!AS76</f>
        <v>https://provoicecare.net</v>
      </c>
      <c r="J75" s="58">
        <f>Form!AQ76</f>
        <v>5164331822</v>
      </c>
      <c r="K75" s="9" t="str">
        <f>Form!AC76</f>
        <v>Accepting numerous insurance plans</v>
      </c>
      <c r="L75" s="60">
        <f>Form!A76</f>
        <v>45359.62811</v>
      </c>
    </row>
    <row r="76">
      <c r="A76" s="9" t="str">
        <f>Form!AN77</f>
        <v>9500 Euclid Avenue, Cleveland, OH</v>
      </c>
      <c r="B76" s="9" t="str">
        <f>Form!C77</f>
        <v>Michelle Adessa, MS, CCC-SLP</v>
      </c>
      <c r="C76" s="23" t="str">
        <f>Form!L77</f>
        <v>Speech-Language Pathologist</v>
      </c>
      <c r="D76" s="61" t="str">
        <f>Form!C77&amp;Form!E77&amp;" is a "&amp;Form!L77&amp;" employed at "&amp;Form!AO77&amp;", who began working with general voice clients in "&amp;Form!AW77&amp;", and transgender/gender diverse clients in "&amp;Form!AV77&amp;". "&amp;Form!P77&amp;" "&amp;Form!S77&amp;" "&amp;Form!X77&amp;" "&amp;CHAR(10)&amp;CHAR(10)&amp;"This provider is affiliated with the following: "&amp;Form!AP77&amp;". "&amp;Form!AY77&amp;Form!Z77&amp;Form!AB77&amp;Form!AU77&amp;Form!BA77</f>
        <v>Michelle Adessa, MS, CCC-SLP (she/her) is a Speech-Language Pathologist employed at Cleveland Clinic, who began working with general voice clients in 2014, and transgender/gender diverse clients in 2017.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National Association of Teachers of Singing (NATS). 
Regarding formal training in voice for transgender and gender diverse people, this provider reported: MS in SLP; additional training with Hirsch/Helou/Block course; published outcomes research
Regarding formal training in cultural humility for transgender and gender diverse people, this provider reported: None</v>
      </c>
      <c r="E76" s="9" t="str">
        <f>Form!T77</f>
        <v>OH</v>
      </c>
      <c r="F76" s="9" t="str">
        <f>Form!M77</f>
        <v>English</v>
      </c>
      <c r="G76" s="59" t="str">
        <f>Form!AI77</f>
        <v>Cisgender Woman</v>
      </c>
      <c r="H76" s="9" t="str">
        <f>Form!AR77</f>
        <v>adessam@ccf.org</v>
      </c>
      <c r="I76" s="9" t="str">
        <f>Form!AS77</f>
        <v/>
      </c>
      <c r="J76" s="58">
        <f>Form!AQ77</f>
        <v>2164448500</v>
      </c>
      <c r="K76" s="9" t="str">
        <f>Form!AC77</f>
        <v/>
      </c>
      <c r="L76" s="60">
        <f>Form!A77</f>
        <v>45359.62979</v>
      </c>
    </row>
    <row r="77">
      <c r="A77" s="9" t="str">
        <f>Form!AN78</f>
        <v>200 Medical Plaza; Suite 540, Los Angeles, CA</v>
      </c>
      <c r="B77" s="9" t="str">
        <f>Form!C78</f>
        <v>J. R. Laing, MS, CCC-SLP</v>
      </c>
      <c r="C77" s="23" t="str">
        <f>Form!L78</f>
        <v>Speech-Language Pathologist</v>
      </c>
      <c r="D77" s="61" t="str">
        <f>Form!C78&amp;Form!E78&amp;" is a "&amp;Form!L78&amp;" employed at "&amp;Form!AO78&amp;", who began working with general voice clients in "&amp;Form!AW78&amp;", and transgender/gender diverse clients in "&amp;Form!AV78&amp;". "&amp;Form!P78&amp;" "&amp;Form!S78&amp;" "&amp;Form!X78&amp;" "&amp;CHAR(10)&amp;CHAR(10)&amp;"This provider is affiliated with the following: "&amp;Form!AP78&amp;". "&amp;Form!AY78&amp;Form!Z78&amp;Form!AB78&amp;Form!AU78&amp;Form!BA78</f>
        <v>J. R. Laing, MS, CCC-SLP is a Speech-Language Pathologist employed at UCLA Health , who began working with general voice clients in 2016, and transgender/gender diverse clients in 2018.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Gender Affirming Voice Conference 2021, Self study, 6 years of practice in GAVC 
Regarding formal training in cultural humility for transgender and gender diverse people, this provider reported: Multiple trainings through my employer and within our gender health program at UCLA</v>
      </c>
      <c r="E77" s="9" t="str">
        <f>Form!T78</f>
        <v>CA</v>
      </c>
      <c r="F77" s="9" t="str">
        <f>Form!M78</f>
        <v>English</v>
      </c>
      <c r="G77" s="59" t="str">
        <f>Form!AI78</f>
        <v>Cisgender Woman</v>
      </c>
      <c r="H77" s="9" t="str">
        <f>Form!AR78</f>
        <v>jlaing@mednet.ucla.edu</v>
      </c>
      <c r="I77" s="9" t="str">
        <f>Form!AS78</f>
        <v/>
      </c>
      <c r="J77" s="58">
        <f>Form!AQ78</f>
        <v>3108258551</v>
      </c>
      <c r="K77" s="9" t="str">
        <f>Form!AC78</f>
        <v/>
      </c>
      <c r="L77" s="60">
        <f>Form!A78</f>
        <v>45359.63254</v>
      </c>
    </row>
    <row r="78">
      <c r="A78" s="9" t="str">
        <f>Form!AN79</f>
        <v>1450 San Pablo St, Los Angeles, CA</v>
      </c>
      <c r="B78" s="9" t="str">
        <f>Form!C79</f>
        <v>Felicia François, MS, CCC-SLP</v>
      </c>
      <c r="C78" s="23" t="str">
        <f>Form!L79</f>
        <v>Speech-Language Pathologist</v>
      </c>
      <c r="D78" s="61" t="str">
        <f>Form!C79&amp;Form!E79&amp;" is a "&amp;Form!L79&amp;" employed at "&amp;Form!AO79&amp;", who began working with general voice clients in "&amp;Form!AW79&amp;", and transgender/gender diverse clients in "&amp;Form!AV79&amp;". "&amp;Form!P79&amp;" "&amp;Form!S79&amp;" "&amp;Form!X79&amp;" "&amp;CHAR(10)&amp;CHAR(10)&amp;"This provider is affiliated with the following: "&amp;Form!AP79&amp;". "&amp;Form!AY79&amp;Form!Z79&amp;Form!AB79&amp;Form!AU79&amp;Form!BA79</f>
        <v>Felicia François, MS, CCC-SLP (she/they) is a Speech-Language Pathologist employed at USC Voice Center, who began working with general voice clients in 2016, and transgender/gender diverse clients in 2018.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This provider opted to share the following additional aspects of identity: Queer, nonbinary
Regarding formal training in voice for transgender and gender diverse people, this provider reported: I have attended trainings and have published research to further my own knowledge of gender-affirming voice. I worked as a gender-affirming singing and speaking coach before becoming a speech-language pathologist with gender-affirming voice as a specialty of mine. I lead the gender-affirming voice initiatives at the USC Voice Center.
Regarding areas of specialty/specific trainings, this provider reported: Laryngeal massage and reposturing for voice masculinization, singing voice instructor experience, former choir director
Regarding formal training in cultural humility for transgender and gender diverse people, this provider reported: Being nonbinary myself, and being married to a transmasculine person, I have been part of this community and surrounded myself with gender diverse people for many years. I have also attended extra trainings to learn even more about other topics such as neurodiversity affirming gender affirming voice care.</v>
      </c>
      <c r="E78" s="9" t="str">
        <f>Form!T79</f>
        <v>CA</v>
      </c>
      <c r="F78" s="9" t="str">
        <f>Form!M79</f>
        <v>English</v>
      </c>
      <c r="G78" s="59" t="str">
        <f>Form!AI79</f>
        <v>Nonbinary</v>
      </c>
      <c r="H78" s="9" t="str">
        <f>Form!AR79</f>
        <v/>
      </c>
      <c r="I78" s="49" t="str">
        <f>Form!AS79</f>
        <v>https://www.keckmedicine.org/centers-and-programs/voice-and-swallowing-disorders/</v>
      </c>
      <c r="J78" s="58">
        <f>Form!AQ79</f>
        <v>3234425790</v>
      </c>
      <c r="K78" s="9" t="str">
        <f>Form!AC79</f>
        <v>My institution (USC Keck Medicine) accepts most major insurances.</v>
      </c>
      <c r="L78" s="60">
        <f>Form!A79</f>
        <v>45359.64486</v>
      </c>
    </row>
    <row r="79">
      <c r="A79" s="9" t="str">
        <f>Form!AN80</f>
        <v>Los Angeles, California</v>
      </c>
      <c r="B79" s="9" t="str">
        <f>Form!C80</f>
        <v>Ali Heitzman, MS, CCC-SLP</v>
      </c>
      <c r="C79" s="23" t="str">
        <f>Form!L80</f>
        <v>Speech-Language Pathologist</v>
      </c>
      <c r="D79" s="61" t="str">
        <f>Form!C80&amp;Form!E80&amp;" is a "&amp;Form!L80&amp;" employed at "&amp;Form!AO80&amp;", who began working with general voice clients in "&amp;Form!AW80&amp;", and transgender/gender diverse clients in "&amp;Form!AV80&amp;". "&amp;Form!P80&amp;" "&amp;Form!S80&amp;" "&amp;Form!X80&amp;" "&amp;CHAR(10)&amp;CHAR(10)&amp;"This provider is affiliated with the following: "&amp;Form!AP80&amp;". "&amp;Form!AY80&amp;Form!Z80&amp;Form!AB80&amp;Form!AU80&amp;Form!BA80</f>
        <v>Ali Heitzman, MS, CCC-SLP (they/them) is a Speech-Language Pathologist employed at Lavender Speech Services, who began working with general voice clients in 2018, and transgender/gender diverse clients in 2018. Individual training is offered virtually, and group training is offered virtually.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I'm a genderqueer SLP and voice coach who is passionate about working with my community. I have a masters degree in speech and hearing science and have taken numerous continuing education course specific to gender-affirming voice.
Regarding areas of specialty/specific trainings, this provider reported: Transmasc voice, androgenous voice goals, however I love working with all!
Regarding formal training in cultural humility for transgender and gender diverse people, this provider reported: I am part of this community </v>
      </c>
      <c r="E79" s="9" t="str">
        <f>Form!T80</f>
        <v>CA, OR</v>
      </c>
      <c r="F79" s="9" t="str">
        <f>Form!M80</f>
        <v>English</v>
      </c>
      <c r="G79" s="59" t="str">
        <f>Form!AI80</f>
        <v>Genderqueer</v>
      </c>
      <c r="H79" s="9" t="str">
        <f>Form!AR80</f>
        <v>info@lavenderspeech.com</v>
      </c>
      <c r="I79" s="49" t="str">
        <f>Form!AS80</f>
        <v>https://www.lavenderspeech.com/</v>
      </c>
      <c r="J79" s="58">
        <f>Form!AQ80</f>
        <v>15033809328</v>
      </c>
      <c r="K79" s="9" t="str">
        <f>Form!AC80</f>
        <v>Private pay only at this time; in my group format, no one is turned away for lack of funds</v>
      </c>
      <c r="L79" s="60">
        <f>Form!A80</f>
        <v>45359.6449</v>
      </c>
    </row>
    <row r="80">
      <c r="A80" s="9" t="str">
        <f>Form!AN81</f>
        <v>1106 E Prospect Rd, Suite 200, Fort Collins, CO</v>
      </c>
      <c r="B80" s="9" t="str">
        <f>Form!C81</f>
        <v>Monica Ellis, MS, CCC-SLP</v>
      </c>
      <c r="C80" s="23" t="str">
        <f>Form!L81</f>
        <v>Speech-Language Pathologist</v>
      </c>
      <c r="D80" s="61" t="str">
        <f>Form!C81&amp;Form!E81&amp;" is a "&amp;Form!L81&amp;" employed at "&amp;Form!AO81&amp;", who began working with general voice clients in "&amp;Form!AW81&amp;", and transgender/gender diverse clients in "&amp;Form!AV81&amp;". "&amp;Form!P81&amp;" "&amp;Form!S81&amp;" "&amp;Form!X81&amp;" "&amp;CHAR(10)&amp;CHAR(10)&amp;"This provider is affiliated with the following: "&amp;Form!AP81&amp;". "&amp;Form!AY81&amp;Form!Z81&amp;Form!AB81&amp;Form!AU81&amp;Form!BA81</f>
        <v>Monica Ellis, MS, CCC-SLP is a Speech-Language Pathologist employed at UCHealth Physical Therapy and Rehabilitation, who began working with general voice clients in 2017, and transgender/gender diverse clients in 2022.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Completed online graduate-level course via The CREDIT Institute's course "Trans Voice Elective" (taught by AC Goldberg) in October 2022, and in-person 2-day Gender Voice Training course at CU Anschutz Jan 2023 (led by gender diverse SLPs). 
Regarding formal training in cultural humility for transgender and gender diverse people, this provider reported: Lots of this via The CREDIT Institute's graduate-level course "Trans Voice Elective", including but not limited to modules titled "Creating Safe(r) Spaces for TGNC Patients, Clients, and Students" and "Holistic, Trauma-Informed, Culturally Responsive Care for Gender Expansive Voice."</v>
      </c>
      <c r="E80" s="9" t="str">
        <f>Form!T81</f>
        <v>CO</v>
      </c>
      <c r="F80" s="9" t="str">
        <f>Form!M81</f>
        <v>English, Interpretation Services Available</v>
      </c>
      <c r="G80" s="59" t="str">
        <f>Form!AI81</f>
        <v>Cisgender Woman</v>
      </c>
      <c r="H80" s="9" t="str">
        <f>Form!AR81</f>
        <v>monica.ellis@uchealth.org</v>
      </c>
      <c r="I80" s="49" t="str">
        <f>Form!AS81</f>
        <v>https://www.uchealth.org/provider/monica_ellis_speech_pathologist/</v>
      </c>
      <c r="J80" s="58">
        <f>Form!AQ81</f>
        <v>9704958458</v>
      </c>
      <c r="K80" s="9" t="str">
        <f>Form!AC81</f>
        <v>Most insurance accepted, including Medicare, Medicaid, and private insurance.</v>
      </c>
      <c r="L80" s="60">
        <f>Form!A81</f>
        <v>45359.64574</v>
      </c>
    </row>
    <row r="81">
      <c r="A81" s="9" t="str">
        <f>Form!AN82</f>
        <v>Amherst Junction, WI</v>
      </c>
      <c r="B81" s="9" t="str">
        <f>Form!C82</f>
        <v>Jill Wozniak, M.S., CCC-SLP</v>
      </c>
      <c r="C81" s="23" t="str">
        <f>Form!L82</f>
        <v>Speech-Language Pathologist</v>
      </c>
      <c r="D81" s="61" t="str">
        <f>Form!C82&amp;Form!E82&amp;" is a "&amp;Form!L82&amp;" employed at "&amp;Form!AO82&amp;", who began working with general voice clients in "&amp;Form!AW82&amp;", and transgender/gender diverse clients in "&amp;Form!AV82&amp;". "&amp;Form!P82&amp;" "&amp;Form!S82&amp;" "&amp;Form!X82&amp;" "&amp;CHAR(10)&amp;CHAR(10)&amp;"This provider is affiliated with the following: "&amp;Form!AP82&amp;". "&amp;Form!AY82&amp;Form!Z82&amp;Form!AB82&amp;Form!AU82&amp;Form!BA82</f>
        <v>Jill Wozniak, M.S., CCC-SLP is a Speech-Language Pathologist employed at independent contractor, who began working with general voice clients in 2024, and transgender/gender diverse clients in 2024. Individual training is offered virtually, and group training is offered virtually. Services are available for those with feminine, masculine, and androgynous voice goals. 
This provider is affiliated with the following: American Speech-Language-Hearing Association (ASHA), IAYT. This provider opted to share the following additional aspects of identity: queer
Regarding formal training in voice for transgender and gender diverse people, this provider reported: Gender Affirming Voice Training for Clinicians with Leah Helou, Sandy Hirsh, AC Goldberg, and Christine Block, Trans Voice Elective training with AC Goldberg, new to voice work
Regarding areas of specialty/specific trainings, this provider reported: also a yoga therapist and able to incorporate practices and tools for stress reduction, anxiety, depression
Regarding formal training in cultural humility for transgender and gender diverse people, this provider reported: training through AC Goldberg</v>
      </c>
      <c r="E81" s="9" t="str">
        <f>Form!T82</f>
        <v>WI, WA</v>
      </c>
      <c r="F81" s="9" t="str">
        <f>Form!M82</f>
        <v>English</v>
      </c>
      <c r="G81" s="59" t="str">
        <f>Form!AI82</f>
        <v>Cisgender Woman</v>
      </c>
      <c r="H81" s="9" t="str">
        <f>Form!AR82</f>
        <v>jillwozniakslp@gmail.com</v>
      </c>
      <c r="I81" s="9" t="str">
        <f>Form!AS82</f>
        <v/>
      </c>
      <c r="J81" s="58" t="str">
        <f>Form!AQ82</f>
        <v/>
      </c>
      <c r="K81" s="9" t="str">
        <f>Form!AC82</f>
        <v>no insurance</v>
      </c>
      <c r="L81" s="60">
        <f>Form!A82</f>
        <v>45359.64696</v>
      </c>
    </row>
    <row r="82">
      <c r="A82" s="9" t="str">
        <f>Form!AN83</f>
        <v>150 Broadway, Suite 1708, New York, NY</v>
      </c>
      <c r="B82" s="9" t="str">
        <f>Form!C83</f>
        <v>Christie Block, MA, MS, CCC-SLP</v>
      </c>
      <c r="C82" s="23" t="str">
        <f>Form!L83</f>
        <v>Speech-Language Pathologist</v>
      </c>
      <c r="D82" s="61" t="str">
        <f>Form!C83&amp;Form!E83&amp;" is a "&amp;Form!L83&amp;" employed at "&amp;Form!AO83&amp;", who began working with general voice clients in "&amp;Form!AW83&amp;", and transgender/gender diverse clients in "&amp;Form!AV83&amp;". "&amp;Form!P83&amp;" "&amp;Form!S83&amp;" "&amp;Form!X83&amp;" "&amp;CHAR(10)&amp;CHAR(10)&amp;"This provider is affiliated with the following: "&amp;Form!AP83&amp;". "&amp;Form!AY83&amp;Form!Z83&amp;Form!AB83&amp;Form!AU83&amp;Form!BA83</f>
        <v>Christie Block, MA, MS, CCC-SLP is a Speech-Language Pathologist employed at New York Speech &amp; Voice Lab, who began working with general voice clients in 2002, and transgender/gender diverse clients in 2007. Individual training is offered in person or virtually, and group training is offered in person or virtually. Services are available for those with feminine, masculine, and androgynous voice goals. 
This provider is affiliated with the following: World Professional Association for Transgender Health (WPATH), Working Group on Gender, New York Voice Study Group, American Speech-Language-Hearing Association (ASHA), Extramural Laryngeal Rounds. 
Regarding formal training in voice for transgender and gender diverse people, this provider reported: MS in voice and voice disorders; MA in linguistics with a focus on language and gender; WPATH SOC-8 certified provider; Gender Affirmative Voice Training: Approach and Technique; Gender Affirming Voice Training: A Course for Clinicians; ongoing WPATH, USPATH, Working Group on Gender, and TGNC community conferences and gatherings; ongoing informal consultation with GAVC and GA health experts, and community members
Regarding areas of specialty/specific trainings, this provider reported: Coordinating care with phonosurgery/HRT/mental health/singing, manual therapy, clinical hypnosis, across the gender spectrum, teens to seniors, LMRVT, Estill Voice, PhoRTE, VFE, SOVT, flow phonation, ESL/accent
Regarding formal training in cultural humility for transgender and gender diverse people, this provider reported: WPATH, USPATH; Gender Affirming Voice Training: A Course for Clinicians; Gender Affirmative Voice Training: Approach &amp; Technique; TGNC community conferences
This provider wished to share the following additional information: GAVC - independent clinician trainer, WPATH GEI faculty/mentor, invited speaker, writer, article reviewer, session moderator</v>
      </c>
      <c r="E82" s="9" t="str">
        <f>Form!T83</f>
        <v>NY, NJ, PA</v>
      </c>
      <c r="F82" s="9" t="str">
        <f>Form!M83</f>
        <v>English</v>
      </c>
      <c r="G82" s="59" t="str">
        <f>Form!AI83</f>
        <v>Cisgender Woman</v>
      </c>
      <c r="H82" s="9" t="str">
        <f>Form!AR83</f>
        <v>cblock@speechvoicelab.com</v>
      </c>
      <c r="I82" s="49" t="str">
        <f>Form!AS83</f>
        <v>www.speechvoicelab.com</v>
      </c>
      <c r="J82" s="58">
        <f>Form!AQ83</f>
        <v>3476773619</v>
      </c>
      <c r="K82" s="9" t="str">
        <f>Form!AC83</f>
        <v>Out-of-pocket, Medicare, occasional free workshops</v>
      </c>
      <c r="L82" s="60">
        <f>Form!A83</f>
        <v>45359.64707</v>
      </c>
    </row>
    <row r="83">
      <c r="A83" s="9" t="str">
        <f>Form!AN84</f>
        <v>1701 N. 13th Street, Philadelphia, PA</v>
      </c>
      <c r="B83" s="9" t="str">
        <f>Form!C84</f>
        <v>Katie Donocoff MS CCC-SLP</v>
      </c>
      <c r="C83" s="23" t="str">
        <f>Form!L84</f>
        <v>Speech-Language Pathologist</v>
      </c>
      <c r="D83" s="61" t="str">
        <f>Form!C84&amp;Form!E84&amp;" is a "&amp;Form!L84&amp;" employed at "&amp;Form!AO84&amp;", who began working with general voice clients in "&amp;Form!AW84&amp;", and transgender/gender diverse clients in "&amp;Form!AV84&amp;". "&amp;Form!P84&amp;" "&amp;Form!S84&amp;" "&amp;Form!X84&amp;" "&amp;CHAR(10)&amp;CHAR(10)&amp;"This provider is affiliated with the following: "&amp;Form!AP84&amp;". "&amp;Form!AY84&amp;Form!Z84&amp;Form!AB84&amp;Form!AU84&amp;Form!BA84</f>
        <v>Katie Donocoff MS CCC-SLP is a Speech-Language Pathologist employed at Temple University, who began working with general voice clients in 2014, and transgender/gender diverse clients in 2020. Individual training is offered in person or virtually, and group training is offered virtually.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am a clinical assistant professor at Temple University and have spent the last 3 years running/supervising a GAV clinic at the University level. I've developed a voice group and also provide individual therapy.
Regarding formal training in cultural humility for transgender and gender diverse people, this provider reported: I took your course with AC :-)</v>
      </c>
      <c r="E83" s="9" t="str">
        <f>Form!T84</f>
        <v>NJ, PA</v>
      </c>
      <c r="F83" s="9" t="str">
        <f>Form!M84</f>
        <v>English</v>
      </c>
      <c r="G83" s="59" t="str">
        <f>Form!AI84</f>
        <v>Cisgender Woman</v>
      </c>
      <c r="H83" s="9" t="str">
        <f>Form!AR84</f>
        <v>Katie.Donocoff@temple.edu</v>
      </c>
      <c r="I83" s="9" t="str">
        <f>Form!AS84</f>
        <v/>
      </c>
      <c r="J83" s="58" t="str">
        <f>Form!AQ84</f>
        <v/>
      </c>
      <c r="K83" s="9" t="str">
        <f>Form!AC84</f>
        <v>Free clinic (university)</v>
      </c>
      <c r="L83" s="60">
        <f>Form!A84</f>
        <v>45359.6482</v>
      </c>
    </row>
    <row r="84">
      <c r="A84" s="9" t="str">
        <f>Form!AN85</f>
        <v>1450 San Pablo St., Los Angeles, CA</v>
      </c>
      <c r="B84" s="9" t="str">
        <f>Form!C85</f>
        <v>Kacie La Forest, CCC-SLP</v>
      </c>
      <c r="C84" s="23" t="str">
        <f>Form!L85</f>
        <v>Speech-Language Pathologist</v>
      </c>
      <c r="D84" s="61" t="str">
        <f>Form!C85&amp;Form!E85&amp;" is a "&amp;Form!L85&amp;" employed at "&amp;Form!AO85&amp;", who began working with general voice clients in "&amp;Form!AW85&amp;", and transgender/gender diverse clients in "&amp;Form!AV85&amp;". "&amp;Form!P85&amp;" "&amp;Form!S85&amp;" "&amp;Form!X85&amp;" "&amp;CHAR(10)&amp;CHAR(10)&amp;"This provider is affiliated with the following: "&amp;Form!AP85&amp;". "&amp;Form!AY85&amp;Form!Z85&amp;Form!AB85&amp;Form!AU85&amp;Form!BA85</f>
        <v>Kacie La Forest, CCC-SLP is a Speech-Language Pathologist employed at USC Voice Center, who began working with general voice clients in , and transgender/gender diverse clients in .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The Voice Foundation. 
Regarding formal training in voice for transgender and gender diverse people, this provider reported: Clinical Fellowship at USC Voice Center, Continuing education coursework 
Regarding formal training in cultural humility for transgender and gender diverse people, this provider reported: Gender Voice Training: A Workshop Led by Gender Diverse SLPs (University of Colorado, Jan 2023)</v>
      </c>
      <c r="E84" s="9" t="str">
        <f>Form!T85</f>
        <v>CA</v>
      </c>
      <c r="F84" s="9" t="str">
        <f>Form!M85</f>
        <v>English</v>
      </c>
      <c r="G84" s="59" t="str">
        <f>Form!AI85</f>
        <v>Cisgender Woman</v>
      </c>
      <c r="H84" s="9" t="str">
        <f>Form!AR85</f>
        <v>kacie.laforest@med.usc.edu</v>
      </c>
      <c r="I84" s="49" t="str">
        <f>Form!AS85</f>
        <v>keckmedicine.org/uscvoicecenter</v>
      </c>
      <c r="J84" s="58" t="str">
        <f>Form!AQ85</f>
        <v/>
      </c>
      <c r="K84" s="9" t="str">
        <f>Form!AC85</f>
        <v/>
      </c>
      <c r="L84" s="60">
        <f>Form!A85</f>
        <v>45359.66273</v>
      </c>
    </row>
    <row r="85">
      <c r="A85" s="9" t="str">
        <f>Form!AN86</f>
        <v>M4B 1G4, Toronto, Ontario</v>
      </c>
      <c r="B85" s="9" t="str">
        <f>Form!C86</f>
        <v>Sarah Cassel, M.Sc.Ed., SLP(C), Reg. CASLPO</v>
      </c>
      <c r="C85" s="23" t="str">
        <f>Form!L86</f>
        <v>Speech-Language Pathologist</v>
      </c>
      <c r="D85" s="61" t="str">
        <f>Form!C86&amp;Form!E86&amp;" is a "&amp;Form!L86&amp;" employed at "&amp;Form!AO86&amp;", who began working with general voice clients in "&amp;Form!AW86&amp;", and transgender/gender diverse clients in "&amp;Form!AV86&amp;". "&amp;Form!P86&amp;" "&amp;Form!S86&amp;" "&amp;Form!X86&amp;" "&amp;CHAR(10)&amp;CHAR(10)&amp;"This provider is affiliated with the following: "&amp;Form!AP86&amp;". "&amp;Form!AY86&amp;Form!Z86&amp;Form!AB86&amp;Form!AU86&amp;Form!BA86</f>
        <v>Sarah Cassel, M.Sc.Ed., SLP(C), Reg. CASLPO is a Speech-Language Pathologist employed at Cassel Speech and Language, who began working with general voice clients in 2011, and transgender/gender diverse clients in 2011. Individual training is offered in person or virtually, and group training is not offered. Services are available for those with feminine or androgynous voice goals. 
This provider is affiliated with the following: . 
Regarding formal training in voice for transgender and gender diverse people, this provider reported: In-depth training at grad school, many CEU's and workshops, 10+ years experience
Regarding formal training in cultural humility for transgender and gender diverse people, this provider reported: Melanie's MVP course had this built in, and registering for The Trans Voice Elective, The Credit Institute</v>
      </c>
      <c r="E85" s="9" t="str">
        <f>Form!T86</f>
        <v>ON</v>
      </c>
      <c r="F85" s="9" t="str">
        <f>Form!M86</f>
        <v>English</v>
      </c>
      <c r="G85" s="59" t="str">
        <f>Form!AI86</f>
        <v>Cisgender Woman</v>
      </c>
      <c r="H85" s="9" t="str">
        <f>Form!AR86</f>
        <v>sarah@casselspeechandlanguage.com</v>
      </c>
      <c r="I85" s="49" t="str">
        <f>Form!AS86</f>
        <v>casselspeechandlanguage.com</v>
      </c>
      <c r="J85" s="58">
        <f>Form!AQ86</f>
        <v>6476297068</v>
      </c>
      <c r="K85" s="9" t="str">
        <f>Form!AC86</f>
        <v/>
      </c>
      <c r="L85" s="60">
        <f>Form!A86</f>
        <v>45359.67145</v>
      </c>
    </row>
    <row r="86">
      <c r="A86" s="9" t="str">
        <f>Form!AN87</f>
        <v>Los Angeles, California</v>
      </c>
      <c r="B86" s="9" t="str">
        <f>Form!C87</f>
        <v>M. Eugenia Castro, M.S. CCC-SLP</v>
      </c>
      <c r="C86" s="23" t="str">
        <f>Form!L87</f>
        <v>Speech-Language Pathologist</v>
      </c>
      <c r="D86" s="61" t="str">
        <f>Form!C87&amp;Form!E87&amp;" is a "&amp;Form!L87&amp;" employed at "&amp;Form!AO87&amp;", who began working with general voice clients in "&amp;Form!AW87&amp;", and transgender/gender diverse clients in "&amp;Form!AV87&amp;". "&amp;Form!P87&amp;" "&amp;Form!S87&amp;" "&amp;Form!X87&amp;" "&amp;CHAR(10)&amp;CHAR(10)&amp;"This provider is affiliated with the following: "&amp;Form!AP87&amp;". "&amp;Form!AY87&amp;Form!Z87&amp;Form!AB87&amp;Form!AU87&amp;Form!BA87</f>
        <v>M. Eugenia Castro, M.S. CCC-SLP (she/her) is a Speech-Language Pathologist employed at USC Voice Center, who began working with general voice clients in 2018, and transgender/gender diverse clients in 2018.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CSHA, Voice Foundation. This provider opted to share the following additional aspects of identity: I was born and raised in Argentina (South America), I am an immigrant and have been living in the US since 2008.
Regarding formal training in voice for transgender and gender diverse people, this provider reported: I completed continuing education units to support and enhance my capabilities within this subspecialty.
Regarding formal training in cultural humility for transgender and gender diverse people, this provider reported: Several specialty CEU courses and training on GAVC and cultural humility and sensitivity.</v>
      </c>
      <c r="E86" s="9" t="str">
        <f>Form!T87</f>
        <v>CA</v>
      </c>
      <c r="F86" s="9" t="str">
        <f>Form!M87</f>
        <v>English, Spanish</v>
      </c>
      <c r="G86" s="59" t="str">
        <f>Form!AI87</f>
        <v>Cisgender Woman</v>
      </c>
      <c r="H86" s="9" t="str">
        <f>Form!AR87</f>
        <v/>
      </c>
      <c r="I86" s="49" t="str">
        <f>Form!AS87</f>
        <v>https://providers.keckmedicine.org/provider/M.+Eugenia+Castro/866950</v>
      </c>
      <c r="J86" s="58">
        <f>Form!AQ87</f>
        <v>3234425790</v>
      </c>
      <c r="K86" s="9" t="str">
        <f>Form!AC87</f>
        <v>I work for the USC Voice Center within Keck Medicine of USC which as an institution accepts most insurances. </v>
      </c>
      <c r="L86" s="60">
        <f>Form!A87</f>
        <v>45359.68159</v>
      </c>
    </row>
    <row r="87">
      <c r="A87" s="9" t="str">
        <f>Form!AN88</f>
        <v>Charlotte, NC</v>
      </c>
      <c r="B87" s="9" t="str">
        <f>Form!C88</f>
        <v>Gretchen McGinty, MA, CCC-SLP</v>
      </c>
      <c r="C87" s="23" t="str">
        <f>Form!L88</f>
        <v>Speech-Language Pathologist</v>
      </c>
      <c r="D87" s="61" t="str">
        <f>Form!C88&amp;Form!E88&amp;" is a "&amp;Form!L88&amp;" employed at "&amp;Form!AO88&amp;", who began working with general voice clients in "&amp;Form!AW88&amp;", and transgender/gender diverse clients in "&amp;Form!AV88&amp;". "&amp;Form!P88&amp;" "&amp;Form!S88&amp;" "&amp;Form!X88&amp;" "&amp;CHAR(10)&amp;CHAR(10)&amp;"This provider is affiliated with the following: "&amp;Form!AP88&amp;". "&amp;Form!AY88&amp;Form!Z88&amp;Form!AB88&amp;Form!AU88&amp;Form!BA88</f>
        <v>Gretchen McGinty, MA, CCC-SLP (she/her) is a Speech-Language Pathologist employed at New Leaf Voice, PLLC, who began working with general voice clients in 2009, and transgender/gender diverse clients in 2009. Individual training is offered virtually, and group training is offered virtually. Services are available for those with feminine, masculine, and androgynous voice goals. 
This provider is affiliated with the following: American Speech-Language-Hearing Association (ASHA), Charlotte Transgender Healthcare group. 
Regarding formal training in voice for transgender and gender diverse people, this provider reported: I received training with gender affirming voice evaluation and therapy  with individuals and in group setting while working at the University clinic in graduate school. I pursue regular continuing education in the area of gender affirming voice yearly for both vocal techniques and culturally competent care. Professionally, I've provided gender affirming voice therapy in university clinic, at ENT clinic and now in my own private practice and have over a decade of experience. My speciality is using my knowledge and training as a classically trained actress AND a voice specialized Speech pathologist to help my clients achieve their goal sound and communication style.
Regarding areas of specialty/specific trainings, this provider reported: Adults gender affirming voice therapy, pediatric gender affirming voice therapy, Resonant voice techniques, Post surgical voice rehabilitation, acting voice training
Regarding formal training in cultural humility for transgender and gender diverse people, this provider reported: I have received CEUs in this area from various SLP courses, most recently the courses I have completed have been “Cultural Humility with Transgender and Nonbinary people" (Medbridge) and “Preparing to serve TGNC Communities in Medical Settings” (Med SLP collective)  </v>
      </c>
      <c r="E87" s="9" t="str">
        <f>Form!T88</f>
        <v>NC, SC</v>
      </c>
      <c r="F87" s="9" t="str">
        <f>Form!M88</f>
        <v>English</v>
      </c>
      <c r="G87" s="59" t="str">
        <f>Form!AI88</f>
        <v>Cisgender Woman</v>
      </c>
      <c r="H87" s="9" t="str">
        <f>Form!AR88</f>
        <v>gretchen@newleafvoice.com</v>
      </c>
      <c r="I87" s="49" t="str">
        <f>Form!AS88</f>
        <v>www.newleafvoice.com</v>
      </c>
      <c r="J87" s="58">
        <f>Form!AQ88</f>
        <v>7043125422</v>
      </c>
      <c r="K87" s="9" t="str">
        <f>Form!AC88</f>
        <v/>
      </c>
      <c r="L87" s="60">
        <f>Form!A88</f>
        <v>45359.6954</v>
      </c>
    </row>
    <row r="88">
      <c r="A88" s="9" t="str">
        <f>Form!AN89</f>
        <v>2123 W Irving Park Rd., Chicago, Illinois</v>
      </c>
      <c r="B88" s="9" t="str">
        <f>Form!C89</f>
        <v>The Voice Lab, Inc.</v>
      </c>
      <c r="C88" s="23" t="str">
        <f>Form!L89</f>
        <v>Vocal Pedagogue/Singing Instructor</v>
      </c>
      <c r="D88" s="61" t="str">
        <f>Form!C89&amp;Form!E89&amp;" is a "&amp;Form!L89&amp;" employed at "&amp;Form!AO89&amp;", who began working with general voice clients in "&amp;Form!AW89&amp;", and transgender/gender diverse clients in "&amp;Form!AV89&amp;". "&amp;Form!P89&amp;" "&amp;Form!S89&amp;" "&amp;Form!X89&amp;" "&amp;CHAR(10)&amp;CHAR(10)&amp;"This provider is affiliated with the following: "&amp;Form!AP89&amp;". "&amp;Form!AY89&amp;Form!Z89&amp;Form!AB89&amp;Form!AU89&amp;Form!BA89</f>
        <v>The Voice Lab, Inc. is a Vocal Pedagogue/Singing Instructor employed at The Voice Lab, Inc., who began working with general voice clients in 2004, and transgender/gender diverse clients in 2014. Individual training is offered in person or virtually, and group training is not offered. Services are available for those with feminine, masculine, androgynous, and singing-related voice goals. 
This provider is affiliated with the following: National Association of Teachers of Singing (NATS), Voice Foundation. This provider opted to share the following additional aspects of identity: The business is queer-owned and led! &lt;3 
Regarding formal training in voice for transgender and gender diverse people, this provider reported: The teaching team at The Voice Lab receives training from Liz Jackson Hearns and Marisa Del Campo. Most of the teachers on the team are transgender, non-binary, gender queer, or queer. 
Regarding areas of specialty/specific trainings, this provider reported: Specialties in singing voice, voice and T, feminine speech, feminine singing.
Regarding formal training in cultural humility for transgender and gender diverse people, this provider reported: Some formal training, but most of our cultural inclusivity comes from lived experience as a diverse, predominantly TGNC/queer team. </v>
      </c>
      <c r="E88" s="9" t="str">
        <f>Form!T89</f>
        <v>All states and international</v>
      </c>
      <c r="F88" s="9" t="str">
        <f>Form!M89</f>
        <v>English</v>
      </c>
      <c r="G88" s="59" t="str">
        <f>Form!AI89</f>
        <v>(Varies across the team)</v>
      </c>
      <c r="H88" s="9" t="str">
        <f>Form!AR89</f>
        <v>schedule@thevoicelabinc.com</v>
      </c>
      <c r="I88" s="49" t="str">
        <f>Form!AS89</f>
        <v>thevoicelabinc.com</v>
      </c>
      <c r="J88" s="58" t="str">
        <f>Form!AQ89</f>
        <v/>
      </c>
      <c r="K88" s="9" t="str">
        <f>Form!AC89</f>
        <v/>
      </c>
      <c r="L88" s="60">
        <f>Form!A89</f>
        <v>45359.72293</v>
      </c>
    </row>
    <row r="89">
      <c r="A89" s="9" t="str">
        <f>Form!AN90</f>
        <v>San Pablo, CA</v>
      </c>
      <c r="B89" s="9" t="str">
        <f>Form!C90</f>
        <v>Wynde Vastine, CCC-SLP</v>
      </c>
      <c r="C89" s="23" t="str">
        <f>Form!L90</f>
        <v>Speech Language Pathology and Gender-Affirming Singing Teacher</v>
      </c>
      <c r="D89" s="61" t="str">
        <f>Form!C90&amp;Form!E90&amp;" is a "&amp;Form!L90&amp;" employed at "&amp;Form!AO90&amp;", who began working with general voice clients in "&amp;Form!AW90&amp;", and transgender/gender diverse clients in "&amp;Form!AV90&amp;". "&amp;Form!P90&amp;" "&amp;Form!S90&amp;" "&amp;Form!X90&amp;" "&amp;CHAR(10)&amp;CHAR(10)&amp;"This provider is affiliated with the following: "&amp;Form!AP90&amp;". "&amp;Form!AY90&amp;Form!Z90&amp;Form!AB90&amp;Form!AU90&amp;Form!BA90</f>
        <v>Wynde Vastine, CCC-SLP (they/them) is a Speech Language Pathology and Gender-Affirming Singing Teacher employed at Transformative Voice &amp; San Francisco Voice and Swallowing, who began working with general voice clients in 2006, and transgender/gender diverse clients in 2006.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Transgender Professional Association for Transgender Health (TPATH), Somatic Experiencing International, founding member of Trans Voice Initiative. This provider opted to share the following additional aspects of identity: White, Queer, Trans Non-Binary, Neurodivergent, Middle-Class, lives with chronic illness, non-dominant spiritual practice, Masters Degree/ educational privilege
Regarding formal training in voice for transgender and gender diverse people, this provider reported: I frequently lead GAVC training for SLPs and Voice teachers at conferences, and am faculty with MedBridge Education on this topic.
Regarding areas of specialty/specific trainings, this provider reported: non-binary and binary speaking and singing voice of all gender expressions, voice and trauma (training in Somatic Experiencing®), Neurodiversity Affirming, Alfred Wolfsohn/ Roy Hart vocal lineage, some training in Somatic Voicework®, some training in Estill voice 
Regarding formal training in cultural humility for transgender and gender diverse people, this provider reported: I frequently lead training on this topic (see my MedBridge course with Leah Helou, past trainings with TVI), have upcoming publications on this topic, also complete ongoing anti-racist training, such as the training with People's Institute for Survival and Beyond
This provider wished to share the following additional information: Aside from more typical gender affirming speaking and singing voice work, I also work with trans, non-binary, gender expansive people on creative vocal expression for performance, specialize in voice and trauma work, as well as spirituality and voice work.</v>
      </c>
      <c r="E89" s="9" t="str">
        <f>Form!T90</f>
        <v>CA, PA, WA</v>
      </c>
      <c r="F89" s="9" t="str">
        <f>Form!M90</f>
        <v>English, German</v>
      </c>
      <c r="G89" s="59" t="str">
        <f>Form!AI90</f>
        <v>Trans Non-binary</v>
      </c>
      <c r="H89" s="9" t="str">
        <f>Form!AR90</f>
        <v>wvastine@transformativevoice.com</v>
      </c>
      <c r="I89" s="9" t="str">
        <f>Form!AS90</f>
        <v>https://transformativevoice.com/  AND    https://www.sfvoice.com/about-us/wynde-vastine-ma-ccc-slp/</v>
      </c>
      <c r="J89" s="58" t="str">
        <f>Form!AQ90</f>
        <v/>
      </c>
      <c r="K89" s="9" t="str">
        <f>Form!AC90</f>
        <v>I can accept most insurances through my work at San Francisco Voice and Swallowing.  For those working with me through my private practice, Transformative Voice, sliding scale options are available. </v>
      </c>
      <c r="L89" s="60">
        <f>Form!A90</f>
        <v>45359.72841</v>
      </c>
    </row>
    <row r="90">
      <c r="A90" s="9" t="str">
        <f>Form!AN91</f>
        <v>801 Encino Place NE, Suite C-14, Albuquerque, New Mexico</v>
      </c>
      <c r="B90" s="9" t="str">
        <f>Form!C91</f>
        <v>Katherine Isaacson, M.S., CCC-SLP</v>
      </c>
      <c r="C90" s="23" t="str">
        <f>Form!L91</f>
        <v>Speech-Language Pathologist</v>
      </c>
      <c r="D90" s="61" t="str">
        <f>Form!C91&amp;Form!E91&amp;" is a "&amp;Form!L91&amp;" employed at "&amp;Form!AO91&amp;", who began working with general voice clients in "&amp;Form!AW91&amp;", and transgender/gender diverse clients in "&amp;Form!AV91&amp;". "&amp;Form!P91&amp;" "&amp;Form!S91&amp;" "&amp;Form!X91&amp;" "&amp;CHAR(10)&amp;CHAR(10)&amp;"This provider is affiliated with the following: "&amp;Form!AP91&amp;". "&amp;Form!AY91&amp;Form!Z91&amp;Form!AB91&amp;Form!AU91&amp;Form!BA91</f>
        <v>Katherine Isaacson, M.S., CCC-SLP is a Speech-Language Pathologist employed at New Mexico Gender Voice Center, who began working with general voice clients in 2017, and transgender/gender diverse clients in 2021. Individual training is offered in person or virtually, and group training is offered in person or virtually. Services are available for those with feminine, masculine, androgynous, and singing-related voice goals. 
This provider is affiliated with the following: American Speech-Language-Hearing Association (ASHA), World Professional Association for Transgender Health (WPATH), USPATH, Candid. This provider opted to share the following additional aspects of identity: New Mexico Gender Voice Center is a registered 501(c)(3) nonprofit organization providing the transgender, gender expansive, gender diverse, gender non-conforming, and nonbinary community with voice modulation training and education services. 
Regarding formal training in voice for transgender and gender diverse people, this provider reported: New Mexico Gender Voice Center has a team of SLPs and vocal instructors that complete several hours of continuing education related to gender affirming voice training and voice transition each year. More info about our team and their qualifications, education, and credentials can be found at: www.nmgvc.org
Regarding areas of specialty/specific trainings, this provider reported: Water Resistant Therapy, Straw Phonation, and the Stanley Method are used to teach feminine, masculine, and gender neutral voice, as well as support clients with their singing goals. NMGVC serves youth 12 and up, and adults of all ages.
Regarding formal training in cultural humility for transgender and gender diverse people, this provider reported: Several different trainings over the years provided by Transgender Resource Center of New Mexico, TransEducation.net and many others
This provider wished to share the following additional information: Follow NMGVC on Facebook to stay updated on our services: www.facebook.com/nmgvc</v>
      </c>
      <c r="E90" s="9" t="str">
        <f>Form!T91</f>
        <v>CA, CO, HI, NM for SLP; all states for vocal instructors</v>
      </c>
      <c r="F90" s="9" t="str">
        <f>Form!M91</f>
        <v>English, Spanish, French</v>
      </c>
      <c r="G90" s="59" t="str">
        <f>Form!AI91</f>
        <v>Prefer Not to Say</v>
      </c>
      <c r="H90" s="9" t="str">
        <f>Form!AR91</f>
        <v>info@nmgvc.org</v>
      </c>
      <c r="I90" s="49" t="str">
        <f>Form!AS91</f>
        <v>www.nmgvc.org</v>
      </c>
      <c r="J90" s="58">
        <f>Form!AQ91</f>
        <v>5058045358</v>
      </c>
      <c r="K90" s="9" t="str">
        <f>Form!AC91</f>
        <v>NMGVC accepts most insurances, including Medicaid, Medicare, and out of state insurances that we may be able to process as a single payer request. NMGVC offers limited coverage of services for clients without insurance and without the option to private pay. NMGVC offers a low private pay rate of $40 per 30 minute session. No other sliding scale is provided at this time.</v>
      </c>
      <c r="L90" s="60">
        <f>Form!A91</f>
        <v>45359.7634</v>
      </c>
    </row>
    <row r="91">
      <c r="A91" s="9" t="str">
        <f>Form!AN92</f>
        <v>11000 Candelaria Rd NE, Suite 110E, Albuquerque, New Mexico</v>
      </c>
      <c r="B91" s="9" t="str">
        <f>Form!C92</f>
        <v>Katherine Isaacson, M.S., CCC-SLP</v>
      </c>
      <c r="C91" s="23" t="str">
        <f>Form!L92</f>
        <v>Speech-Language Pathologist</v>
      </c>
      <c r="D91" s="61" t="str">
        <f>Form!C92&amp;Form!E92&amp;" is a "&amp;Form!L92&amp;" employed at "&amp;Form!AO92&amp;", who began working with general voice clients in "&amp;Form!AW92&amp;", and transgender/gender diverse clients in "&amp;Form!AV92&amp;". "&amp;Form!P92&amp;" "&amp;Form!S92&amp;" "&amp;Form!X92&amp;" "&amp;CHAR(10)&amp;CHAR(10)&amp;"This provider is affiliated with the following: "&amp;Form!AP92&amp;". "&amp;Form!AY92&amp;Form!Z92&amp;Form!AB92&amp;Form!AU92&amp;Form!BA92</f>
        <v>Katherine Isaacson, M.S., CCC-SLP (she/her) is a Speech-Language Pathologist employed at Gender Voice SLP, who began working with general voice clients in 2017, and transgender/gender diverse clients in 2018. Individual training is offered in person or virtually, and group training is offered in person or virtually. Services are available for those with feminine or androgynous voice goals., Gender-related singing voice goals 
This provider is affiliated with the following: American Speech-Language-Hearing Association (ASHA), NMSHA, World Professional Association for Transgender Health (WPATH), USPATH. This provider opted to share the following additional aspects of identity: Kat's connection to the transgender and gender diverse community is her child, who came out as gender diverse before they were three years old. Kat also founded and runs New Mexico Gender Voice Center, a registered 501(c)(3) nonprofit organization providing the transgender, gender expansive, gender diverse, gender non-conforming, and nonbinary community with voice modulation training and education services. 
Regarding formal training in voice for transgender and gender diverse people, this provider reported: Kat Isaacson (she/her) is a cisgender woman and ASHA certified Speech Language Pathologist currently licensed to practice in the states of New Mexico, California, Colorado, and Hawaii. She has a passion for serving the transgender, nonbinary, and gender diverse community and their voice modulation needs. Kat earned her Master of Science in Speech-Language Pathology at University of New Mexico, and her Bachelor of Arts in English at University of California, Davis. She previously served on the New Mexico Speech-Language Hearing Association (NMSHA) Board. 
Regarding areas of specialty/specific trainings, this provider reported: Kat uses a highly effective curriculum combining Water Resistant Therapy, Straw Phonation, and the Stanley Method to teach resonance placement and control. She completed her initial gender voice modulation training at the University of New Mexico, and continues to complete several hours of continuing education each year with various SLPs and vocal trainers within the LGBTQIA2S+ community and across the globe.
Regarding formal training in cultural humility for transgender and gender diverse people, this provider reported: Kat completes several hours of continuing education each year related to the culture and language of the LGBTQIA2S+ community that informs the clinical language, environment, and approach she uses with clients.
This provider wished to share the following additional information: Kat's passion for serving the transgender and gender diverse community is provided and pursued with the intent to share medical knowledge that allows the community to share information and better support each other with their voice transition goals.</v>
      </c>
      <c r="E91" s="9" t="str">
        <f>Form!T92</f>
        <v>CA, CO, HI, NM</v>
      </c>
      <c r="F91" s="9" t="str">
        <f>Form!M92</f>
        <v>English, French</v>
      </c>
      <c r="G91" s="59" t="str">
        <f>Form!AI92</f>
        <v>Cisgender Woman</v>
      </c>
      <c r="H91" s="9" t="str">
        <f>Form!AR92</f>
        <v>info@gendervoiceslp.com</v>
      </c>
      <c r="I91" s="49" t="str">
        <f>Form!AS92</f>
        <v>www.gendervoiceslp.com</v>
      </c>
      <c r="J91" s="58">
        <f>Form!AQ92</f>
        <v>5058045358</v>
      </c>
      <c r="K91" s="9" t="str">
        <f>Form!AC92</f>
        <v>Most insurances accepted including Medicaid, Medicare, and out of state insurance payers; low private pay rates and a sliding scale offered.</v>
      </c>
      <c r="L91" s="60">
        <f>Form!A92</f>
        <v>45359.77954</v>
      </c>
    </row>
    <row r="92">
      <c r="A92" s="9" t="str">
        <f>Form!AN93</f>
        <v>Pasadena , California </v>
      </c>
      <c r="B92" s="9" t="str">
        <f>Form!C93</f>
        <v>Heather Gross, MS CCC-SLP, RYT, Certified Vocologist, Singing Voice Specialist </v>
      </c>
      <c r="C92" s="23" t="str">
        <f>Form!L93</f>
        <v>Vocal Pedagogue/Singing Instructor</v>
      </c>
      <c r="D92" s="61" t="str">
        <f>Form!C93&amp;Form!E93&amp;" is a "&amp;Form!L93&amp;" employed at "&amp;Form!AO93&amp;", who began working with general voice clients in "&amp;Form!AW93&amp;", and transgender/gender diverse clients in "&amp;Form!AV93&amp;". "&amp;Form!P93&amp;" "&amp;Form!S93&amp;" "&amp;Form!X93&amp;" "&amp;CHAR(10)&amp;CHAR(10)&amp;"This provider is affiliated with the following: "&amp;Form!AP93&amp;". "&amp;Form!AY93&amp;Form!Z93&amp;Form!AB93&amp;Form!AU93&amp;Form!BA93</f>
        <v>Heather Gross, MS CCC-SLP, RYT, Certified Vocologist, Singing Voice Specialist  (she/her) is a Vocal Pedagogue/Singing Instructor employed at Live Vocally, who began working with general voice clients in 2017, and transgender/gender diverse clients in 2017. Individual training is offered in person or virtually, and group training is offered virtually. Services are available for those with feminine, masculine, androgynous, and singing-related voice goals. 
This provider is affiliated with the following: American Speech-Language-Hearing Association (ASHA) . This provider opted to share the following additional aspects of identity: LGBTQ+ community membership, Disabled/Chronically Ill 
Regarding formal training in voice for transgender and gender diverse people, this provider reported: Licensed voice therapist, NCVS Trained Vocologist, Vocalist, Certified Contemporary Voice Teacher, certified in additional mental health informed and trauma informed approaches and practices, which I implement into my mind body voice approach.
Regarding areas of specialty/specific trainings, this provider reported: Singing Voice, Gender Affirming Voice, Trauma Informed Voice
Regarding formal training in cultural humility for transgender and gender diverse people, this provider reported: Cultural Humility Course with Leah Helou and Wynde Vastine, additional CEU's through my other employer Expressable. I am always learning from my clients own experiences :) </v>
      </c>
      <c r="E92" s="9" t="str">
        <f>Form!T93</f>
        <v/>
      </c>
      <c r="F92" s="9" t="str">
        <f>Form!M93</f>
        <v>English </v>
      </c>
      <c r="G92" s="59" t="str">
        <f>Form!AI93</f>
        <v>Cisgender Woman</v>
      </c>
      <c r="H92" s="9" t="str">
        <f>Form!AR93</f>
        <v>heather@livevocally.com</v>
      </c>
      <c r="I92" s="49" t="str">
        <f>Form!AS93</f>
        <v>livevocally.com</v>
      </c>
      <c r="J92" s="58">
        <f>Form!AQ93</f>
        <v>9082566246</v>
      </c>
      <c r="K92" s="9" t="str">
        <f>Form!AC93</f>
        <v>Packages and Sliding scale options are available </v>
      </c>
      <c r="L92" s="60">
        <f>Form!A93</f>
        <v>45359.77958</v>
      </c>
    </row>
    <row r="93">
      <c r="A93" s="9" t="str">
        <f>Form!AN94</f>
        <v>1400 N 6th Ave., Ste. D4, Knoxville, Tennessee</v>
      </c>
      <c r="B93" s="9" t="str">
        <f>Form!C94</f>
        <v>Kelli Turczyn M.S., CCC-SLP, Vocologist</v>
      </c>
      <c r="C93" s="23" t="str">
        <f>Form!L94</f>
        <v>Speech-Language Pathologist</v>
      </c>
      <c r="D93" s="61" t="str">
        <f>Form!C94&amp;Form!E94&amp;" is a "&amp;Form!L94&amp;" employed at "&amp;Form!AO94&amp;", who began working with general voice clients in "&amp;Form!AW94&amp;", and transgender/gender diverse clients in "&amp;Form!AV94&amp;". "&amp;Form!P94&amp;" "&amp;Form!S94&amp;" "&amp;Form!X94&amp;" "&amp;CHAR(10)&amp;CHAR(10)&amp;"This provider is affiliated with the following: "&amp;Form!AP94&amp;". "&amp;Form!AY94&amp;Form!Z94&amp;Form!AB94&amp;Form!AU94&amp;Form!BA94</f>
        <v>Kelli Turczyn M.S., CCC-SLP, Vocologist is a Speech-Language Pathologist employed at Trillium Speech, Language, &amp; Voice Services, LLC, who began working with general voice clients in 2010, and transgender/gender diverse clients in 2017. Individual training is offered in person or virtually, and group training is offered in person. Services are available for those with feminine, masculine, androgynous, and singing-related voice goals. 
This provider is affiliated with the following: American Speech-Language-Hearing Association (ASHA) member. This provider opted to share the following additional aspects of identity: Member of the LGBTQ+ community
Regarding formal training in voice for transgender and gender diverse people, this provider reported: Multiple GAVC conferences, online CEUs, participant in online communities
Regarding areas of specialty/specific trainings, this provider reported: gender affirming voice training, gender affirming singing lessons
Regarding formal training in cultural humility for transgender and gender diverse people, this provider reported: Community trainings through Trans Empowerment Project, Transgender Voice and Communication Training for Voice Clinicians</v>
      </c>
      <c r="E93" s="9" t="str">
        <f>Form!T94</f>
        <v>TN</v>
      </c>
      <c r="F93" s="9" t="str">
        <f>Form!M94</f>
        <v>English</v>
      </c>
      <c r="G93" s="59" t="str">
        <f>Form!AI94</f>
        <v>She/They</v>
      </c>
      <c r="H93" s="9" t="str">
        <f>Form!AR94</f>
        <v>Kelli@trilliumspeech.com</v>
      </c>
      <c r="I93" s="49" t="str">
        <f>Form!AS94</f>
        <v>www.trilliumspeech.com</v>
      </c>
      <c r="J93" s="58">
        <f>Form!AQ94</f>
        <v>8652147384</v>
      </c>
      <c r="K93" s="9" t="str">
        <f>Form!AC94</f>
        <v>I accept Blue Cross, Blue Shield, united, healthcare, all TennCare Medicaid plans (UHC community plan, Wellpoint, Bluecare, Cover Kids.</v>
      </c>
      <c r="L93" s="60">
        <f>Form!A94</f>
        <v>45359.79109</v>
      </c>
    </row>
    <row r="94">
      <c r="A94" s="9" t="str">
        <f>Form!AN95</f>
        <v>Chicago, Illinois</v>
      </c>
      <c r="B94" s="9" t="str">
        <f>Form!C95</f>
        <v>Quinn Dinsmore</v>
      </c>
      <c r="C94" s="23" t="str">
        <f>Form!L95</f>
        <v>Gender Affirming Voice Trainer</v>
      </c>
      <c r="D94" s="61" t="str">
        <f>Form!C95&amp;Form!E95&amp;" is a "&amp;Form!L95&amp;" employed at "&amp;Form!AO95&amp;", who began working with general voice clients in "&amp;Form!AW95&amp;", and transgender/gender diverse clients in "&amp;Form!AV95&amp;". "&amp;Form!P95&amp;" "&amp;Form!S95&amp;" "&amp;Form!X95&amp;" "&amp;CHAR(10)&amp;CHAR(10)&amp;"This provider is affiliated with the following: "&amp;Form!AP95&amp;". "&amp;Form!AY95&amp;Form!Z95&amp;Form!AB95&amp;Form!AU95&amp;Form!BA95</f>
        <v>Quinn Dinsmore (they/them) is a Gender Affirming Voice Trainer employed at Quintessential Voice Lessons LLC, who began working with general voice clients in 2020, and transgender/gender diverse clients in 2020. Individual training is offered virtually, and group training is offered virtually. Services are available for those with feminine, masculine, and androgynous voice goals. 
This provider is affiliated with the following: . This provider opted to share the following additional aspects of identity: Trans-nonbinary, Jewish, White
Regarding formal training in voice for transgender and gender diverse people, this provider reported: Bachelors of Science- Public Heath + Biology
Courses :Gender Affirming Voice Training: A Course for Voice Clinicians by Sandy Hirsch
+ Trans Voice Alteration: Renée Yoxon
Training in: Alexander Technique, Vocal Function of Singing, Anatomy and Physiology of Vocal Production
Regarding areas of specialty/specific trainings, this provider reported: Neurodiverse learners, Transmasculine voices with and w/out testosterone
This provider wished to share the following additional information: I am a vocal coach with a testosterone influenced vocal tract.</v>
      </c>
      <c r="E94" s="9" t="str">
        <f>Form!T95</f>
        <v>Globally</v>
      </c>
      <c r="F94" s="9" t="str">
        <f>Form!M95</f>
        <v>English</v>
      </c>
      <c r="G94" s="59" t="str">
        <f>Form!AI95</f>
        <v>Nonbinary</v>
      </c>
      <c r="H94" s="9" t="str">
        <f>Form!AR95</f>
        <v>qvoicelessons@gmail.com</v>
      </c>
      <c r="I94" s="49" t="str">
        <f>Form!AS95</f>
        <v>https://www.qvoicelessons.com/</v>
      </c>
      <c r="J94" s="58" t="str">
        <f>Form!AQ95</f>
        <v/>
      </c>
      <c r="K94" s="9" t="str">
        <f>Form!AC95</f>
        <v>Sliding Scale / Equitable Pricing Options</v>
      </c>
      <c r="L94" s="60">
        <f>Form!A95</f>
        <v>45359.81081</v>
      </c>
    </row>
    <row r="95">
      <c r="A95" s="9" t="str">
        <f>Form!AN96</f>
        <v>Blk 210 New Upper Changi Road, Singapore 460210, Singapore </v>
      </c>
      <c r="B95" s="9" t="str">
        <f>Form!C96</f>
        <v>Gwyneth Lee</v>
      </c>
      <c r="C95" s="23" t="str">
        <f>Form!L96</f>
        <v>Speech-Language Pathologist</v>
      </c>
      <c r="D95" s="61" t="str">
        <f>Form!C96&amp;Form!E96&amp;" is a "&amp;Form!L96&amp;" employed at "&amp;Form!AO96&amp;", who began working with general voice clients in "&amp;Form!AW96&amp;", and transgender/gender diverse clients in "&amp;Form!AV96&amp;". "&amp;Form!P96&amp;" "&amp;Form!S96&amp;" "&amp;Form!X96&amp;" "&amp;CHAR(10)&amp;CHAR(10)&amp;"This provider is affiliated with the following: "&amp;Form!AP96&amp;". "&amp;Form!AY96&amp;Form!Z96&amp;Form!AB96&amp;Form!AU96&amp;Form!BA96</f>
        <v>Gwyneth Lee is a Speech-Language Pathologist employed at A Million Things to Say , who began working with general voice clients in 2006, and transgender/gender diverse clients in 2006. Individual training is offered in person or virtually, and group training is offered in person. Services are available for those with feminine, masculine, and androgynous voice goals. 
This provider is affiliated with the following: Allied Health Professional Council of Singapore member . 
Regarding formal training in voice for transgender and gender diverse people, this provider reported: Masters of Speech and Communication Disorders graduated from LaTrobe University, 2003. I have more than 20yrs of experience working exclusively in the area of voice disorders, gender affirming voice therapy and stuttering. I’ve worked in public hospitals and run a private practice. I also provide supervision for therapists in the area of voice therapy and GAVC. 
Regarding areas of specialty/specific trainings, this provider reported: LMRVT, Estill voice training, GAVC , Stemple’s vocal function exercises and resonance voice training 
Regarding formal training in cultural humility for transgender and gender diverse people, this provider reported: GAVC training </v>
      </c>
      <c r="E95" s="9" t="str">
        <f>Form!T96</f>
        <v>Globally</v>
      </c>
      <c r="F95" s="9" t="str">
        <f>Form!M96</f>
        <v>English, Mandarin </v>
      </c>
      <c r="G95" s="59" t="str">
        <f>Form!AI96</f>
        <v>Cisgender Woman</v>
      </c>
      <c r="H95" s="9" t="str">
        <f>Form!AR96</f>
        <v>amillionthingstosay@gmail.com</v>
      </c>
      <c r="I95" s="49" t="str">
        <f>Form!AS96</f>
        <v>www.amillionthingstosay.com</v>
      </c>
      <c r="J95" s="58">
        <f>Form!AQ96</f>
        <v>6592985421</v>
      </c>
      <c r="K95" s="9" t="str">
        <f>Form!AC96</f>
        <v/>
      </c>
      <c r="L95" s="60">
        <f>Form!A96</f>
        <v>45359.89716</v>
      </c>
    </row>
    <row r="96">
      <c r="A96" s="9" t="str">
        <f>Form!AN97</f>
        <v>Oakland , CA</v>
      </c>
      <c r="B96" s="9" t="str">
        <f>Form!C97</f>
        <v>Jennifer Cleary, MS, CCC-SLP</v>
      </c>
      <c r="C96" s="23" t="str">
        <f>Form!L97</f>
        <v>Speech-Language Pathologist</v>
      </c>
      <c r="D96" s="61" t="str">
        <f>Form!C97&amp;Form!E97&amp;" is a "&amp;Form!L97&amp;" employed at "&amp;Form!AO97&amp;", who began working with general voice clients in "&amp;Form!AW97&amp;", and transgender/gender diverse clients in "&amp;Form!AV97&amp;". "&amp;Form!P97&amp;" "&amp;Form!S97&amp;" "&amp;Form!X97&amp;" "&amp;CHAR(10)&amp;CHAR(10)&amp;"This provider is affiliated with the following: "&amp;Form!AP97&amp;". "&amp;Form!AY97&amp;Form!Z97&amp;Form!AB97&amp;Form!AU97&amp;Form!BA97</f>
        <v>Jennifer Cleary, MS, CCC-SLP (zie/hir and she/her) is a Speech-Language Pathologist employed at ExploreVoice Studios, who began working with general voice clients in 2005, and transgender/gender diverse clients in 2015. Individual training is offered virtually, and group training is offered virtually. Services are available for those with feminine, masculine, androgynous, and singing-related voice goals. 
This provider is affiliated with the following: Trans Voice Initiative . This provider opted to share the following additional aspects of identity: Queer, non-binary, agender, grew up poor, white.
Regarding formal training in voice for transgender and gender diverse people, this provider reported: MS in Speech Language Pathology with extensive training in GAVC. Unique in-community cultural competence as a member of the TGNC community. Founding member of the Trans Voice Initiative.
Regarding areas of specialty/specific trainings, this provider reported: 15 years teaching singing with training in contemporary, classical, improv and musical theater. Trained in somatic therapy, Alexander technique, Sound healing, Reiki.
Regarding formal training in cultural humility for transgender and gender diverse people, this provider reported: Extensive training, and lived experience as part of community, as well as education from trans friends and family. 
This provider wished to share the following additional information: I am honored each time someone gives me the gift of getting to collaborate with them in the vulnerable and powerful space of self-expression, birthing and uncovering that is gender affirming voice coaching. </v>
      </c>
      <c r="E96" s="9" t="str">
        <f>Form!T97</f>
        <v>CA</v>
      </c>
      <c r="F96" s="9" t="str">
        <f>Form!M97</f>
        <v>English, Spanish </v>
      </c>
      <c r="G96" s="59" t="str">
        <f>Form!AI97</f>
        <v>Nonbinary</v>
      </c>
      <c r="H96" s="9" t="str">
        <f>Form!AR97</f>
        <v>explorevoice@gmail.com</v>
      </c>
      <c r="I96" s="49" t="str">
        <f>Form!AS97</f>
        <v>www.explorevoice.com</v>
      </c>
      <c r="J96" s="58">
        <f>Form!AQ97</f>
        <v>9178551029</v>
      </c>
      <c r="K96" s="9" t="str">
        <f>Form!AC97</f>
        <v>Sliding scale available, do not accept insurance but superbill offered. </v>
      </c>
      <c r="L96" s="60">
        <f>Form!A97</f>
        <v>45359.96481</v>
      </c>
    </row>
    <row r="97">
      <c r="A97" s="9" t="str">
        <f>Form!AN98</f>
        <v>2330 Post Street, 5th floor , San Francisco , CA</v>
      </c>
      <c r="B97" s="9" t="str">
        <f>Form!C98</f>
        <v>Sarah Schneider, MS, CCC-SLP</v>
      </c>
      <c r="C97" s="23" t="str">
        <f>Form!L98</f>
        <v>Speech-Language Pathologist</v>
      </c>
      <c r="D97" s="61" t="str">
        <f>Form!C98&amp;Form!E98&amp;" is a "&amp;Form!L98&amp;" employed at "&amp;Form!AO98&amp;", who began working with general voice clients in "&amp;Form!AW98&amp;", and transgender/gender diverse clients in "&amp;Form!AV98&amp;". "&amp;Form!P98&amp;" "&amp;Form!S98&amp;" "&amp;Form!X98&amp;" "&amp;CHAR(10)&amp;CHAR(10)&amp;"This provider is affiliated with the following: "&amp;Form!AP98&amp;". "&amp;Form!AY98&amp;Form!Z98&amp;Form!AB98&amp;Form!AU98&amp;Form!BA98</f>
        <v>Sarah Schneider, MS, CCC-SLP is a Speech-Language Pathologist employed at UCSF , who began working with general voice clients in 2002, and transgender/gender diverse clients in 2004.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 
Regarding formal training in voice for transgender and gender diverse people, this provider reported: Over 20 years of working with clients on gender affirming voice care across the spectrum of voice goals. I have and continue to work with surgeons who provide gender affirming voice surgery and am experienced in peri-operative voice care. 
Regarding areas of specialty/specific trainings, this provider reported: Gender affirming speaking and singing voice training
Regarding formal training in cultural humility for transgender and gender diverse people, this provider reported: Several workshops and online trainings</v>
      </c>
      <c r="E97" s="9" t="str">
        <f>Form!T98</f>
        <v>CA</v>
      </c>
      <c r="F97" s="9" t="str">
        <f>Form!M98</f>
        <v>English, Interpretation Services Available</v>
      </c>
      <c r="G97" s="59" t="str">
        <f>Form!AI98</f>
        <v>Cisgender Woman</v>
      </c>
      <c r="H97" s="9" t="str">
        <f>Form!AR98</f>
        <v>sarah.schneider@ucsf.edu</v>
      </c>
      <c r="I97" s="49" t="str">
        <f>Form!AS98</f>
        <v>https://ohns.ucsf.edu/laryngology</v>
      </c>
      <c r="J97" s="58">
        <f>Form!AQ98</f>
        <v>4158857700</v>
      </c>
      <c r="K97" s="9" t="str">
        <f>Form!AC98</f>
        <v>We accept most insurance and have cash pay options. </v>
      </c>
      <c r="L97" s="60">
        <f>Form!A98</f>
        <v>45359.98572</v>
      </c>
    </row>
    <row r="98">
      <c r="A98" s="9" t="str">
        <f>Form!AN99</f>
        <v>East Melbourne, Melbourne, Victoria</v>
      </c>
      <c r="B98" s="9" t="str">
        <f>Form!C99</f>
        <v>Jennifer Oates, PhD, CPSP, FSPA, WPATH SOC-v8 Certified member</v>
      </c>
      <c r="C98" s="23" t="str">
        <f>Form!L99</f>
        <v>Speech-Language Pathologist</v>
      </c>
      <c r="D98" s="61" t="str">
        <f>Form!C99&amp;Form!E99&amp;" is a "&amp;Form!L99&amp;" employed at "&amp;Form!AO99&amp;", who began working with general voice clients in "&amp;Form!AW99&amp;", and transgender/gender diverse clients in "&amp;Form!AV99&amp;". "&amp;Form!P99&amp;" "&amp;Form!S99&amp;" "&amp;Form!X99&amp;" "&amp;CHAR(10)&amp;CHAR(10)&amp;"This provider is affiliated with the following: "&amp;Form!AP99&amp;". "&amp;Form!AY99&amp;Form!Z99&amp;Form!AB99&amp;Form!AU99&amp;Form!BA99</f>
        <v>Jennifer Oates, PhD, CPSP, FSPA, WPATH SOC-v8 Certified member (she/they) is a Speech-Language Pathologist employed at La Trobe University , who began working with general voice clients in 1976, and transgender/gender diverse clients in 1979. Individual training is offered in person, and group training is not offered. Services are available for those with feminine, masculine, and androgynous voice goals. 
This provider is affiliated with the following: World Professional Association for Transgender Health (WPATH) SOC-v8 Certified member, Life member and Fellow of Speech Pathology Australia, Member of Laryngology Society of Australasia, Member of the Australian Professional Association for Trans Health, Member of Australian Voice Association. 
Regarding formal training in voice for transgender and gender diverse people, this provider reported: I have been supporting transgender and gender diverse clients with their voice, communication and wellbeing since 1979, initially in a university clinic and now mainly in a private practice (Melbourne Voice Analysis Centre). My education and training for this work includes speech pathology education (Bachelor and Masters degrees), post-graduation training in assessment and therapy for children and adults with voice problems, extensive research with adults and children with voice problems and transgender and gender diverse people seeking voice and communication support, and completion of education and training for gender affirming healthcare, gender affirming voice and communication training, and pre- and post-surgery care associated with gender affirming laryngeal surgery. My education and training specific to gender affirming voice and communication support has been provided by universities and through workshops, seminars, and conferences offered by the Australian Psychological Society, WPATH, EPATH and AusPATH. 
Regarding areas of specialty/specific trainings, this provider reported: Until the past 10 years, all of my work in this field has been with transfeminine people, but I am also gaining knowledge and experience working with transmasculine and nonbinary people. 
Regarding formal training in cultural humility for transgender and gender diverse people, this provider reported: Training provided by AusPATH and WPATH via seminars, workshops and conferences</v>
      </c>
      <c r="E98" s="9" t="str">
        <f>Form!T99</f>
        <v/>
      </c>
      <c r="F98" s="9" t="str">
        <f>Form!M99</f>
        <v>English</v>
      </c>
      <c r="G98" s="59" t="str">
        <f>Form!AI99</f>
        <v>Cisgender Woman</v>
      </c>
      <c r="H98" s="9" t="str">
        <f>Form!AR99</f>
        <v>j.oates@latrobe.edu.au</v>
      </c>
      <c r="I98" s="49" t="str">
        <f>Form!AS99</f>
        <v>https://scholars.latrobe.edu.au/jmoates</v>
      </c>
      <c r="J98" s="58" t="str">
        <f>Form!AQ99</f>
        <v>+61417577722</v>
      </c>
      <c r="K98" s="9" t="str">
        <f>Form!AC99</f>
        <v>Clients who hold extras cover with Australian Health insurance funds, who are supported by WorkSafe or their employer, or who have a care plan with their doctor are eligible for rebates on their payments. </v>
      </c>
      <c r="L98" s="60">
        <f>Form!A99</f>
        <v>45360.1514</v>
      </c>
    </row>
    <row r="99">
      <c r="A99" s="9" t="str">
        <f>Form!AN100</f>
        <v>243 Charles Street, Boston, MA</v>
      </c>
      <c r="B99" s="9" t="str">
        <f>Form!C100</f>
        <v>Kaila Harris, MS, BM, CCC-SLP</v>
      </c>
      <c r="C99" s="23" t="str">
        <f>Form!L100</f>
        <v>Speech-Language Pathology and Singing Voice Specialist</v>
      </c>
      <c r="D99" s="61" t="str">
        <f>Form!C100&amp;Form!E100&amp;" is a "&amp;Form!L100&amp;" employed at "&amp;Form!AO100&amp;", who began working with general voice clients in "&amp;Form!AW100&amp;", and transgender/gender diverse clients in "&amp;Form!AV100&amp;". "&amp;Form!P100&amp;" "&amp;Form!S100&amp;" "&amp;Form!X100&amp;" "&amp;CHAR(10)&amp;CHAR(10)&amp;"This provider is affiliated with the following: "&amp;Form!AP100&amp;". "&amp;Form!AY100&amp;Form!Z100&amp;Form!AB100&amp;Form!AU100&amp;Form!BA100</f>
        <v>Kaila Harris, MS, BM, CCC-SLP is a Speech-Language Pathology and Singing Voice Specialist employed at Voice and Speech Lab - Massachusetts Eye and Ear Infirmary, who began working with general voice clients in 2020, and transgender/gender diverse clients in 2020. Individual training is offered in person or virtually, and group training is not offered. Services are available for those with feminine, masculine, androgynous, and singing-related voice goals. 
This provider is affiliated with the following: Pan American Vocology Association (PAVA) National Association of Teachers of Singing (NATS), The Voice Foundation (TVF), American Speech-Language-Hearing Association (ASHA). 
Regarding formal training in voice for transgender and gender diverse people, this provider reported: Undergraduate degree in Vocal Performance and graduate degree in SLP. GAVC specific training includes: Cultural responsiveness trainings with AC Goldberg of Transplaining, 2 supervised graduate internships, clinical fellowship providing GAVC voice training alongside clinical services, attending multiple GAVC voice training workshops provided by both cis and TGD instructors including by the Trans Voice Initiative, and reading books on GAVC voice training for speakers and singers. 
Regarding areas of specialty/specific trainings, this provider reported: Training in Somatic Voicework™ The LoVetri Method and Estill Voice Method. I offer support for both speaking and singing voice for ages 13+ 
Regarding formal training in cultural humility for transgender and gender diverse people, this provider reported: Training with Transplaining led by AC Goldberg, reading scholarly texts and books written by TGD authors. 
This provider wished to share the following additional information: Teaching singing voice since 2008. </v>
      </c>
      <c r="E99" s="9" t="str">
        <f>Form!T100</f>
        <v>MA</v>
      </c>
      <c r="F99" s="9" t="str">
        <f>Form!M100</f>
        <v>English</v>
      </c>
      <c r="G99" s="59" t="str">
        <f>Form!AI100</f>
        <v>Cisgender Woman</v>
      </c>
      <c r="H99" s="9" t="str">
        <f>Form!AR100</f>
        <v>kharris25@meei.harvard.edu</v>
      </c>
      <c r="I99" s="49" t="str">
        <f>Form!AS100</f>
        <v>https://masseyeandear.org/treatments/transgender-voice-therapy</v>
      </c>
      <c r="J99" s="58">
        <f>Form!AQ100</f>
        <v>6175734050</v>
      </c>
      <c r="K99" s="9" t="str">
        <f>Form!AC100</f>
        <v/>
      </c>
      <c r="L99" s="60">
        <f>Form!A100</f>
        <v>45360.29638</v>
      </c>
    </row>
    <row r="100">
      <c r="A100" s="9" t="str">
        <f>Form!AN101</f>
        <v>Ontario Virtual (1600-2300 Yonge Street, Toronto, ON M4P 1E4), Toronto, ON</v>
      </c>
      <c r="B100" s="9" t="str">
        <f>Form!C101</f>
        <v>Alyssa McCarthy BA Mus, MSc S-LP, S-LP (C), Reg. CASLPO</v>
      </c>
      <c r="C100" s="23" t="str">
        <f>Form!L101</f>
        <v>Speech-Language Pathologist, Singing Voice Specialist</v>
      </c>
      <c r="D100" s="61" t="str">
        <f>Form!C101&amp;Form!E101&amp;" is a "&amp;Form!L101&amp;" employed at "&amp;Form!AO101&amp;", who began working with general voice clients in "&amp;Form!AW101&amp;", and transgender/gender diverse clients in "&amp;Form!AV101&amp;". "&amp;Form!P101&amp;" "&amp;Form!S101&amp;" "&amp;Form!X101&amp;" "&amp;CHAR(10)&amp;CHAR(10)&amp;"This provider is affiliated with the following: "&amp;Form!AP101&amp;". "&amp;Form!AY101&amp;Form!Z101&amp;Form!AB101&amp;Form!AU101&amp;Form!BA101</f>
        <v>Alyssa McCarthy BA Mus, MSc S-LP, S-LP (C), Reg. CASLPO (she/her) is a Speech-Language Pathologist, Singing Voice Specialist employed at SpeechAppeal , who began working with general voice clients in 2016, and transgender/gender diverse clients in 2016. Individual training is offered virtually, and group training is offered virtually. Services are available for those with feminine, masculine, androgynous, and singing-related voice goals. 
This provider is affiliated with the following: Speech-Language Audiology Canada, College of Audiologists and Speech-Language Pathologists of Ontario, Rainbow Health Ontario. 
Regarding formal training in voice for transgender and gender diverse people, this provider reported: I began clinical training with GAVC training in 2014 and have been working heavily clinically with GAVC ever since, in addition to prioritizing many GAVC courses, such as those with Hirsch and Helou, Goldberg, and more.
Regarding areas of specialty/specific trainings, this provider reported: Gender Affirming Singing Voice (clinically-trained Singing Voice Specialist and Singer (BA Mus Voice))
Regarding formal training in cultural humility for transgender and gender diverse people, this provider reported: Transplaining, Goldberg, Kapila, Vastine &amp; Helou</v>
      </c>
      <c r="E100" s="9" t="str">
        <f>Form!T101</f>
        <v>ON, NS, PEI (Canada)</v>
      </c>
      <c r="F100" s="9" t="str">
        <f>Form!M101</f>
        <v>English </v>
      </c>
      <c r="G100" s="59" t="str">
        <f>Form!AI101</f>
        <v>Cisgender Woman</v>
      </c>
      <c r="H100" s="9" t="str">
        <f>Form!AR101</f>
        <v>admin@speechappealclinic.com</v>
      </c>
      <c r="I100" s="49" t="str">
        <f>Form!AS101</f>
        <v>www.speechappealclinic.com</v>
      </c>
      <c r="J100" s="58" t="str">
        <f>Form!AQ101</f>
        <v/>
      </c>
      <c r="K100" s="9" t="str">
        <f>Form!AC101</f>
        <v>Varies</v>
      </c>
      <c r="L100" s="60">
        <f>Form!A101</f>
        <v>45360.49426</v>
      </c>
    </row>
    <row r="101">
      <c r="A101" s="9" t="str">
        <f>Form!AN102</f>
        <v>Greensboro, NC</v>
      </c>
      <c r="B101" s="9" t="str">
        <f>Form!C102</f>
        <v>Kevin Dorman, MS, CCC-SLP</v>
      </c>
      <c r="C101" s="23" t="str">
        <f>Form!L102</f>
        <v>Speech-Language Pathologist</v>
      </c>
      <c r="D101" s="61" t="str">
        <f>Form!C102&amp;Form!E102&amp;" is a "&amp;Form!L102&amp;" employed at "&amp;Form!AO102&amp;", who began working with general voice clients in "&amp;Form!AW102&amp;", and transgender/gender diverse clients in "&amp;Form!AV102&amp;". "&amp;Form!P102&amp;" "&amp;Form!S102&amp;" "&amp;Form!X102&amp;" "&amp;CHAR(10)&amp;CHAR(10)&amp;"This provider is affiliated with the following: "&amp;Form!AP102&amp;". "&amp;Form!AY102&amp;Form!Z102&amp;Form!AB102&amp;Form!AU102&amp;Form!BA102</f>
        <v>Kevin Dorman, MS, CCC-SLP (they/them) is a Speech-Language Pathologist employed at Prismatic Speech Services, who began working with general voice clients in 2015, and transgender/gender diverse clients in 2015. Individual training is offered virtually, and group training is offered virtually. Services are available for those with feminine, masculine, androgynous, and singing-related voice goals. 
This provider is affiliated with the following: Transgender Professional Association for Transgender Health (TPATH), Charlotte Transgender Health, Trans Voice Initiative, World Professional Association for Transgender Health (WPATH), American Speech-Language-Hearing Association (ASHA),. This provider opted to share the following additional aspects of identity: Queer, demisexual, neurodivergent, bird nerd
Regarding formal training in voice for transgender and gender diverse people, this provider reported: Kevin (they/them) has been providing online gender-affirming voice work since they opened their practice in 2016. They have worked towards specializing in this area since they figured out their own gender identity in 2012, and have sought a variety of trainings to provide the best care possible. These trainings include intensive workshops in gender-affirming voice and voice disorder treatment, singing voice application, trauma-informed social work. Kevin is a cofounder of a trans-identifying voice professionals collective and is constantly refining their services thanks to the generosity of their peers.
Regarding areas of specialty/specific trainings, this provider reported: LMRVT, CSCFT, trauma-informed care, circumlaryngeal massage
Regarding formal training in cultural humility for transgender and gender diverse people, this provider reported: Training led by Ruchi Kapila in 2023 as part of Denver Training in January; Training by Wynde Vastiune in 2019 in Denver Training in January; Helou/Hirsch/Block training in 2017; trauma-informed care social work conference in 2019; several smaller presentations at ASHA throughout the years.</v>
      </c>
      <c r="E101" s="9" t="str">
        <f>Form!T102</f>
        <v>VA, NC, SC, GA</v>
      </c>
      <c r="F101" s="9" t="str">
        <f>Form!M102</f>
        <v>English</v>
      </c>
      <c r="G101" s="59" t="str">
        <f>Form!AI102</f>
        <v>Nonbinary</v>
      </c>
      <c r="H101" s="9" t="str">
        <f>Form!AR102</f>
        <v>kevin@prismaticspeech.com</v>
      </c>
      <c r="I101" s="49" t="str">
        <f>Form!AS102</f>
        <v>prismaticspeech.com</v>
      </c>
      <c r="J101" s="58">
        <f>Form!AQ102</f>
        <v>3362321371</v>
      </c>
      <c r="K101" s="9" t="str">
        <f>Form!AC102</f>
        <v>Micro-grants available for those who need financial assistance; superbills and documentation available for clients to seek insurance reimbursement</v>
      </c>
      <c r="L101" s="60">
        <f>Form!A102</f>
        <v>45360.55265</v>
      </c>
    </row>
    <row r="102">
      <c r="A102" s="9" t="str">
        <f>Form!AN103</f>
        <v>150 S Warner Rd Ste 130,, King of Prussia, PA</v>
      </c>
      <c r="B102" s="9" t="str">
        <f>Form!C103</f>
        <v>Jessica Schwartz Smith, MS, CCC-SLP</v>
      </c>
      <c r="C102" s="23" t="str">
        <f>Form!L103</f>
        <v>Speech-Language Pathologist</v>
      </c>
      <c r="D102" s="61" t="str">
        <f>Form!C103&amp;Form!E103&amp;" is a "&amp;Form!L103&amp;" employed at "&amp;Form!AO103&amp;", who began working with general voice clients in "&amp;Form!AW103&amp;", and transgender/gender diverse clients in "&amp;Form!AV103&amp;". "&amp;Form!P103&amp;" "&amp;Form!S103&amp;" "&amp;Form!X103&amp;" "&amp;CHAR(10)&amp;CHAR(10)&amp;"This provider is affiliated with the following: "&amp;Form!AP103&amp;". "&amp;Form!AY103&amp;Form!Z103&amp;Form!AB103&amp;Form!AU103&amp;Form!BA103</f>
        <v>Jessica Schwartz Smith, MS, CCC-SLP is a Speech-Language Pathologist employed at Resonate Voice and Speech Services, who began working with general voice clients in 2016, and transgender/gender diverse clients in 2019.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Jessica is a licensed and certified speech-language pathologist and private practice owner who specializes in voice care.  She has experience working with general voice patients since 2016 and began working with trans clients seeking voice training in 2019.  Jessica ensures all exercises are rooted in an understanding of healthy voice practices to lay a strong foundation for pitch, resonance, and communication training.  She is Safe Zone Trained and participates in continuing education to support an affirming environment that offers high quality, individualized voice care.
Regarding formal training in cultural humility for transgender and gender diverse people, this provider reported: Safe Zone Training, Trans Wellness Conference Attendee</v>
      </c>
      <c r="E102" s="9" t="str">
        <f>Form!T103</f>
        <v>PA, NC</v>
      </c>
      <c r="F102" s="9" t="str">
        <f>Form!M103</f>
        <v>English</v>
      </c>
      <c r="G102" s="59" t="str">
        <f>Form!AI103</f>
        <v>Cisgender Woman</v>
      </c>
      <c r="H102" s="9" t="str">
        <f>Form!AR103</f>
        <v>jessica@resonatevoiceandspeech.com</v>
      </c>
      <c r="I102" s="49" t="str">
        <f>Form!AS103</f>
        <v>www.resonatevoiceandspeech.com</v>
      </c>
      <c r="J102" s="58">
        <f>Form!AQ103</f>
        <v>2674144930</v>
      </c>
      <c r="K102" s="9" t="str">
        <f>Form!AC103</f>
        <v>Accepting self pay, out of network insurance via superbill, Medicare, and the following commercial insurance: Independence Blue Cross, Highmark of PA, BCBS PPO plans, United Healthcare/Optum, and Medicare</v>
      </c>
      <c r="L102" s="60">
        <f>Form!A103</f>
        <v>45360.64246</v>
      </c>
    </row>
    <row r="103">
      <c r="A103" s="9" t="str">
        <f>Form!AN104</f>
        <v>Seattle, Washington</v>
      </c>
      <c r="B103" s="9" t="str">
        <f>Form!C104</f>
        <v>Rebecca (Becks) von Duering, MS, CCC-SLP</v>
      </c>
      <c r="C103" s="23" t="str">
        <f>Form!L104</f>
        <v>Speech-Language Pathologist</v>
      </c>
      <c r="D103" s="61" t="str">
        <f>Form!C104&amp;Form!E104&amp;" is a "&amp;Form!L104&amp;" employed at "&amp;Form!AO104&amp;", who began working with general voice clients in "&amp;Form!AW104&amp;", and transgender/gender diverse clients in "&amp;Form!AV104&amp;". "&amp;Form!P104&amp;" "&amp;Form!S104&amp;" "&amp;Form!X104&amp;" "&amp;CHAR(10)&amp;CHAR(10)&amp;"This provider is affiliated with the following: "&amp;Form!AP104&amp;". "&amp;Form!AY104&amp;Form!Z104&amp;Form!AB104&amp;Form!AU104&amp;Form!BA104</f>
        <v>Rebecca (Becks) von Duering, MS, CCC-SLP (they/them) is a Speech-Language Pathologist employed at Affirming Voice &amp; Communication, PLLC, who began working with general voice clients in 2008, and transgender/gender diverse clients in 2015. Individual training is offered virtually, and group training is not offered. Services are available for those with feminine, masculine, and androgynous voice goals. 
This provider is affiliated with the following: American Speech-Language-Hearing Association (ASHA), World Professional Association for Transgender Health (WPATH). This provider opted to share the following additional aspects of identity: Queer, ADHD, Neurodiversity Affirming, Linguistic &amp; Cultural Diversity Affirming care 
Regarding formal training in voice for transgender and gender diverse people, this provider reported: I have extensive experience working with transgender and gender diverse clients. I strive to equip my clients with the skills to modify their voice and communication to align with their gender presentation goals while maintaining the nuances of their personality and cultural background. I am skilled in managing medically complex voice cases, working with people who never achieved alignment through their earlier attempts at voice training, and supporting patients pre- and post- voice surgery.
Regarding areas of specialty/specific trainings, this provider reported: I am skilled in teaching people to neutralize, brighten, and darken their voice. I work with all age groups and can support clients who have medical conditions that complicate their progress with training but can also help people who hope to do most of their training independently.
Regarding formal training in cultural humility for transgender and gender diverse people, this provider reported: Lived Experience, WPATH GEI Foundations, numerous professional trainings, and I am a trainer in gender affirming voice and communication </v>
      </c>
      <c r="E103" s="9" t="str">
        <f>Form!T104</f>
        <v>WA, OR, AZ</v>
      </c>
      <c r="F103" s="9" t="str">
        <f>Form!M104</f>
        <v>English</v>
      </c>
      <c r="G103" s="59" t="str">
        <f>Form!AI104</f>
        <v>Transmasculine Nonbinary</v>
      </c>
      <c r="H103" s="9" t="str">
        <f>Form!AR104</f>
        <v>rebecca@affirmingvoice.com</v>
      </c>
      <c r="I103" s="49" t="str">
        <f>Form!AS104</f>
        <v>https://affirmingvoice.clientsecure.me</v>
      </c>
      <c r="J103" s="58" t="str">
        <f>Form!AQ104</f>
        <v/>
      </c>
      <c r="K103" s="9" t="str">
        <f>Form!AC104</f>
        <v>Pricing can be modified pasted on financial need, some insurance is accepted</v>
      </c>
      <c r="L103" s="60">
        <f>Form!A104</f>
        <v>45360.76926</v>
      </c>
    </row>
    <row r="104">
      <c r="A104" s="9" t="str">
        <f>Form!AN105</f>
        <v>Perth, WA</v>
      </c>
      <c r="B104" s="9" t="str">
        <f>Form!C105</f>
        <v>Kate Baumwol CPSP</v>
      </c>
      <c r="C104" s="23" t="str">
        <f>Form!L105</f>
        <v>Speech-Language Pathologist</v>
      </c>
      <c r="D104" s="61" t="str">
        <f>Form!C105&amp;Form!E105&amp;" is a "&amp;Form!L105&amp;" employed at "&amp;Form!AO105&amp;", who began working with general voice clients in "&amp;Form!AW105&amp;", and transgender/gender diverse clients in "&amp;Form!AV105&amp;". "&amp;Form!P105&amp;" "&amp;Form!S105&amp;" "&amp;Form!X105&amp;" "&amp;CHAR(10)&amp;CHAR(10)&amp;"This provider is affiliated with the following: "&amp;Form!AP105&amp;". "&amp;Form!AY105&amp;Form!Z105&amp;Form!AB105&amp;Form!AU105&amp;Form!BA105</f>
        <v>Kate Baumwol CPSP is a Speech-Language Pathologist employed at Perth ENT Centre, who began working with general voice clients in 2006, and transgender/gender diverse clients in 2015. Individual training is offered in person, and group training is not offered. Services are available for those with feminine, masculine, and androgynous voice goals. 
This provider is affiliated with the following: Laryngology Society of Australasia, Australian Voice Association . 
Regarding formal training in voice for transgender and gender diverse people, this provider reported: Speech pathologist with over 20years experience and a sole clinical interest in voice disorders</v>
      </c>
      <c r="E104" s="9" t="str">
        <f>Form!T105</f>
        <v/>
      </c>
      <c r="F104" s="9" t="str">
        <f>Form!M105</f>
        <v>English</v>
      </c>
      <c r="G104" s="59" t="str">
        <f>Form!AI105</f>
        <v>Cisgender Woman</v>
      </c>
      <c r="H104" s="9" t="str">
        <f>Form!AR105</f>
        <v/>
      </c>
      <c r="I104" s="49" t="str">
        <f>Form!AS105</f>
        <v>https://www.perthentcentre.com.au/voiceandairway</v>
      </c>
      <c r="J104" s="58" t="str">
        <f>Form!AQ105</f>
        <v/>
      </c>
      <c r="K104" s="9" t="str">
        <f>Form!AC105</f>
        <v/>
      </c>
      <c r="L104" s="60">
        <f>Form!A105</f>
        <v>45360.82835</v>
      </c>
    </row>
    <row r="105">
      <c r="A105" s="9" t="str">
        <f>Form!AN106</f>
        <v>Torvet 6, 2000, Lillestrøm , Akershus</v>
      </c>
      <c r="B105" s="9" t="str">
        <f>Form!C106</f>
        <v>Adriana Sandbekkbråten, logoped MNLL</v>
      </c>
      <c r="C105" s="23" t="str">
        <f>Form!L106</f>
        <v>Speech-Language Pathologist</v>
      </c>
      <c r="D105" s="61" t="str">
        <f>Form!C106&amp;Form!E106&amp;" is a "&amp;Form!L106&amp;" employed at "&amp;Form!AO106&amp;", who began working with general voice clients in "&amp;Form!AW106&amp;", and transgender/gender diverse clients in "&amp;Form!AV106&amp;". "&amp;Form!P106&amp;" "&amp;Form!S106&amp;" "&amp;Form!X106&amp;" "&amp;CHAR(10)&amp;CHAR(10)&amp;"This provider is affiliated with the following: "&amp;Form!AP106&amp;". "&amp;Form!AY106&amp;Form!Z106&amp;Form!AB106&amp;Form!AU106&amp;Form!BA106</f>
        <v>Adriana Sandbekkbråten, logoped MNLL is a Speech-Language Pathologist employed at Center logopedi AS, who began working with general voice clients in 2022, and transgender/gender diverse clients in 2023. Individual training is offered in person or virtually, and group training is not offered. Services are available for those with feminine, masculine, and androgynous voice goals. 
This provider is affiliated with the following: NLL, Norsk logopedlag.. 
Regarding formal training in voice for transgender and gender diverse people, this provider reported: Master's in speech language pathology from the University of Oslo, Norway
Regarding areas of specialty/specific trainings, this provider reported: Gender affirming voice training
Regarding formal training in cultural humility for transgender and gender diverse people, this provider reported: I've completed voice training through Statped, as well as online courses on gender affirming voice training.</v>
      </c>
      <c r="E105" s="9" t="str">
        <f>Form!T106</f>
        <v>Nationally</v>
      </c>
      <c r="F105" s="9" t="str">
        <f>Form!M106</f>
        <v>Norwegian, English</v>
      </c>
      <c r="G105" s="59" t="str">
        <f>Form!AI106</f>
        <v>Cisgender Woman</v>
      </c>
      <c r="H105" s="9" t="str">
        <f>Form!AR106</f>
        <v>sandbekkbraten@centerlogopedi.no</v>
      </c>
      <c r="I105" s="49" t="str">
        <f>Form!AS106</f>
        <v>www.centerlogopedi.no</v>
      </c>
      <c r="J105" s="58" t="str">
        <f>Form!AQ106</f>
        <v>+4747623485</v>
      </c>
      <c r="K105" s="9" t="str">
        <f>Form!AC106</f>
        <v>Training is covered by HELFO (The Norwegian Health Economics Administration).</v>
      </c>
      <c r="L105" s="60">
        <f>Form!A106</f>
        <v>45361.3081</v>
      </c>
    </row>
    <row r="106">
      <c r="A106" s="9" t="str">
        <f>Form!AN107</f>
        <v>100 MAIN STREET
Suite 4, Burlington, Vermont</v>
      </c>
      <c r="B106" s="9" t="str">
        <f>Form!C107</f>
        <v>Sierra Downs, MA CCC-SLP</v>
      </c>
      <c r="C106" s="23" t="str">
        <f>Form!L107</f>
        <v>Speech-Language Pathologist and Singing Voice Coach</v>
      </c>
      <c r="D106" s="61" t="str">
        <f>Form!C107&amp;Form!E107&amp;" is a "&amp;Form!L107&amp;" employed at "&amp;Form!AO107&amp;", who began working with general voice clients in "&amp;Form!AW107&amp;", and transgender/gender diverse clients in "&amp;Form!AV107&amp;". "&amp;Form!P107&amp;" "&amp;Form!S107&amp;" "&amp;Form!X107&amp;" "&amp;CHAR(10)&amp;CHAR(10)&amp;"This provider is affiliated with the following: "&amp;Form!AP107&amp;". "&amp;Form!AY107&amp;Form!Z107&amp;Form!AB107&amp;Form!AU107&amp;Form!BA107</f>
        <v>Sierra Downs, MA CCC-SLP (she/they) is a Speech-Language Pathologist and Singing Voice Coach employed at Veritas Voice &amp; Speech, LLC, who began working with general voice clients in 2014, and transgender/gender diverse clients in 2016. Individual training is offered in person or virtually, and group training is offered in person or virtually. Services are available for those with feminine, masculine, androgynous, and singing-related voice goals. 
This provider is affiliated with the following: World Professional Association for Transgender Health (WPATH), The Voice Foundation, Voice and Speech Trainers Association, Corporate Speech Pathology Network, Vermont Speech and Hearing Association, American Speech-Language-Hearing Association (ASHA). This provider opted to share the following additional aspects of identity: queer, nonbinary (demigender) person, nature lover, self-proclaimed voice geek, and all-around goofball. 
Regarding formal training in voice for transgender and gender diverse people, this provider reported: As a queer, nonbinary person (and life-long voice geek), I am consistently challenging my own beliefs while seeking to learn from others’ lived experiences. 
My formal education pertaining to GAVC includes graduate level training through the George Washington University in Washington, DC, including published research on Accessibility to GAVC training for People of Color; this collaborative work has recently been cited in WPATH’s most recent Standards of Care. 
I have participated in numerous conferences and additional trainings since 2014, some of which have been hosted by the incredible voice practitioners who have poured their energy into creating this very directory. However, I find the most worthwhile training by far comes directly from the shared experiences of my clients, and I am honored to be a part of this process with them. 
Regarding areas of specialty/specific trainings, this provider reported: Adolescent Gender Affirming Voice, Estill Voice Training, Singing Voice Training
Regarding formal training in cultural humility for transgender and gender diverse people, this provider reported: I commit to at least 1-2 trainings related to cultural humility every year. These have primarily included workshops curated by trans/nonbinary people (Wynde Vastine, AC Goldberg, just to name a few) or through our local PRIDE Center of Vermont. 
This provider wished to share the following additional information: I believe in the following: 1.) ALL voices are miraculous 2.) Everyone deserves the right to feel affirmed while using their voice as an instrument for self-expression, and 3.) Expiration dates are simply someone else’s opinion. </v>
      </c>
      <c r="E106" s="9" t="str">
        <f>Form!T107</f>
        <v>VT, NH</v>
      </c>
      <c r="F106" s="9" t="str">
        <f>Form!M107</f>
        <v>English</v>
      </c>
      <c r="G106" s="59" t="str">
        <f>Form!AI107</f>
        <v>Nonbinary / Demigender</v>
      </c>
      <c r="H106" s="9" t="str">
        <f>Form!AR107</f>
        <v>sierra@vtspeech.com</v>
      </c>
      <c r="I106" s="49" t="str">
        <f>Form!AS107</f>
        <v>www.vtspeech.com</v>
      </c>
      <c r="J106" s="58">
        <f>Form!AQ107</f>
        <v>8022304650</v>
      </c>
      <c r="K106" s="9" t="str">
        <f>Form!AC107</f>
        <v>Currently we accept Medicare, Medicaid of Vermont (Green Mountain Care), and BCBS of Vermont. We do offer a reduced fee/sliding scale rate for folks paying privately or without insurance. </v>
      </c>
      <c r="L106" s="60">
        <f>Form!A107</f>
        <v>45361.48051</v>
      </c>
    </row>
    <row r="107">
      <c r="A107" s="9" t="str">
        <f>Form!AN108</f>
        <v>330 Poyntz Ave; Suite #274, Manhattan, KS</v>
      </c>
      <c r="B107" s="9" t="str">
        <f>Form!C108</f>
        <v>Danielle Schwartz, M.S., CCC-SLP</v>
      </c>
      <c r="C107" s="23" t="str">
        <f>Form!L108</f>
        <v>Speech-Language Pathologist</v>
      </c>
      <c r="D107" s="61" t="str">
        <f>Form!C108&amp;Form!E108&amp;" is a "&amp;Form!L108&amp;" employed at "&amp;Form!AO108&amp;", who began working with general voice clients in "&amp;Form!AW108&amp;", and transgender/gender diverse clients in "&amp;Form!AV108&amp;". "&amp;Form!P108&amp;" "&amp;Form!S108&amp;" "&amp;Form!X108&amp;" "&amp;CHAR(10)&amp;CHAR(10)&amp;"This provider is affiliated with the following: "&amp;Form!AP108&amp;". "&amp;Form!AY108&amp;Form!Z108&amp;Form!AB108&amp;Form!AU108&amp;Form!BA108</f>
        <v>Danielle Schwartz, M.S., CCC-SLP (she/her) is a Speech-Language Pathologist employed at Empower Me Speech Services, KSU, who began working with general voice clients in 2021, and transgender/gender diverse clients in 2021.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KSHA. This provider opted to share the following additional aspects of identity: Veteran, LGBTQ+ ally
Regarding formal training in voice for transgender and gender diverse people, this provider reported: I have completed various continuing education on gender affirming voice and communication. I have a private practice and work with transgender and gender diverse individuals. 
Regarding formal training in cultural humility for transgender and gender diverse people, this provider reported: "Culturally Responsive Practices Working with Trans/GNC Patients, Clients, and Students Across All Settings" presented by AC Goldberg, PhD CCC-SLP</v>
      </c>
      <c r="E107" s="9" t="str">
        <f>Form!T108</f>
        <v>KS, CO, NC</v>
      </c>
      <c r="F107" s="9" t="str">
        <f>Form!M108</f>
        <v>English</v>
      </c>
      <c r="G107" s="59" t="str">
        <f>Form!AI108</f>
        <v>Cisgender Woman</v>
      </c>
      <c r="H107" s="9" t="str">
        <f>Form!AR108</f>
        <v>danielleschwartz@empowermespeech.org</v>
      </c>
      <c r="I107" s="49" t="str">
        <f>Form!AS108</f>
        <v>https://www.empowermespeechservices.com/</v>
      </c>
      <c r="J107" s="58">
        <f>Form!AQ108</f>
        <v>7854106936</v>
      </c>
      <c r="K107" s="9" t="str">
        <f>Form!AC108</f>
        <v>I accept Tricare, BCBS, Medicaid, Medicare, and AETNA. </v>
      </c>
      <c r="L107" s="60">
        <f>Form!A108</f>
        <v>45361.49248</v>
      </c>
    </row>
    <row r="108">
      <c r="A108" s="9" t="str">
        <f>Form!AN109</f>
        <v>2525c Lebanon Pike Suite 102, Nashville, TN</v>
      </c>
      <c r="B108" s="9" t="str">
        <f>Form!C109</f>
        <v>Jaclyn Lorraine, MA, CCC-SLP</v>
      </c>
      <c r="C108" s="23" t="str">
        <f>Form!L109</f>
        <v>Speech-Language Pathologist</v>
      </c>
      <c r="D108" s="61" t="str">
        <f>Form!C109&amp;Form!E109&amp;" is a "&amp;Form!L109&amp;" employed at "&amp;Form!AO109&amp;", who began working with general voice clients in "&amp;Form!AW109&amp;", and transgender/gender diverse clients in "&amp;Form!AV109&amp;". "&amp;Form!P109&amp;" "&amp;Form!S109&amp;" "&amp;Form!X109&amp;" "&amp;CHAR(10)&amp;CHAR(10)&amp;"This provider is affiliated with the following: "&amp;Form!AP109&amp;". "&amp;Form!AY109&amp;Form!Z109&amp;Form!AB109&amp;Form!AU109&amp;Form!BA109</f>
        <v>Jaclyn Lorraine, MA, CCC-SLP (she/her) is a Speech-Language Pathologist employed at their.therapy, who began working with general voice clients in 2021, and transgender/gender diverse clients in 2021.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This provider opted to share the following additional aspects of identity: LGBTQ+ community member
Regarding formal training in voice for transgender and gender diverse people, this provider reported: Diversity Equity and Inclusion Training, Gender Affirming VoiceTraining, Trauma Informed Specialist, WPATH GEI Multidisciplinary Voice and Communication Workshop
Regarding areas of specialty/specific trainings, this provider reported: Autism Spectrum Disorder Clinical Specialist, Gender Affirming Voice Training, Vocal Coaching
Regarding formal training in cultural humility for transgender and gender diverse people, this provider reported: DEI through TGNC Conference and ASHA, Trauma Informed Training through ASHA and Simple Practice, WPATH GEI Multidisciplinary Voice and Communication Workshop
This provider wished to share the following additional information: Member of LGBTQ+ choir of Nashville</v>
      </c>
      <c r="E108" s="9" t="str">
        <f>Form!T109</f>
        <v>VA, CA, TN</v>
      </c>
      <c r="F108" s="9" t="str">
        <f>Form!M109</f>
        <v>English</v>
      </c>
      <c r="G108" s="59" t="str">
        <f>Form!AI109</f>
        <v>Cisgender Woman</v>
      </c>
      <c r="H108" s="9" t="str">
        <f>Form!AR109</f>
        <v>info@theirtherapy.com</v>
      </c>
      <c r="I108" s="49" t="str">
        <f>Form!AS109</f>
        <v>https://www.theirtherapy.com</v>
      </c>
      <c r="J108" s="58">
        <f>Form!AQ109</f>
        <v>6156690761</v>
      </c>
      <c r="K108" s="9" t="str">
        <f>Form!AC109</f>
        <v>Assist with access to grants, Blue Cross Blue Shield plans of America, Medicaid, United Health Care, private pay flexibility options</v>
      </c>
      <c r="L108" s="60">
        <f>Form!A109</f>
        <v>45361.50464</v>
      </c>
    </row>
    <row r="109">
      <c r="A109" s="9" t="str">
        <f>Form!AN110</f>
        <v>5815 W Utopia Road, Glendale, AZ</v>
      </c>
      <c r="B109" s="9" t="str">
        <f>Form!C110</f>
        <v>Aubrey Dunlap, MS, CCC-SLP</v>
      </c>
      <c r="C109" s="23" t="str">
        <f>Form!L110</f>
        <v>Speech-Language Pathologist</v>
      </c>
      <c r="D109" s="61" t="str">
        <f>Form!C110&amp;Form!E110&amp;" is a "&amp;Form!L110&amp;" employed at "&amp;Form!AO110&amp;", who began working with general voice clients in "&amp;Form!AW110&amp;", and transgender/gender diverse clients in "&amp;Form!AV110&amp;". "&amp;Form!P110&amp;" "&amp;Form!S110&amp;" "&amp;Form!X110&amp;" "&amp;CHAR(10)&amp;CHAR(10)&amp;"This provider is affiliated with the following: "&amp;Form!AP110&amp;". "&amp;Form!AY110&amp;Form!Z110&amp;Form!AB110&amp;Form!AU110&amp;Form!BA110</f>
        <v>Aubrey Dunlap, MS, CCC-SLP is a Speech-Language Pathologist employed at Midwestern University, who began working with general voice clients in , and transgender/gender diverse clients in .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Completed several in-person and virtual continuing education trainings, including a comprehensive two-day course. </v>
      </c>
      <c r="E109" s="9" t="str">
        <f>Form!T110</f>
        <v>AZ</v>
      </c>
      <c r="F109" s="9" t="str">
        <f>Form!M110</f>
        <v>English</v>
      </c>
      <c r="G109" s="59" t="str">
        <f>Form!AI110</f>
        <v>Cisgender Woman</v>
      </c>
      <c r="H109" s="9" t="str">
        <f>Form!AR110</f>
        <v>adunla@midwestern.edu</v>
      </c>
      <c r="I109" s="49" t="str">
        <f>Form!AS110</f>
        <v>https://www.mwuclinics.com/arizona/services/therapy/speech-language</v>
      </c>
      <c r="J109" s="58">
        <f>Form!AQ110</f>
        <v>5856980271</v>
      </c>
      <c r="K109" s="9" t="str">
        <f>Form!AC110</f>
        <v>University clinic, with therapy provided by students under direct supervision of a licensed and certified SLP. Accept most major insurances except Aetna. Provide services at no cost for patients with AHCCCS (AZ Medicaid). Have a generous hardship fund to help cover therapy if uninsured or if co-pays are prohibitive. Out of pocket cost is $50/evaluation and $35/session.</v>
      </c>
      <c r="L109" s="60">
        <f>Form!A110</f>
        <v>45361.54994</v>
      </c>
    </row>
    <row r="110">
      <c r="A110" s="9" t="str">
        <f>Form!AN111</f>
        <v>8360 Old York Road, Elkins Park, Pennsylvania</v>
      </c>
      <c r="B110" s="9" t="str">
        <f>Form!C111</f>
        <v>Amy Lustig, PhD, CCC-SLP</v>
      </c>
      <c r="C110" s="23" t="str">
        <f>Form!L111</f>
        <v>Speech-Language Pathologist</v>
      </c>
      <c r="D110" s="61" t="str">
        <f>Form!C111&amp;Form!E111&amp;" is a "&amp;Form!L111&amp;" employed at "&amp;Form!AO111&amp;", who began working with general voice clients in "&amp;Form!AW111&amp;", and transgender/gender diverse clients in "&amp;Form!AV111&amp;". "&amp;Form!P111&amp;" "&amp;Form!S111&amp;" "&amp;Form!X111&amp;" "&amp;CHAR(10)&amp;CHAR(10)&amp;"This provider is affiliated with the following: "&amp;Form!AP111&amp;". "&amp;Form!AY111&amp;Form!Z111&amp;Form!AB111&amp;Form!AU111&amp;Form!BA111</f>
        <v>Amy Lustig, PhD, CCC-SLP is a Speech-Language Pathologist employed at Salus University, who began working with general voice clients in 1998, and transgender/gender diverse clients in 2006.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This provider opted to share the following additional aspects of identity: LGBTQ+ community
Regarding formal training in voice for transgender and gender diverse people, this provider reported: I'm submitting on behalf of our graduate student clinic at Salus University in Elkins Park, PA, where we have a gender affirming voice and communication group ("Raise Your Voice"), and a clinical supervisor (Judith Koza) with many years of experience working with the transgender community, and who also sees clients in her New Jersey practice.
Regarding areas of specialty/specific trainings, this provider reported: Please see Judith Koza's webpage: https://www.raiseyourvoicespeech.com/copy-of-adult-neuro-services
Regarding formal training in cultural humility for transgender and gender diverse people, this provider reported: I have taught cultural and linguistic diversity courses at the graduate level for many years. I have been an out lesbian for decades and I have two ex partners who are both trans men. I participated in ASHA's faculty development program a few years ago that had a cultural sensitivity component (not great, unfortunately) built into it. I was a member of Salus's DEI committee from its inception until I left to spend 2 years in Boston, MA.</v>
      </c>
      <c r="E110" s="9">
        <f>Form!T111</f>
        <v>19027</v>
      </c>
      <c r="F110" s="9" t="str">
        <f>Form!M111</f>
        <v>English</v>
      </c>
      <c r="G110" s="59" t="str">
        <f>Form!AI111</f>
        <v>Cisgender Woman</v>
      </c>
      <c r="H110" s="9" t="str">
        <f>Form!AR111</f>
        <v>alustig@salus.edu</v>
      </c>
      <c r="I110" s="49" t="str">
        <f>Form!AS111</f>
        <v>https://www.salusuhealth.com/speech-language-institute/home.html</v>
      </c>
      <c r="J110" s="58">
        <f>Form!AQ111</f>
        <v>2157801355</v>
      </c>
      <c r="K110" s="9" t="str">
        <f>Form!AC111</f>
        <v>SLI services are always free of charge.</v>
      </c>
      <c r="L110" s="60">
        <f>Form!A111</f>
        <v>45361.82234</v>
      </c>
    </row>
    <row r="111">
      <c r="A111" s="9" t="str">
        <f>Form!AN112</f>
        <v>Sioux Falls, South Dakota</v>
      </c>
      <c r="B111" s="9" t="str">
        <f>Form!C112</f>
        <v>Jane Heinemeyer, MA, CCC/SLP</v>
      </c>
      <c r="C111" s="23" t="str">
        <f>Form!L112</f>
        <v>Speech-Language Pathologist</v>
      </c>
      <c r="D111" s="61" t="str">
        <f>Form!C112&amp;Form!E112&amp;" is a "&amp;Form!L112&amp;" employed at "&amp;Form!AO112&amp;", who began working with general voice clients in "&amp;Form!AW112&amp;", and transgender/gender diverse clients in "&amp;Form!AV112&amp;". "&amp;Form!P112&amp;" "&amp;Form!S112&amp;" "&amp;Form!X112&amp;" "&amp;CHAR(10)&amp;CHAR(10)&amp;"This provider is affiliated with the following: "&amp;Form!AP112&amp;". "&amp;Form!AY112&amp;Form!Z112&amp;Form!AB112&amp;Form!AU112&amp;Form!BA112</f>
        <v>Jane Heinemeyer, MA, CCC/SLP is a Speech-Language Pathologist employed at Self-employed, who began working with general voice clients in 1982, and transgender/gender diverse clients in 2018. Individual training is offered in person or virtually, and group training is not offered. Services are available for those with feminine, masculine, and androgynous voice goals. 
This provider is affiliated with the following: American Speech Language Hearing Association, South Dakota Speech Language Hearimg Association. 
Regarding formal training in voice for transgender and gender diverse people, this provider reported: I have over 30 years as a practicing SLP, and 8 years offering GAVC training.  I bring a wealth of experience as well as extensive training specific to GAVC training. 
Regarding areas of specialty/specific trainings, this provider reported: Gender Affirming Voice Training 2022 (Hirsch, Helou, &amp; Block),  Transgender Voice &amp; Speech Training 2020 (Diane Robinson), Transgender Voice and Beyond:Voice and Communication Training for Gemder Expression,  ASHA 2018,  Transgender Cultural Responsiveness for Pediatric Speech Language Pathologists
Regarding formal training in cultural humility for transgender and gender diverse people, this provider reported: Several webinars/inservices</v>
      </c>
      <c r="E111" s="9" t="str">
        <f>Form!T112</f>
        <v>SD, IA</v>
      </c>
      <c r="F111" s="9" t="str">
        <f>Form!M112</f>
        <v>English</v>
      </c>
      <c r="G111" s="59" t="str">
        <f>Form!AI112</f>
        <v>Cisgender Woman</v>
      </c>
      <c r="H111" s="9" t="str">
        <f>Form!AR112</f>
        <v>Jane.Heinemeyer@gmail.com</v>
      </c>
      <c r="I111" s="9" t="str">
        <f>Form!AS112</f>
        <v/>
      </c>
      <c r="J111" s="58" t="str">
        <f>Form!AQ112</f>
        <v/>
      </c>
      <c r="K111" s="9" t="str">
        <f>Form!AC112</f>
        <v>Private pay only.  Will provide information needed (diagnosis codes, procedure codes, etc) for filing claims</v>
      </c>
      <c r="L111" s="60">
        <f>Form!A112</f>
        <v>45361.83865</v>
      </c>
    </row>
    <row r="112">
      <c r="A112" s="9" t="str">
        <f>Form!AN113</f>
        <v>Las Vegas , Nv</v>
      </c>
      <c r="B112" s="9" t="str">
        <f>Form!C113</f>
        <v>Lilli Wosk, MS, CF-SLP</v>
      </c>
      <c r="C112" s="23" t="str">
        <f>Form!L113</f>
        <v>Vocal Pedagogue/Singing Instructor</v>
      </c>
      <c r="D112" s="61" t="str">
        <f>Form!C113&amp;Form!E113&amp;" is a "&amp;Form!L113&amp;" employed at "&amp;Form!AO113&amp;", who began working with general voice clients in "&amp;Form!AW113&amp;", and transgender/gender diverse clients in "&amp;Form!AV113&amp;". "&amp;Form!P113&amp;" "&amp;Form!S113&amp;" "&amp;Form!X113&amp;" "&amp;CHAR(10)&amp;CHAR(10)&amp;"This provider is affiliated with the following: "&amp;Form!AP113&amp;". "&amp;Form!AY113&amp;Form!Z113&amp;Form!AB113&amp;Form!AU113&amp;Form!BA113</f>
        <v>Lilli Wosk, MS, CF-SLP is a Vocal Pedagogue/Singing Instructor employed at Speakeasy Therapy Services, who began working with general voice clients in 2010, and transgender/gender diverse clients in 2021. Individual training is offered virtually, and group training is offered virtually. Services are available for those with feminine, masculine, androgynous, and singing-related voice goals. 
This provider is affiliated with the following: . 
Regarding formal training in voice for transgender and gender diverse people, this provider reported: I am a music director and vocal coach (focus on pop and musical theater styles) who has training in voice therapy and speech pathology. I have found Gender Affirming Voice work to be a wonderful intersection of both of these worlds. 
Regarding areas of specialty/specific trainings, this provider reported: All singing voices, Estill voice trained, </v>
      </c>
      <c r="E112" s="9" t="str">
        <f>Form!T113</f>
        <v>Nationally </v>
      </c>
      <c r="F112" s="9" t="str">
        <f>Form!M113</f>
        <v>English</v>
      </c>
      <c r="G112" s="59" t="str">
        <f>Form!AI113</f>
        <v>Cisgender Woman</v>
      </c>
      <c r="H112" s="9" t="str">
        <f>Form!AR113</f>
        <v/>
      </c>
      <c r="I112" s="49" t="str">
        <f>Form!AS113</f>
        <v>www.lilliwoskmusic.com</v>
      </c>
      <c r="J112" s="58" t="str">
        <f>Form!AQ113</f>
        <v/>
      </c>
      <c r="K112" s="9" t="str">
        <f>Form!AC113</f>
        <v>Sliding scale</v>
      </c>
      <c r="L112" s="60">
        <f>Form!A113</f>
        <v>45361.84026</v>
      </c>
    </row>
    <row r="113">
      <c r="A113" s="9" t="str">
        <f>Form!AN114</f>
        <v>1215 21st Ave. South, Suite 7302, Nashville, Tennessee</v>
      </c>
      <c r="B113" s="9" t="str">
        <f>Form!C114</f>
        <v>Emily Wishik, MS, CCC-SLP</v>
      </c>
      <c r="C113" s="23" t="str">
        <f>Form!L114</f>
        <v>Speech-Language Pathologist</v>
      </c>
      <c r="D113" s="61" t="str">
        <f>Form!C114&amp;Form!E114&amp;" is a "&amp;Form!L114&amp;" employed at "&amp;Form!AO114&amp;", who began working with general voice clients in "&amp;Form!AW114&amp;", and transgender/gender diverse clients in "&amp;Form!AV114&amp;". "&amp;Form!P114&amp;" "&amp;Form!S114&amp;" "&amp;Form!X114&amp;" "&amp;CHAR(10)&amp;CHAR(10)&amp;"This provider is affiliated with the following: "&amp;Form!AP114&amp;". "&amp;Form!AY114&amp;Form!Z114&amp;Form!AB114&amp;Form!AU114&amp;Form!BA114</f>
        <v>Emily Wishik, MS, CCC-SLP is a Speech-Language Pathologist employed at Vanderbilt University Medical Center, who began working with general voice clients in 2014, and transgender/gender diverse clients in 2019. Individual training is offered in person, and group training is offered virtually. Services are available for those with feminine, masculine, androgynous, and singing-related voice goals. 
This provider is affiliated with the following: American Speech-Language Hearing Association. 
Regarding formal training in voice for transgender and gender diverse people, this provider reported: As a speech pathologist, I specialize generally in vocal health and optimization, including for professional vocalists. I've additionally participated in a continuing education course with gender-affirming voice and communication experts and continue to engage in learning opportunities at national conferences and through virtual meetings.</v>
      </c>
      <c r="E113" s="9" t="str">
        <f>Form!T114</f>
        <v>Nationally</v>
      </c>
      <c r="F113" s="9" t="str">
        <f>Form!M114</f>
        <v>English</v>
      </c>
      <c r="G113" s="59" t="str">
        <f>Form!AI114</f>
        <v>Cisgender Woman</v>
      </c>
      <c r="H113" s="9" t="str">
        <f>Form!AR114</f>
        <v>emily.e.duke.wishik@vumc.org</v>
      </c>
      <c r="I113" s="49" t="str">
        <f>Form!AS114</f>
        <v>https://www.vanderbilthealth.com/program/voice-center</v>
      </c>
      <c r="J113" s="58">
        <f>Form!AQ114</f>
        <v>6153436592</v>
      </c>
      <c r="K113" s="9" t="str">
        <f>Form!AC114</f>
        <v/>
      </c>
      <c r="L113" s="60">
        <f>Form!A114</f>
        <v>45362.40071</v>
      </c>
    </row>
    <row r="114">
      <c r="A114" s="9" t="str">
        <f>Form!AN115</f>
        <v>Winnipeg, Manitoba</v>
      </c>
      <c r="B114" s="9" t="str">
        <f>Form!C115</f>
        <v>Stephanie Harvey, MA, SLP</v>
      </c>
      <c r="C114" s="23" t="str">
        <f>Form!L115</f>
        <v>Speech-Language Pathologist</v>
      </c>
      <c r="D114" s="61" t="str">
        <f>Form!C115&amp;Form!E115&amp;" is a "&amp;Form!L115&amp;" employed at "&amp;Form!AO115&amp;", who began working with general voice clients in "&amp;Form!AW115&amp;", and transgender/gender diverse clients in "&amp;Form!AV115&amp;". "&amp;Form!P115&amp;" "&amp;Form!S115&amp;" "&amp;Form!X115&amp;" "&amp;CHAR(10)&amp;CHAR(10)&amp;"This provider is affiliated with the following: "&amp;Form!AP115&amp;". "&amp;Form!AY115&amp;Form!Z115&amp;Form!AB115&amp;Form!AU115&amp;Form!BA115</f>
        <v>Stephanie Harvey, MA, SLP (she/her/elle) is a Speech-Language Pathologist employed at Stephanie Harvey's online clinic, who began working with general voice clients in 1995, and transgender/gender diverse clients in 2020. Individual training is offered virtually, and group training is offered virtually. Services are available for those with feminine, masculine, and androgynous voice goals. 
This provider is affiliated with the following: College of Audiologists and Speech–Language Pathologists of Manitoba (Full Registration), College of Audiologists and Speech – Language Pathologists of Ontario (Cross-Provincial Practice Certificate), Speech and Audiology Canada. 
Regarding formal training in voice for transgender and gender diverse people, this provider reported: I started with singing lessons to explore my own voice. Then I took courses in voice therapy and gender-affirming voice care. I am constantly looking for more opportunities to deepen my knowledge.
Regarding areas of specialty/specific trainings, this provider reported: I work with clients of all ages, and have extensive experience with neurodiversity. 
Regarding formal training in cultural humility for transgender and gender diverse people, this provider reported: I have taken the Trans Voice Elective as well as courses at the Unitarian Universalist church to deepen my understanding of the trans community. </v>
      </c>
      <c r="E114" s="9" t="str">
        <f>Form!T115</f>
        <v>MB, ON</v>
      </c>
      <c r="F114" s="9" t="str">
        <f>Form!M115</f>
        <v>English, French</v>
      </c>
      <c r="G114" s="59" t="str">
        <f>Form!AI115</f>
        <v>Cisgender Woman</v>
      </c>
      <c r="H114" s="9" t="str">
        <f>Form!AR115</f>
        <v>connect@stephanieharvey.ca</v>
      </c>
      <c r="I114" s="49" t="str">
        <f>Form!AS115</f>
        <v>www.StephanieHarvey.ca</v>
      </c>
      <c r="J114" s="58">
        <f>Form!AQ115</f>
        <v>2042237461</v>
      </c>
      <c r="K114" s="9" t="str">
        <f>Form!AC115</f>
        <v>I can bill many insurance companies directly (MB Blue Cross, Canada Life, etc). I offer group services on a sliding scale. </v>
      </c>
      <c r="L114" s="60">
        <f>Form!A115</f>
        <v>45362.40517</v>
      </c>
    </row>
    <row r="115">
      <c r="A115" s="9" t="str">
        <f>Form!AN116</f>
        <v>476 serpentine drive, Pittsburgh, Pennsylvania</v>
      </c>
      <c r="B115" s="9" t="str">
        <f>Form!C116</f>
        <v>Alison M. Hiester, MS, CCC-SLP</v>
      </c>
      <c r="C115" s="23" t="str">
        <f>Form!L116</f>
        <v>Gender Affirming Voice Trainer</v>
      </c>
      <c r="D115" s="61" t="str">
        <f>Form!C116&amp;Form!E116&amp;" is a "&amp;Form!L116&amp;" employed at "&amp;Form!AO116&amp;", who began working with general voice clients in "&amp;Form!AW116&amp;", and transgender/gender diverse clients in "&amp;Form!AV116&amp;". "&amp;Form!P116&amp;" "&amp;Form!S116&amp;" "&amp;Form!X116&amp;" "&amp;CHAR(10)&amp;CHAR(10)&amp;"This provider is affiliated with the following: "&amp;Form!AP116&amp;". "&amp;Form!AY116&amp;Form!Z116&amp;Form!AB116&amp;Form!AU116&amp;Form!BA116</f>
        <v>Alison M. Hiester, MS, CCC-SLP (she/her) is a Gender Affirming Voice Trainer employed at Prismatic Speech Services, who began working with general voice clients in 1995, and transgender/gender diverse clients in 2021. Individual training is offered in person or virtually, and group training is not offered. Services are available for those with feminine, masculine, and androgynous voice goals. 
This provider is affiliated with the following: American Speech-Language-Hearing Association (ASHA), Allyship Member of Transplaining. 
Regarding formal training in voice for transgender and gender diverse people, this provider reported: I have been a speech pathologist for 20+ years and have been specializing in GAVC for approximately 3 years. I have participated in numerous trainings to continue to refine my skills in gender affirming voice therapy including those offered by Transplaining and Rene'e Yoxon. Additionally, as a licensed SLP, I am well-versed in all rehabilitative aspects of voice therapy as well as articulation, stuttering, and professional speaking therapy services. I've been working as an SLP with Prismatic Speech Services providing virtual GAVC in PA, MO, CO, and OR as well as in-person services in PA. 
Regarding formal training in cultural humility for transgender and gender diverse people, this provider reported: I am an Allyship Member of Transplaining and have participated in all inclusivity, cultural humility, and diversity trainings offered. I've also received cultural humility training from my Rene'e Yoxon courses.</v>
      </c>
      <c r="E115" s="9" t="str">
        <f>Form!T116</f>
        <v>PA, MO, CO, OR</v>
      </c>
      <c r="F115" s="9" t="str">
        <f>Form!M116</f>
        <v>English</v>
      </c>
      <c r="G115" s="59" t="str">
        <f>Form!AI116</f>
        <v>Cisgender Woman</v>
      </c>
      <c r="H115" s="9" t="str">
        <f>Form!AR116</f>
        <v>alison@prismaticspeech.com</v>
      </c>
      <c r="I115" s="49" t="str">
        <f>Form!AS116</f>
        <v>prismaticspeech.com</v>
      </c>
      <c r="J115" s="58" t="str">
        <f>Form!AQ116</f>
        <v/>
      </c>
      <c r="K115" s="9" t="str">
        <f>Form!AC116</f>
        <v>Prismatic Speech Services offers the Find Your Light Micro Grant and does provide superbills which can be submitted for insurance reimbursement. Further details can be found at prismaticspeech.com</v>
      </c>
      <c r="L115" s="60">
        <f>Form!A116</f>
        <v>45362.40725</v>
      </c>
    </row>
    <row r="116">
      <c r="A116" s="9" t="str">
        <f>Form!AN117</f>
        <v>10 Plum Street,, 8th Floor,, New Brunswick, NJ</v>
      </c>
      <c r="B116" s="9" t="str">
        <f>Form!C117</f>
        <v>Leigh Mann, MS, CCC-SLP</v>
      </c>
      <c r="C116" s="23" t="str">
        <f>Form!L117</f>
        <v>Speech-Language Pathologist</v>
      </c>
      <c r="D116" s="61" t="str">
        <f>Form!C117&amp;Form!E117&amp;" is a "&amp;Form!L117&amp;" employed at "&amp;Form!AO117&amp;", who began working with general voice clients in "&amp;Form!AW117&amp;", and transgender/gender diverse clients in "&amp;Form!AV117&amp;". "&amp;Form!P117&amp;" "&amp;Form!S117&amp;" "&amp;Form!X117&amp;" "&amp;CHAR(10)&amp;CHAR(10)&amp;"This provider is affiliated with the following: "&amp;Form!AP117&amp;". "&amp;Form!AY117&amp;Form!Z117&amp;Form!AB117&amp;Form!AU117&amp;Form!BA117</f>
        <v>Leigh Mann, MS, CCC-SLP is a Speech-Language Pathologist employed at Robert Wood Johnson University Hospital - New Brunswick; Sound Effects Speech Therapy, LLC, who began working with general voice clients in 2002, and transgender/gender diverse clients in 2018. Individual training is offered in person or virtually, and group training is not offered. Services are available for those with feminine, masculine, and androgynous voice goals. 
This provider is affiliated with the following: World Professional Association for Transgender Health (WPATH), American Speech-Language-Hearing Association (ASHA). This provider opted to share the following additional aspects of identity: I have multiple family members who represent trans, asexual and queer people. I am immunocompromised and continue practicing airborne precautions (I wear a high-quality mask) with all in-office patients to protect myself and them. We use telehealth when appropriate.
Regarding formal training in voice for transgender and gender diverse people, this provider reported: Extensive use of continuing education resources (in-person, webinars, books, videos) and community involvement, both in-person (one-on-one, small and large groups) and via social media. 
Regarding areas of specialty/specific trainings, this provider reported: Transfeminine/ non-binary/ transmasculine voice. Estill intro, Tom Burke's Twang Farm, LSVT LOUD
Regarding formal training in cultural humility for transgender and gender diverse people, this provider reported: Multiple seminars and conferences. Ongoing direct participation with the community staffing my hospital's Proud Gender Center of New Jersey.</v>
      </c>
      <c r="E116" s="9" t="str">
        <f>Form!T117</f>
        <v>NJ, NY, CA</v>
      </c>
      <c r="F116" s="9" t="str">
        <f>Form!M117</f>
        <v>English</v>
      </c>
      <c r="G116" s="59" t="str">
        <f>Form!AI117</f>
        <v>Cisgender Woman</v>
      </c>
      <c r="H116" s="9" t="str">
        <f>Form!AR117</f>
        <v>leigh.mann@rwjbh.org</v>
      </c>
      <c r="I116" s="9" t="str">
        <f>Form!AS117</f>
        <v/>
      </c>
      <c r="J116" s="58">
        <f>Form!AQ117</f>
        <v>7329378655</v>
      </c>
      <c r="K116" s="9" t="str">
        <f>Form!AC117</f>
        <v>At Robert Wood Johnson University Hospital in New Brunswick: most insurances accepted. </v>
      </c>
      <c r="L116" s="60">
        <f>Form!A117</f>
        <v>45362.4373</v>
      </c>
    </row>
    <row r="117">
      <c r="A117" s="9" t="str">
        <f>Form!AN118</f>
        <v>Saint John Regional Hospital- S-LP Department, Saint John, New Brunswick</v>
      </c>
      <c r="B117" s="9" t="str">
        <f>Form!C118</f>
        <v>Allison Bowes, S-LP (C)</v>
      </c>
      <c r="C117" s="23" t="str">
        <f>Form!L118</f>
        <v>Speech-Language Pathologist</v>
      </c>
      <c r="D117" s="61" t="str">
        <f>Form!C118&amp;Form!E118&amp;" is a "&amp;Form!L118&amp;" employed at "&amp;Form!AO118&amp;", who began working with general voice clients in "&amp;Form!AW118&amp;", and transgender/gender diverse clients in "&amp;Form!AV118&amp;". "&amp;Form!P118&amp;" "&amp;Form!S118&amp;" "&amp;Form!X118&amp;" "&amp;CHAR(10)&amp;CHAR(10)&amp;"This provider is affiliated with the following: "&amp;Form!AP118&amp;". "&amp;Form!AY118&amp;Form!Z118&amp;Form!AB118&amp;Form!AU118&amp;Form!BA118</f>
        <v>Allison Bowes, S-LP (C) is a Speech-Language Pathologist employed at Saint John Regional Hospital, who began working with general voice clients in 2021, and transgender/gender diverse clients in 2022. Individual training is offered in person or virtually, and group training is not offered. Services are available for those with feminine, masculine, and androgynous voice goals. 
This provider is affiliated with the following: Speech-Language and Audiology Canada and New Brunswick Association of Speech-Language Pathologists and Audiologists.. 
Regarding formal training in voice for transgender and gender diverse people, this provider reported: Completed GAVC training course with Leah Helou, Sandy Hirsch, and Christie Block. Attended 2 lectures from Sandy Hirsch and AC Goldberg. Independent reading/learning and collaboration with S-LPs in Atlantic Canada. 
Regarding areas of specialty/specific trainings, this provider reported: My caseload consists of voice therapy, GAVC therapy, and cleft lip and palate. 
Regarding formal training in cultural humility for transgender and gender diverse people, this provider reported: AC Goldberg's webinars and ASHA session, and CBRC- Intersectional Affirming Care</v>
      </c>
      <c r="E117" s="9" t="str">
        <f>Form!T118</f>
        <v>New Brunswick, Canada</v>
      </c>
      <c r="F117" s="9" t="str">
        <f>Form!M118</f>
        <v>English</v>
      </c>
      <c r="G117" s="59" t="str">
        <f>Form!AI118</f>
        <v>Cisgender Woman</v>
      </c>
      <c r="H117" s="9" t="str">
        <f>Form!AR118</f>
        <v>allison.bowes@horizonnb.ca</v>
      </c>
      <c r="I117" s="9" t="str">
        <f>Form!AS118</f>
        <v/>
      </c>
      <c r="J117" s="58">
        <f>Form!AQ118</f>
        <v>5066486255</v>
      </c>
      <c r="K117" s="9" t="str">
        <f>Form!AC118</f>
        <v>I work in public hospital system- Saint John Regional Hospital</v>
      </c>
      <c r="L117" s="60">
        <f>Form!A118</f>
        <v>45362.43855</v>
      </c>
    </row>
    <row r="118">
      <c r="A118" s="9" t="str">
        <f>Form!AN119</f>
        <v>15150 Preston Road, Ste 300, Dallas, Texas</v>
      </c>
      <c r="B118" s="9" t="str">
        <f>Form!C119</f>
        <v>Marcia Campagna, MS, CCC-SLP, COM®</v>
      </c>
      <c r="C118" s="23" t="str">
        <f>Form!L119</f>
        <v>Speech-Language Pathologist</v>
      </c>
      <c r="D118" s="61" t="str">
        <f>Form!C119&amp;Form!E119&amp;" is a "&amp;Form!L119&amp;" employed at "&amp;Form!AO119&amp;", who began working with general voice clients in "&amp;Form!AW119&amp;", and transgender/gender diverse clients in "&amp;Form!AV119&amp;". "&amp;Form!P119&amp;" "&amp;Form!S119&amp;" "&amp;Form!X119&amp;" "&amp;CHAR(10)&amp;CHAR(10)&amp;"This provider is affiliated with the following: "&amp;Form!AP119&amp;". "&amp;Form!AY119&amp;Form!Z119&amp;Form!AB119&amp;Form!AU119&amp;Form!BA119</f>
        <v>Marcia Campagna, MS, CCC-SLP, COM® is a Speech-Language Pathologist employed at Best Speech Therapy, PLLC, who began working with general voice clients in 2011, and transgender/gender diverse clients in 2018.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We collaborate with a vocologist to provide voice and communication training services. Our vocologist specializes in movement, acting, and singing voice. 
Regarding areas of specialty/specific trainings, this provider reported: Voice rehab all ages, gender affirming voice, 
Regarding formal training in cultural humility for transgender and gender diverse people, this provider reported: Gender affirming Voice conferences (several attended) include cultural training. 
This provider wished to share the following additional information: This is a combined approach with SLP and a Vocologist/Drama teacher. We address movement, voice, and expression. </v>
      </c>
      <c r="E118" s="9" t="str">
        <f>Form!T119</f>
        <v>TX, CA, MS, FL</v>
      </c>
      <c r="F118" s="9" t="str">
        <f>Form!M119</f>
        <v>English, Spanish</v>
      </c>
      <c r="G118" s="59" t="str">
        <f>Form!AI119</f>
        <v>Cisgender Woman</v>
      </c>
      <c r="H118" s="9" t="str">
        <f>Form!AR119</f>
        <v>info@bestspeechtherapy.com</v>
      </c>
      <c r="I118" s="49" t="str">
        <f>Form!AS119</f>
        <v>www.bestspeechtherapy.com</v>
      </c>
      <c r="J118" s="58">
        <f>Form!AQ119</f>
        <v>2149971106</v>
      </c>
      <c r="K118" s="9" t="str">
        <f>Form!AC119</f>
        <v>Private Pay; we offer discounted packages. </v>
      </c>
      <c r="L118" s="60">
        <f>Form!A119</f>
        <v>45362.46882</v>
      </c>
    </row>
    <row r="119">
      <c r="A119" s="9" t="str">
        <f>Form!AN120</f>
        <v>9500 Euclid Ave, Cleveland, Ohio</v>
      </c>
      <c r="B119" s="9" t="str">
        <f>Form!C120</f>
        <v>Bethany Beckham, MA, CCC-SLP</v>
      </c>
      <c r="C119" s="23" t="str">
        <f>Form!L120</f>
        <v>Speech-Language Pathologist</v>
      </c>
      <c r="D119" s="61" t="str">
        <f>Form!C120&amp;Form!E120&amp;" is a "&amp;Form!L120&amp;" employed at "&amp;Form!AO120&amp;", who began working with general voice clients in "&amp;Form!AW120&amp;", and transgender/gender diverse clients in "&amp;Form!AV120&amp;". "&amp;Form!P120&amp;" "&amp;Form!S120&amp;" "&amp;Form!X120&amp;" "&amp;CHAR(10)&amp;CHAR(10)&amp;"This provider is affiliated with the following: "&amp;Form!AP120&amp;". "&amp;Form!AY120&amp;Form!Z120&amp;Form!AB120&amp;Form!AU120&amp;Form!BA120</f>
        <v>Bethany Beckham, MA, CCC-SLP is a Speech-Language Pathologist employed at Cleveland Clinic, who began working with general voice clients in 2021, and transgender/gender diverse clients in 2021.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This provider opted to share the following additional aspects of identity: Member of the LGBTQIA+ community
Regarding formal training in voice for transgender and gender diverse people, this provider reported: SLP based in the Cleveland Clinic Voice Center. Offers individual therapy in person and virtually. Currently working to establish a gender affirming voice group. Works with clients seeking feminine, masculine, or androgynous voices. Has been working with these populations since 2021.
Regarding formal training in cultural humility for transgender and gender diverse people, this provider reported: I participated in Sandy Hirsch, Christie Block, Leah Helou, and AC Goldberg's final gender affirming voice training. I am also a member of an online advocacy group for trans and gender diverse youth and they provide trainings on various subjects.</v>
      </c>
      <c r="E119" s="9" t="str">
        <f>Form!T120</f>
        <v>OH</v>
      </c>
      <c r="F119" s="9" t="str">
        <f>Form!M120</f>
        <v>English</v>
      </c>
      <c r="G119" s="59" t="str">
        <f>Form!AI120</f>
        <v>Cisgender Woman</v>
      </c>
      <c r="H119" s="9" t="str">
        <f>Form!AR120</f>
        <v>beckhab@ccf.org</v>
      </c>
      <c r="I119" s="9" t="str">
        <f>Form!AS120</f>
        <v/>
      </c>
      <c r="J119" s="58" t="str">
        <f>Form!AQ120</f>
        <v/>
      </c>
      <c r="K119" s="9" t="str">
        <f>Form!AC120</f>
        <v/>
      </c>
      <c r="L119" s="60">
        <f>Form!A120</f>
        <v>45362.47075</v>
      </c>
    </row>
    <row r="120">
      <c r="A120" s="9" t="str">
        <f>Form!AN121</f>
        <v>Northern Prairie Community Clinic, UND Campus, Grand Forks , ND</v>
      </c>
      <c r="B120" s="9" t="str">
        <f>Form!C121</f>
        <v>Nicole Paschke, MS, CCC/SLP </v>
      </c>
      <c r="C120" s="23" t="str">
        <f>Form!L121</f>
        <v>Speech-Language Pathologist</v>
      </c>
      <c r="D120" s="61" t="str">
        <f>Form!C121&amp;Form!E121&amp;" is a "&amp;Form!L121&amp;" employed at "&amp;Form!AO121&amp;", who began working with general voice clients in "&amp;Form!AW121&amp;", and transgender/gender diverse clients in "&amp;Form!AV121&amp;". "&amp;Form!P121&amp;" "&amp;Form!S121&amp;" "&amp;Form!X121&amp;" "&amp;CHAR(10)&amp;CHAR(10)&amp;"This provider is affiliated with the following: "&amp;Form!AP121&amp;". "&amp;Form!AY121&amp;Form!Z121&amp;Form!AB121&amp;Form!AU121&amp;Form!BA121</f>
        <v>Nicole Paschke, MS, CCC/SLP  is a Speech-Language Pathologist employed at University of North Dakota , who began working with general voice clients in 2000, and transgender/gender diverse clients in 2020. Individual training is offered in person or virtually, and group training is not offered. Services are available for those with feminine, masculine, and androgynous voice goals. 
This provider is affiliated with the following: . 
Regarding formal training in voice for transgender and gender diverse people, this provider reported: Multiple training conferences 
Regarding formal training in cultural humility for transgender and gender diverse people, this provider reported: AC Goldberg's Course </v>
      </c>
      <c r="E120" s="9" t="str">
        <f>Form!T121</f>
        <v>ND, MN</v>
      </c>
      <c r="F120" s="9" t="str">
        <f>Form!M121</f>
        <v>English </v>
      </c>
      <c r="G120" s="59" t="str">
        <f>Form!AI121</f>
        <v>Cisgender Woman</v>
      </c>
      <c r="H120" s="9" t="str">
        <f>Form!AR121</f>
        <v>nicole.kiel@und.edu</v>
      </c>
      <c r="I120" s="49" t="str">
        <f>Form!AS121</f>
        <v>https://und.edu/npcc/index.html</v>
      </c>
      <c r="J120" s="58">
        <f>Form!AQ121</f>
        <v>7017409359</v>
      </c>
      <c r="K120" s="9" t="str">
        <f>Form!AC121</f>
        <v>We are a University teaching clinic.  We accept a wide variety of insurances, as well as have a self pay option based on income.  We also have grant opportunity for service if needed.   </v>
      </c>
      <c r="L120" s="60">
        <f>Form!A121</f>
        <v>45362.50885</v>
      </c>
    </row>
    <row r="121">
      <c r="A121" s="9" t="str">
        <f>Form!AN122</f>
        <v>720 Eskenazi Avenue, Indianapolis, IN</v>
      </c>
      <c r="B121" s="9" t="str">
        <f>Form!C122</f>
        <v>Emma Blythe, M.A., CCC-SLP</v>
      </c>
      <c r="C121" s="23" t="str">
        <f>Form!L122</f>
        <v>Speech-Language Pathologist</v>
      </c>
      <c r="D121" s="61" t="str">
        <f>Form!C122&amp;Form!E122&amp;" is a "&amp;Form!L122&amp;" employed at "&amp;Form!AO122&amp;", who began working with general voice clients in "&amp;Form!AW122&amp;", and transgender/gender diverse clients in "&amp;Form!AV122&amp;". "&amp;Form!P122&amp;" "&amp;Form!S122&amp;" "&amp;Form!X122&amp;" "&amp;CHAR(10)&amp;CHAR(10)&amp;"This provider is affiliated with the following: "&amp;Form!AP122&amp;". "&amp;Form!AY122&amp;Form!Z122&amp;Form!AB122&amp;Form!AU122&amp;Form!BA122</f>
        <v>Emma Blythe, M.A., CCC-SLP is a Speech-Language Pathologist employed at Eskenazi Health, who began working with general voice clients in 2019, and transgender/gender diverse clients in 2019. Individual training is offered in person, and group training is offered in person. Services are available for those with feminine, masculine, and androgynous voice goals. 
This provider is affiliated with the following: American Speech-Language Hearing Association . This provider opted to share the following additional aspects of identity: LGBTQ+ community membership
Regarding formal training in voice for transgender and gender diverse people, this provider reported: 100+ hours of GAVC/ general voice therapy courses including Gender-Affirming Voice Training, Trans Voice Elective, Lessac-Madsen Resonant Voice Therapy, Casper Stone Confidential Voice Therapy, flow phonation, conversation training. Have completed GAVT with 80+ individuals of transfeminine, transmasculine, non-binary, and gender-fluid identities. 
Regarding areas of specialty/specific trainings, this provider reported: Voice therapy pre and post feminization voice surgery 
Regarding formal training in cultural humility for transgender and gender diverse people, this provider reported: Trainings led by transgender SLPs, including the Trans Voice Elective and Gender-Affirming Voice Training by AC Goldberg</v>
      </c>
      <c r="E121" s="9" t="str">
        <f>Form!T122</f>
        <v/>
      </c>
      <c r="F121" s="9" t="str">
        <f>Form!M122</f>
        <v>English</v>
      </c>
      <c r="G121" s="59" t="str">
        <f>Form!AI122</f>
        <v>Cisgender Woman</v>
      </c>
      <c r="H121" s="9" t="str">
        <f>Form!AR122</f>
        <v/>
      </c>
      <c r="I121" s="49" t="str">
        <f>Form!AS122</f>
        <v>https://www.eskenazihealth.edu/health-services/gender-health</v>
      </c>
      <c r="J121" s="58">
        <f>Form!AQ122</f>
        <v>3178806042</v>
      </c>
      <c r="K121" s="9" t="str">
        <f>Form!AC122</f>
        <v>Accepts Medicaid and most commercial plans </v>
      </c>
      <c r="L121" s="60">
        <f>Form!A122</f>
        <v>45362.50907</v>
      </c>
    </row>
    <row r="122">
      <c r="A122" s="9" t="str">
        <f>Form!AN123</f>
        <v>Durham, NC</v>
      </c>
      <c r="B122" s="9" t="str">
        <f>Form!C123</f>
        <v>Tara Nixon, MM, MS, CCC-SLP (she/her)</v>
      </c>
      <c r="C122" s="23" t="str">
        <f>Form!L123</f>
        <v>Speech-Language Pathologist</v>
      </c>
      <c r="D122" s="61" t="str">
        <f>Form!C123&amp;Form!E123&amp;" is a "&amp;Form!L123&amp;" employed at "&amp;Form!AO123&amp;", who began working with general voice clients in "&amp;Form!AW123&amp;", and transgender/gender diverse clients in "&amp;Form!AV123&amp;". "&amp;Form!P123&amp;" "&amp;Form!S123&amp;" "&amp;Form!X123&amp;" "&amp;CHAR(10)&amp;CHAR(10)&amp;"This provider is affiliated with the following: "&amp;Form!AP123&amp;". "&amp;Form!AY123&amp;Form!Z123&amp;Form!AB123&amp;Form!AU123&amp;Form!BA123</f>
        <v>Tara Nixon, MM, MS, CCC-SLP (she/her) is a Speech-Language Pathologist employed at Duke Voice Care Center, who began working with general voice clients in 2012, and transgender/gender diverse clients in 2012. Individual training is offered in person or virtually, and group training is not offered. Services are available for those with feminine, masculine, androgynous, and singing-related voice goals. 
This provider is affiliated with the following: World Professional Association for Transgender Health (WPATH), American Speech-Language-Hearing Association (ASHA), NCBOE. 
Regarding formal training in voice for transgender and gender diverse people, this provider reported: Over 10 years of experience, WPATH member, multiple GAVT conference attendance and presentations
Regarding areas of specialty/specific trainings, this provider reported: singing voice for all genders, pediatric/adolescent gender affirming voice, interdisciplinary experience</v>
      </c>
      <c r="E122" s="9" t="str">
        <f>Form!T123</f>
        <v>NC, VA</v>
      </c>
      <c r="F122" s="9" t="str">
        <f>Form!M123</f>
        <v>English</v>
      </c>
      <c r="G122" s="59" t="str">
        <f>Form!AI123</f>
        <v>Cisgender Woman</v>
      </c>
      <c r="H122" s="9" t="str">
        <f>Form!AR123</f>
        <v>tara.nixon@duke.edu</v>
      </c>
      <c r="I122" s="49" t="str">
        <f>Form!AS123</f>
        <v>https://www.dukehealth.org/treatments/gender-medicine/gender-affirming-voice-care</v>
      </c>
      <c r="J122" s="58" t="str">
        <f>Form!AQ123</f>
        <v/>
      </c>
      <c r="K122" s="9" t="str">
        <f>Form!AC123</f>
        <v/>
      </c>
      <c r="L122" s="60">
        <f>Form!A123</f>
        <v>45362.51276</v>
      </c>
    </row>
    <row r="123">
      <c r="A123" s="9" t="str">
        <f>Form!AN124</f>
        <v>Dayton, OH</v>
      </c>
      <c r="B123" s="9" t="str">
        <f>Form!C124</f>
        <v>Erin Donahue, BM, MA, CCC-SLP</v>
      </c>
      <c r="C123" s="23" t="str">
        <f>Form!L124</f>
        <v>Speech-Language Pathologist</v>
      </c>
      <c r="D123" s="61" t="str">
        <f>Form!C124&amp;Form!E124&amp;" is a "&amp;Form!L124&amp;" employed at "&amp;Form!AO124&amp;", who began working with general voice clients in "&amp;Form!AW124&amp;", and transgender/gender diverse clients in "&amp;Form!AV124&amp;". "&amp;Form!P124&amp;" "&amp;Form!S124&amp;" "&amp;Form!X124&amp;" "&amp;CHAR(10)&amp;CHAR(10)&amp;"This provider is affiliated with the following: "&amp;Form!AP124&amp;". "&amp;Form!AY124&amp;Form!Z124&amp;Form!AB124&amp;Form!AU124&amp;Form!BA124</f>
        <v>Erin Donahue, BM, MA, CCC-SLP is a Speech-Language Pathologist employed at Blaine Block Institute for Voice Analysis and Rehabilitation; ProVoice Center Cincinnati, who began working with general voice clients in 2012, and transgender/gender diverse clients in 2012.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Regarding formal training in voice for transgender and gender diverse people, this provider reported: Providing Gender Affirming Voice Training since 2012, background as a singer then CCC-SLP, trained primarily independently through readings, courses, conferences, meetings since 2012
Regarding areas of specialty/specific trainings, this provider reported: Singing Voice, Myofascial Release
Regarding formal training in cultural humility for transgender and gender diverse people, this provider reported: Training included in courses attended with the aim of GAVC training as well as other courses/conferences/meetings that were offered by individuals in the transgender community, training is always ongoing</v>
      </c>
      <c r="E123" s="9" t="str">
        <f>Form!T124</f>
        <v>OH, KY</v>
      </c>
      <c r="F123" s="9" t="str">
        <f>Form!M124</f>
        <v>English</v>
      </c>
      <c r="G123" s="59" t="str">
        <f>Form!AI124</f>
        <v>Cisgender Woman</v>
      </c>
      <c r="H123" s="9" t="str">
        <f>Form!AR124</f>
        <v>edonahue@soents.com</v>
      </c>
      <c r="I123" s="49" t="str">
        <f>Form!AS124</f>
        <v>www.bbivar.com</v>
      </c>
      <c r="J123" s="58" t="str">
        <f>Form!AQ124</f>
        <v/>
      </c>
      <c r="K123" s="9" t="str">
        <f>Form!AC124</f>
        <v>Most insurances accepted</v>
      </c>
      <c r="L123" s="60">
        <f>Form!A124</f>
        <v>45362.57695</v>
      </c>
    </row>
    <row r="124">
      <c r="A124" s="9" t="str">
        <f>Form!AN125</f>
        <v>1222 S Patterson Blvd , Dayton, OH</v>
      </c>
      <c r="B124" s="9" t="str">
        <f>Form!C125</f>
        <v>Marissa Nguyen, MA, CCC-SLP</v>
      </c>
      <c r="C124" s="23" t="str">
        <f>Form!L125</f>
        <v>Speech-Language Pathologist</v>
      </c>
      <c r="D124" s="61" t="str">
        <f>Form!C125&amp;Form!E125&amp;" is a "&amp;Form!L125&amp;" employed at "&amp;Form!AO125&amp;", who began working with general voice clients in "&amp;Form!AW125&amp;", and transgender/gender diverse clients in "&amp;Form!AV125&amp;". "&amp;Form!P125&amp;" "&amp;Form!S125&amp;" "&amp;Form!X125&amp;" "&amp;CHAR(10)&amp;CHAR(10)&amp;"This provider is affiliated with the following: "&amp;Form!AP125&amp;". "&amp;Form!AY125&amp;Form!Z125&amp;Form!AB125&amp;Form!AU125&amp;Form!BA125</f>
        <v>Marissa Nguyen, MA, CCC-SLP is a Speech-Language Pathologist employed at Blaine Block Institute for Voice Analysis and Rehabilitation, who began working with general voice clients in 2021, and transgender/gender diverse clients in 2022. Individual training is offered in person or virtually, and group training is not offered. Services are available for those with feminine, masculine, and androgynous voice goals. 
This provider is affiliated with the following: American Speech Language Hearing Association. 
Regarding formal training in voice for transgender and gender diverse people, this provider reported: I received training with gender affirming voice therapy through the San Antonio Veteran Affairs Hospital's Gender Affirming Program for Speech (GAPS) and then continued my education and training through the Blaine Block Institute for Voice Analysis and Rehabilitation where I currently practice. </v>
      </c>
      <c r="E124" s="9" t="str">
        <f>Form!T125</f>
        <v>OH</v>
      </c>
      <c r="F124" s="9" t="str">
        <f>Form!M125</f>
        <v>English</v>
      </c>
      <c r="G124" s="59" t="str">
        <f>Form!AI125</f>
        <v>Cisgender Woman</v>
      </c>
      <c r="H124" s="9" t="str">
        <f>Form!AR125</f>
        <v>mnguyen@soents.com</v>
      </c>
      <c r="I124" s="49" t="str">
        <f>Form!AS125</f>
        <v>bbivar.com</v>
      </c>
      <c r="J124" s="58">
        <f>Form!AQ125</f>
        <v>9374962622</v>
      </c>
      <c r="K124" s="9" t="str">
        <f>Form!AC125</f>
        <v>N/A</v>
      </c>
      <c r="L124" s="60">
        <f>Form!A125</f>
        <v>45362.5963</v>
      </c>
    </row>
    <row r="125">
      <c r="A125" s="9" t="str">
        <f>Form!AN126</f>
        <v>1828 10th Ave, Greeley, CO</v>
      </c>
      <c r="B125" s="9" t="str">
        <f>Form!C126</f>
        <v>Charlie Lenell, PhD, CCC-SLP</v>
      </c>
      <c r="C125" s="23" t="str">
        <f>Form!L126</f>
        <v>Speech-Language Pathologist</v>
      </c>
      <c r="D125" s="61" t="str">
        <f>Form!C126&amp;Form!E126&amp;" is a "&amp;Form!L126&amp;" employed at "&amp;Form!AO126&amp;", who began working with general voice clients in "&amp;Form!AW126&amp;", and transgender/gender diverse clients in "&amp;Form!AV126&amp;". "&amp;Form!P126&amp;" "&amp;Form!S126&amp;" "&amp;Form!X126&amp;" "&amp;CHAR(10)&amp;CHAR(10)&amp;"This provider is affiliated with the following: "&amp;Form!AP126&amp;". "&amp;Form!AY126&amp;Form!Z126&amp;Form!AB126&amp;Form!AU126&amp;Form!BA126</f>
        <v>Charlie Lenell, PhD, CCC-SLP (they/them) is a Speech-Language Pathologist employed at University of Northern Colorado, who began working with general voice clients in 2014, and transgender/gender diverse clients in 2022. Individual training is offered in person or virtually, and group training is not offered. Services are available for those with feminine, masculine, and androgynous voice goals. 
This provider is affiliated with the following: American Speech-Language-Hearing Association (ASHA), LGBTQ+ CSD Student Association, LGASP. This provider opted to share the following additional aspects of identity: nonbinary, queer
Regarding formal training in voice for transgender and gender diverse people, this provider reported: Charlie Lenell (they/them) is a queer, nonbinary speech-language pathologist and assistant professor working at the University of Northern Colorado. They specialize in research that evaluates how hormones affect the voice. They provide/supervise gender-affirming voice services at the University of Northern Colorado's Speech and Hearing Clinic. 
Regarding formal training in cultural humility for transgender and gender diverse people, this provider reported: Charlie Lenell (they/them) is a queer, nonbinary individual. They regularly work on the Board of nonprofit organizations (LGTBQ+ CSD Student Association and L'GASP) to support LGBTQ+ individuals. They have received continuing education in gender-affirming voice through multiple organizations such as the Trans Voice Initiative and ASHA. </v>
      </c>
      <c r="E125" s="9" t="str">
        <f>Form!T126</f>
        <v>CO</v>
      </c>
      <c r="F125" s="9" t="str">
        <f>Form!M126</f>
        <v>English</v>
      </c>
      <c r="G125" s="59" t="str">
        <f>Form!AI126</f>
        <v>Nonbinary</v>
      </c>
      <c r="H125" s="9" t="str">
        <f>Form!AR126</f>
        <v>charles.lenell@unco.edu</v>
      </c>
      <c r="I125" s="49" t="str">
        <f>Form!AS126</f>
        <v>https://www.unco.edu/nhs/audiology-speech-language-sciences/about-us/clinic.aspx</v>
      </c>
      <c r="J125" s="58">
        <f>Form!AQ126</f>
        <v>9703514519</v>
      </c>
      <c r="K125" s="9" t="str">
        <f>Form!AC126</f>
        <v>The University of Northern Colorado offers services that can be billed through insurance. Without insurance, voice evaluations are $75 and voice therapy is $25.00 per 30 minutes of therapy (as of March 2024). At this time, we do not accept Medicare. </v>
      </c>
      <c r="L125" s="60">
        <f>Form!A126</f>
        <v>45362.76255</v>
      </c>
    </row>
    <row r="126">
      <c r="A126" s="9" t="str">
        <f>Form!AN127</f>
        <v>512 Saybrook Road, Lower Level, Middletown, CT</v>
      </c>
      <c r="B126" s="9" t="str">
        <f>Form!C127</f>
        <v>Amy Karlberg, MS, CCC-SLP</v>
      </c>
      <c r="C126" s="23" t="str">
        <f>Form!L127</f>
        <v>Speech-Language Pathologist</v>
      </c>
      <c r="D126" s="61" t="str">
        <f>Form!C127&amp;Form!E127&amp;" is a "&amp;Form!L127&amp;" employed at "&amp;Form!AO127&amp;", who began working with general voice clients in "&amp;Form!AW127&amp;", and transgender/gender diverse clients in "&amp;Form!AV127&amp;". "&amp;Form!P127&amp;" "&amp;Form!S127&amp;" "&amp;Form!X127&amp;" "&amp;CHAR(10)&amp;CHAR(10)&amp;"This provider is affiliated with the following: "&amp;Form!AP127&amp;". "&amp;Form!AY127&amp;Form!Z127&amp;Form!AB127&amp;Form!AU127&amp;Form!BA127</f>
        <v>Amy Karlberg, MS, CCC-SLP is a Speech-Language Pathologist employed at Middlesex Health, who began working with general voice clients in 2020, and transgender/gender diverse clients in 2020.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have worked with a variety of transgender and non binary patients since 2020 for gender affirming voice work. I have taken coursework/continuing education and had mentorship in voice feminization and masculinization and am continually working on  educating myself to provide the best care possible for my patients. 
Regarding formal training in cultural humility for transgender and gender diverse people, this provider reported: I have taken courses in cultural humility via Medbridge and various other institutions. </v>
      </c>
      <c r="E126" s="9" t="str">
        <f>Form!T127</f>
        <v>CT</v>
      </c>
      <c r="F126" s="9" t="str">
        <f>Form!M127</f>
        <v>English</v>
      </c>
      <c r="G126" s="59" t="str">
        <f>Form!AI127</f>
        <v>Cisgender Woman</v>
      </c>
      <c r="H126" s="9" t="str">
        <f>Form!AR127</f>
        <v/>
      </c>
      <c r="I126" s="49" t="str">
        <f>Form!AS127</f>
        <v>www.middlesexhealth.org</v>
      </c>
      <c r="J126" s="58">
        <f>Form!AQ127</f>
        <v>8603582700</v>
      </c>
      <c r="K126" s="9" t="str">
        <f>Form!AC127</f>
        <v>Various insurances accepted, I work in a hospital based system at Middlesex Health; the insurance team works with each patient for authorization and to verify coverage. </v>
      </c>
      <c r="L126" s="60">
        <f>Form!A127</f>
        <v>45362.90776</v>
      </c>
    </row>
    <row r="127">
      <c r="A127" s="9" t="str">
        <f>Form!AN128</f>
        <v>7978 Coley Davis Rd, Ste 101, Nashville, Tennessee</v>
      </c>
      <c r="B127" s="9" t="str">
        <f>Form!C128</f>
        <v>Kristin Jones, M.A., CCC-SLP</v>
      </c>
      <c r="C127" s="23" t="str">
        <f>Form!L128</f>
        <v>Speech-Language Pathologist</v>
      </c>
      <c r="D127" s="61" t="str">
        <f>Form!C128&amp;Form!E128&amp;" is a "&amp;Form!L128&amp;" employed at "&amp;Form!AO128&amp;", who began working with general voice clients in "&amp;Form!AW128&amp;", and transgender/gender diverse clients in "&amp;Form!AV128&amp;". "&amp;Form!P128&amp;" "&amp;Form!S128&amp;" "&amp;Form!X128&amp;" "&amp;CHAR(10)&amp;CHAR(10)&amp;"This provider is affiliated with the following: "&amp;Form!AP128&amp;". "&amp;Form!AY128&amp;Form!Z128&amp;Form!AB128&amp;Form!AU128&amp;Form!BA128</f>
        <v>Kristin Jones, M.A., CCC-SLP (she/they) is a Speech-Language Pathologist employed at Voce Speech Therapy, PLLC, who began working with general voice clients in 2007, and transgender/gender diverse clients in 2021. Individual training is offered in person or virtually, and group training is offered in person or virtually. Services are available for those with feminine, masculine, and androgynous voice goals. 
This provider is affiliated with the following: American Speech-Language Hearing Association, Tennessee Pride Chamber . This provider opted to share the following additional aspects of identity: Identify as nonbinary
Regarding formal training in voice for transgender and gender diverse people, this provider reported: I am a speech-language pathologist with over 15 years experience in the field, including a background in speech science research and voice therapy. I have completed multiple advanced trainings and certifications including Lessac-Madsen Resonant Voice Therapy (LMRVT), Casper-Stone Confidential Flow Therapy (CSCFT),  Manual Therapy for Voice and Swallowing, and multiple courses in gender-affirming voice training. 
Regarding areas of specialty/specific trainings, this provider reported: Adolescent and adult gender-affirming voice training, vocal feminization, vocal masculinization
Regarding formal training in cultural humility for transgender and gender diverse people, this provider reported: I am trained in Trauma Informed Care (TIC) and have completed courses in culturally and linguistically appropriate services. I am an active member of multiple LGBTQIA+ community organizations through which I have participated in additional trainings. </v>
      </c>
      <c r="E127" s="9" t="str">
        <f>Form!T128</f>
        <v>FL, OH, TN</v>
      </c>
      <c r="F127" s="9" t="str">
        <f>Form!M128</f>
        <v>English</v>
      </c>
      <c r="G127" s="59" t="str">
        <f>Form!AI128</f>
        <v>Nonbinary</v>
      </c>
      <c r="H127" s="9" t="str">
        <f>Form!AR128</f>
        <v>kristin@vocespeechtherapy.com</v>
      </c>
      <c r="I127" s="49" t="str">
        <f>Form!AS128</f>
        <v>www.vocespeechtherapy.com</v>
      </c>
      <c r="J127" s="58">
        <f>Form!AQ128</f>
        <v>6152008122</v>
      </c>
      <c r="K127" s="9" t="str">
        <f>Form!AC128</f>
        <v>Currently in network and accept the following insurances: Aetna, Blue Cross Blue Shield, Medicare, TennCare (Medicaid), United Healthcare, Wellpoint/Amerigroup. Additionally, we accept HSA and FSA payments. </v>
      </c>
      <c r="L127" s="60">
        <f>Form!A128</f>
        <v>45362.95939</v>
      </c>
    </row>
    <row r="128">
      <c r="A128" s="9" t="str">
        <f>Form!AN129</f>
        <v>306 S New Street Ste 110
Suite 110, Bethlehem, PA</v>
      </c>
      <c r="B128" s="9" t="str">
        <f>Form!C129</f>
        <v>Carly Bergey, M.A., CCC-SLP</v>
      </c>
      <c r="C128" s="23" t="str">
        <f>Form!L129</f>
        <v>Speech-Language Pathologist</v>
      </c>
      <c r="D128" s="61" t="str">
        <f>Form!C129&amp;Form!E129&amp;" is a "&amp;Form!L129&amp;" employed at "&amp;Form!AO129&amp;", who began working with general voice clients in "&amp;Form!AW129&amp;", and transgender/gender diverse clients in "&amp;Form!AV129&amp;". "&amp;Form!P129&amp;" "&amp;Form!S129&amp;" "&amp;Form!X129&amp;" "&amp;CHAR(10)&amp;CHAR(10)&amp;"This provider is affiliated with the following: "&amp;Form!AP129&amp;". "&amp;Form!AY129&amp;Form!Z129&amp;Form!AB129&amp;Form!AU129&amp;Form!BA129</f>
        <v>Carly Bergey, M.A., CCC-SLP is a Speech-Language Pathologist employed at Lark Voice and Speech Services, Moravian University, who began working with general voice clients in 2009, and transgender/gender diverse clients in 2009.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am speech language pathologist passionate about supporting a person as they explore their voice. My approach is to provide people with vocal exercises, tools and frameworks that can be applied to everyday speaking in an individualized, collaborative style. </v>
      </c>
      <c r="E128" s="9" t="str">
        <f>Form!T129</f>
        <v>PA</v>
      </c>
      <c r="F128" s="9" t="str">
        <f>Form!M129</f>
        <v>English</v>
      </c>
      <c r="G128" s="59" t="str">
        <f>Form!AI129</f>
        <v>Cisgender Woman</v>
      </c>
      <c r="H128" s="9" t="str">
        <f>Form!AR129</f>
        <v>lark@carlybergey.com</v>
      </c>
      <c r="I128" s="49" t="str">
        <f>Form!AS129</f>
        <v>www.carlybergey.com</v>
      </c>
      <c r="J128" s="58" t="str">
        <f>Form!AQ129</f>
        <v/>
      </c>
      <c r="K128" s="9" t="str">
        <f>Form!AC129</f>
        <v/>
      </c>
      <c r="L128" s="60">
        <f>Form!A129</f>
        <v>45363.49448</v>
      </c>
    </row>
    <row r="129">
      <c r="A129" s="9" t="str">
        <f>Form!AN130</f>
        <v>500 Lafayette Ave NE, Suite. 204, Grand Rapids, MI</v>
      </c>
      <c r="B129" s="9" t="str">
        <f>Form!C130</f>
        <v>Sri Nandamudi, Ph.D., CCC-SLP, FNAP</v>
      </c>
      <c r="C129" s="23" t="str">
        <f>Form!L130</f>
        <v>Speech-Language Pathologist</v>
      </c>
      <c r="D129" s="61" t="str">
        <f>Form!C130&amp;Form!E130&amp;" is a "&amp;Form!L130&amp;" employed at "&amp;Form!AO130&amp;", who began working with general voice clients in "&amp;Form!AW130&amp;", and transgender/gender diverse clients in "&amp;Form!AV130&amp;". "&amp;Form!P130&amp;" "&amp;Form!S130&amp;" "&amp;Form!X130&amp;" "&amp;CHAR(10)&amp;CHAR(10)&amp;"This provider is affiliated with the following: "&amp;Form!AP130&amp;". "&amp;Form!AY130&amp;Form!Z130&amp;Form!AB130&amp;Form!AU130&amp;Form!BA130</f>
        <v>Sri Nandamudi, Ph.D., CCC-SLP, FNAP is a Speech-Language Pathologist employed at Grand Valley State University, who began working with general voice clients in 2010, and transgender/gender diverse clients in 2018. Individual training is offered in person or virtually, and group training is not offered. Services are available for those with feminine, masculine, and androgynous voice goals. 
This provider is affiliated with the following: American Speech-Language-Hearing Association (ASHA), Pan American Vocology Association (PAVA), The Voice Foundation, and National Academy of Practice.. This provider opted to share the following additional aspects of identity: Asian, Volunteer in Grand Rapids LGBTQIA+ Health Consortium
Regarding formal training in voice for transgender and gender diverse people, this provider reported: Speech-Language Pathologist, Ph.D. in Voice and Speech Science specialty area, Cultural Competency Trainer at GVSU, over 10 years experience in clinical voice pedagogy.
Regarding formal training in cultural humility for transgender and gender diverse people, this provider reported: Several trainings from our institution (GVSU), ASHA, and courses from speechpathology.com and medbridge. I am currently one of the cultural competency trainers at GVSU to improve the LGBTQIA+ affirming attitudes and behaviors in students and workers/providers in healthcare.</v>
      </c>
      <c r="E129" s="9" t="str">
        <f>Form!T130</f>
        <v>MI</v>
      </c>
      <c r="F129" s="9" t="str">
        <f>Form!M130</f>
        <v>English, Telugu, Hindi</v>
      </c>
      <c r="G129" s="59" t="str">
        <f>Form!AI130</f>
        <v>Cisgender Woman</v>
      </c>
      <c r="H129" s="9" t="str">
        <f>Form!AR130</f>
        <v>voice.swallow@gvsu.edu</v>
      </c>
      <c r="I129" s="49" t="str">
        <f>Form!AS130</f>
        <v>https://www.gvsu.edu/voiceandswallowinglab/</v>
      </c>
      <c r="J129" s="58" t="str">
        <f>Form!AQ130</f>
        <v/>
      </c>
      <c r="K129" s="9" t="str">
        <f>Form!AC130</f>
        <v>-Professional services are pro bono / free of cost for graduate clinical instructional purposes.</v>
      </c>
      <c r="L129" s="60">
        <f>Form!A130</f>
        <v>45363.53625</v>
      </c>
    </row>
    <row r="130">
      <c r="A130" s="9" t="str">
        <f>Form!AN131</f>
        <v>3430 Burnet Ave., Cincinnati , OH</v>
      </c>
      <c r="B130" s="9" t="str">
        <f>Form!C131</f>
        <v>John Fredeking, MS, CCC-SLP</v>
      </c>
      <c r="C130" s="23" t="str">
        <f>Form!L131</f>
        <v>Speech-Language Pathologist</v>
      </c>
      <c r="D130" s="61" t="str">
        <f>Form!C131&amp;Form!E131&amp;" is a "&amp;Form!L131&amp;" employed at "&amp;Form!AO131&amp;", who began working with general voice clients in "&amp;Form!AW131&amp;", and transgender/gender diverse clients in "&amp;Form!AV131&amp;". "&amp;Form!P131&amp;" "&amp;Form!S131&amp;" "&amp;Form!X131&amp;" "&amp;CHAR(10)&amp;CHAR(10)&amp;"This provider is affiliated with the following: "&amp;Form!AP131&amp;". "&amp;Form!AY131&amp;Form!Z131&amp;Form!AB131&amp;Form!AU131&amp;Form!BA131</f>
        <v>John Fredeking, MS, CCC-SLP is a Speech-Language Pathologist employed at Cincinnati Children's Hospital Medical Center, who began working with general voice clients in 2015, and transgender/gender diverse clients in 2017. Individual training is offered in person or virtually, and group training is not offered. Services are available for those with feminine, masculine, and androgynous voice goals. 
This provider is affiliated with the following: American Speech-Language-Hearing Association (ASHA). This provider opted to share the following additional aspects of identity: Member of the LGBTQ+ community
Regarding formal training in voice for transgender and gender diverse people, this provider reported: I have been providing gender affirming voice and communication training for 7 years. 
Regarding areas of specialty/specific trainings, this provider reported: I specialize in pediatric gender affirming voice.  I see patients up to age 25. The average age I see is 16. Most referrals come internally from our Transgender Health Clinic at Cincinnati Children's Medical Center, but referrals can be sent from external medical providers in the state of OH or KY.  training. I start to see patients around age 12 or 13, but am happy to consult with younger patients on a case by case basis.  
Regarding formal training in cultural humility for transgender and gender diverse people, this provider reported: Every GAVCT training I have attended has included a large portion of the learning dedicated to the knowledge and sensitivity of working with the trans and gender diverse community. </v>
      </c>
      <c r="E130" s="9" t="str">
        <f>Form!T131</f>
        <v>OH, KY</v>
      </c>
      <c r="F130" s="9" t="str">
        <f>Form!M131</f>
        <v>English</v>
      </c>
      <c r="G130" s="59" t="str">
        <f>Form!AI131</f>
        <v>Cisgender Man</v>
      </c>
      <c r="H130" s="9" t="str">
        <f>Form!AR131</f>
        <v>john.fredeking@cchmc.org</v>
      </c>
      <c r="I130" s="9" t="str">
        <f>Form!AS131</f>
        <v/>
      </c>
      <c r="J130" s="58">
        <f>Form!AQ131</f>
        <v>5138034819</v>
      </c>
      <c r="K130" s="9" t="str">
        <f>Form!AC131</f>
        <v>All insurances accepted; Cincinnati Children's Hospital Medical Center offers a 40% discount for individuals who pay out of pocket for service. </v>
      </c>
      <c r="L130" s="60">
        <f>Form!A131</f>
        <v>45363.65487</v>
      </c>
    </row>
    <row r="131">
      <c r="A131" s="9" t="str">
        <f>Form!AN132</f>
        <v>Leesburg, VA</v>
      </c>
      <c r="B131" s="9" t="str">
        <f>Form!C132</f>
        <v>Myra Schatzki, M.S., CCC-SLP</v>
      </c>
      <c r="C131" s="23" t="str">
        <f>Form!L132</f>
        <v>Speech-Language Pathologist</v>
      </c>
      <c r="D131" s="61" t="str">
        <f>Form!C132&amp;Form!E132&amp;" is a "&amp;Form!L132&amp;" employed at "&amp;Form!AO132&amp;", who began working with general voice clients in "&amp;Form!AW132&amp;", and transgender/gender diverse clients in "&amp;Form!AV132&amp;". "&amp;Form!P132&amp;" "&amp;Form!S132&amp;" "&amp;Form!X132&amp;" "&amp;CHAR(10)&amp;CHAR(10)&amp;"This provider is affiliated with the following: "&amp;Form!AP132&amp;". "&amp;Form!AY132&amp;Form!Z132&amp;Form!AB132&amp;Form!AU132&amp;Form!BA132</f>
        <v>Myra Schatzki, M.S., CCC-SLP is a Speech-Language Pathologist employed at Leesburg, VA, who began working with general voice clients in 1994, and transgender/gender diverse clients in 2017. Individual training is offered virtually, and group training is not offered. Services are available for those with feminine, masculine, and androgynous voice goals. 
This provider is affiliated with the following: American Speech-Language-Hearing Association (ASHA). This provider opted to share the following additional aspects of identity: LGBTQ+ family members, diverse racial identity, experienced racial bias and prejudice.
Regarding formal training in voice for transgender and gender diverse people, this provider reported: Initially, my voice training consisted of working with patients who suffered from muscle tension dysphonia (MTD), various vocal pathologies resulted in dysphonia, and Parkinson's voice. I began taking continuing education courses in gender affirming voice in 2015, and subsequently designed a GAV training program for graduate students. I utilize SOVT techniques to establish forward resonance, integrate techniques I've used with MTD to establish a strong foundation of breath support, and various other techniques designed for the individual client. I've worked with transfeminine, transmasculine, non-binary, adolescents, and geriatric clients on an individual basis. All of my services are conducted virtually.
Regarding areas of specialty/specific trainings, this provider reported: Transfeminine, Transmasculine, Adolescents, Geriatric, Androgynous 
Regarding formal training in cultural humility for transgender and gender diverse people, this provider reported: Working on my dissertation in cultural humility and SLP supervision. </v>
      </c>
      <c r="E131" s="9" t="str">
        <f>Form!T132</f>
        <v>VA, AZ</v>
      </c>
      <c r="F131" s="9" t="str">
        <f>Form!M132</f>
        <v>English</v>
      </c>
      <c r="G131" s="59" t="str">
        <f>Form!AI132</f>
        <v>Cisgender Woman</v>
      </c>
      <c r="H131" s="9" t="str">
        <f>Form!AR132</f>
        <v>myra@house-az.com</v>
      </c>
      <c r="I131" s="9" t="str">
        <f>Form!AS132</f>
        <v/>
      </c>
      <c r="J131" s="58" t="str">
        <f>Form!AQ132</f>
        <v/>
      </c>
      <c r="K131" s="9" t="str">
        <f>Form!AC132</f>
        <v>Private pay; will provide a superbill to submit to your insurance.</v>
      </c>
      <c r="L131" s="60">
        <f>Form!A132</f>
        <v>45363.71128</v>
      </c>
    </row>
    <row r="132">
      <c r="A132" s="9" t="str">
        <f>Form!AN133</f>
        <v>675 N Saint Clair Street, 15th floor , Chicago, IL</v>
      </c>
      <c r="B132" s="9" t="str">
        <f>Form!C133</f>
        <v>Jonelyn Langenstein, MM, MS, CCC-SLP, Vocologist</v>
      </c>
      <c r="C132" s="23" t="str">
        <f>Form!L133</f>
        <v>Speech-Language Pathologist</v>
      </c>
      <c r="D132" s="61" t="str">
        <f>Form!C133&amp;Form!E133&amp;" is a "&amp;Form!L133&amp;" employed at "&amp;Form!AO133&amp;", who began working with general voice clients in "&amp;Form!AW133&amp;", and transgender/gender diverse clients in "&amp;Form!AV133&amp;". "&amp;Form!P133&amp;" "&amp;Form!S133&amp;" "&amp;Form!X133&amp;" "&amp;CHAR(10)&amp;CHAR(10)&amp;"This provider is affiliated with the following: "&amp;Form!AP133&amp;". "&amp;Form!AY133&amp;Form!Z133&amp;Form!AB133&amp;Form!AU133&amp;Form!BA133</f>
        <v>Jonelyn Langenstein, MM, MS, CCC-SLP, Vocologist is a Speech-Language Pathologist employed at Northwestern Memorial Hospital - Department of Otolaryngology, who began working with general voice clients in , and transgender/gender diverse clients in .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Regarding formal training in voice for transgender and gender diverse people, this provider reported: 8 years interdisciplinary experience working with GAVC community.</v>
      </c>
      <c r="E132" s="9" t="str">
        <f>Form!T133</f>
        <v>IL</v>
      </c>
      <c r="F132" s="9" t="str">
        <f>Form!M133</f>
        <v>English</v>
      </c>
      <c r="G132" s="59" t="str">
        <f>Form!AI133</f>
        <v>Cisgender Woman</v>
      </c>
      <c r="H132" s="9" t="str">
        <f>Form!AR133</f>
        <v/>
      </c>
      <c r="I132" s="49" t="str">
        <f>Form!AS133</f>
        <v>https://www.nm.org/conditions-and-care-areas/ent-ear-nose-throat/the-center-for-voice</v>
      </c>
      <c r="J132" s="58">
        <f>Form!AQ133</f>
        <v>3126958182</v>
      </c>
      <c r="K132" s="9" t="str">
        <f>Form!AC133</f>
        <v>Accepts most insurance </v>
      </c>
      <c r="L132" s="60">
        <f>Form!A133</f>
        <v>45364.43529</v>
      </c>
    </row>
    <row r="133">
      <c r="A133" s="9" t="str">
        <f>Form!AN134</f>
        <v>Chicago, IL</v>
      </c>
      <c r="B133" s="9" t="str">
        <f>Form!C134</f>
        <v>Kate DeVore, MA, CCC-SLP</v>
      </c>
      <c r="C133" s="23" t="str">
        <f>Form!L134</f>
        <v>Speech-Language Pathologist and Theatre coach</v>
      </c>
      <c r="D133" s="61" t="str">
        <f>Form!C134&amp;Form!E134&amp;" is a "&amp;Form!L134&amp;" employed at "&amp;Form!AO134&amp;", who began working with general voice clients in "&amp;Form!AW134&amp;", and transgender/gender diverse clients in "&amp;Form!AV134&amp;". "&amp;Form!P134&amp;" "&amp;Form!S134&amp;" "&amp;Form!X134&amp;" "&amp;CHAR(10)&amp;CHAR(10)&amp;"This provider is affiliated with the following: "&amp;Form!AP134&amp;". "&amp;Form!AY134&amp;Form!Z134&amp;Form!AB134&amp;Form!AU134&amp;Form!BA134</f>
        <v>Kate DeVore, MA, CCC-SLP is a Speech-Language Pathologist and Theatre coach employed at Total Voice, Inc., who began working with general voice clients in 1990, and transgender/gender diverse clients in 1992. Individual training is offered virtually, and group training is not offered. Services are available for those with feminine, masculine, and androgynous voice goals. 
This provider is affiliated with the following: American Speech-Language-Hearing Association (ASHA), VASTA, Pan American Vocology Association (PAVA). 
Regarding formal training in voice for transgender and gender diverse people, this provider reported: I have been providing gender affirming voice care for 30 years, even teaching workshops on it to other speech pathologists before it was widely taught. As both a theatre voice trainer and speech pathologist specializing in voice, I combine science and art to guide people efficiently and compassionately.</v>
      </c>
      <c r="E133" s="9" t="str">
        <f>Form!T134</f>
        <v>IL, Globally</v>
      </c>
      <c r="F133" s="9" t="str">
        <f>Form!M134</f>
        <v>English</v>
      </c>
      <c r="G133" s="59" t="str">
        <f>Form!AI134</f>
        <v>Cisgender Woman</v>
      </c>
      <c r="H133" s="9" t="str">
        <f>Form!AR134</f>
        <v>kate@totalvoice.net</v>
      </c>
      <c r="I133" s="49" t="str">
        <f>Form!AS134</f>
        <v>www.TotalVoice.net</v>
      </c>
      <c r="J133" s="58">
        <f>Form!AQ134</f>
        <v>7737502030</v>
      </c>
      <c r="K133" s="9" t="str">
        <f>Form!AC134</f>
        <v/>
      </c>
      <c r="L133" s="60">
        <f>Form!A134</f>
        <v>45364.59162</v>
      </c>
    </row>
    <row r="134">
      <c r="A134" s="9" t="str">
        <f>Form!AN135</f>
        <v>360 E. 1st St., #4237, Tustin, CA</v>
      </c>
      <c r="B134" s="9" t="str">
        <f>Form!C135</f>
        <v>Jill Evensen, MS, CCC-SLP</v>
      </c>
      <c r="C134" s="23" t="str">
        <f>Form!L135</f>
        <v>Speech-Language Pathologist</v>
      </c>
      <c r="D134" s="61" t="str">
        <f>Form!C135&amp;Form!E135&amp;" is a "&amp;Form!L135&amp;" employed at "&amp;Form!AO135&amp;", who began working with general voice clients in "&amp;Form!AW135&amp;", and transgender/gender diverse clients in "&amp;Form!AV135&amp;". "&amp;Form!P135&amp;" "&amp;Form!S135&amp;" "&amp;Form!X135&amp;" "&amp;CHAR(10)&amp;CHAR(10)&amp;"This provider is affiliated with the following: "&amp;Form!AP135&amp;". "&amp;Form!AY135&amp;Form!Z135&amp;Form!AB135&amp;Form!AU135&amp;Form!BA135</f>
        <v>Jill Evensen, MS, CCC-SLP (she/her) is a Speech-Language Pathologist employed at Kind Echoes Speech Therapy, who began working with general voice clients in 1997, and transgender/gender diverse clients in 2023. Individual training is offered in person or virtually, and group training is offered virtually. Services are available for those with feminine, masculine, and androgynous voice goals. 
This provider is affiliated with the following: American Speech-Language-Hearing Association (ASHA); California Speech-Language-Hearing Association. This provider opted to share the following additional aspects of identity: Proud mama bear
Regarding formal training in voice for transgender and gender diverse people, this provider reported: I completed the Trans Voice Elective for Speech Language Pathologists, led by AC Goldberg.  I also provide voice services at UCI Medical Center for students and patients referred from the UCI Gender Diversity Program.
Regarding areas of specialty/specific trainings, this provider reported: Transmasculine, transfeminine, and nonbinary speaking voice. 
Regarding formal training in cultural humility for transgender and gender diverse people, this provider reported: Trans Voice Elective with AC Golberg
This provider wished to share the following additional information: My core values are Freedom and Compassion</v>
      </c>
      <c r="E134" s="9" t="str">
        <f>Form!T135</f>
        <v>CA</v>
      </c>
      <c r="F134" s="9" t="str">
        <f>Form!M135</f>
        <v>English</v>
      </c>
      <c r="G134" s="59" t="str">
        <f>Form!AI135</f>
        <v>Cisgender Woman</v>
      </c>
      <c r="H134" s="9" t="str">
        <f>Form!AR135</f>
        <v>Jill@KindEchoesSpeechTherapy.com</v>
      </c>
      <c r="I134" s="49" t="str">
        <f>Form!AS135</f>
        <v>www.kindechoesspeechtherapy.com</v>
      </c>
      <c r="J134" s="58">
        <f>Form!AQ135</f>
        <v>7144753820</v>
      </c>
      <c r="K134" s="9" t="str">
        <f>Form!AC135</f>
        <v>affordable rates, cash payment</v>
      </c>
      <c r="L134" s="60">
        <f>Form!A135</f>
        <v>45364.7003</v>
      </c>
    </row>
    <row r="135">
      <c r="A135" s="9" t="str">
        <f>Form!AN136</f>
        <v>7612 W. North Ave, Elmwood Park, Illinois</v>
      </c>
      <c r="B135" s="9" t="str">
        <f>Form!C136</f>
        <v>Erica L. Norman MS CCC-SLP</v>
      </c>
      <c r="C135" s="23" t="str">
        <f>Form!L136</f>
        <v>Speech-Language Pathologist</v>
      </c>
      <c r="D135" s="61" t="str">
        <f>Form!C136&amp;Form!E136&amp;" is a "&amp;Form!L136&amp;" employed at "&amp;Form!AO136&amp;", who began working with general voice clients in "&amp;Form!AW136&amp;", and transgender/gender diverse clients in "&amp;Form!AV136&amp;". "&amp;Form!P136&amp;" "&amp;Form!S136&amp;" "&amp;Form!X136&amp;" "&amp;CHAR(10)&amp;CHAR(10)&amp;"This provider is affiliated with the following: "&amp;Form!AP136&amp;". "&amp;Form!AY136&amp;Form!Z136&amp;Form!AB136&amp;Form!AU136&amp;Form!BA136</f>
        <v>Erica L. Norman MS CCC-SLP is a Speech-Language Pathologist employed at Perennial SLP , who began working with general voice clients in 2016, and transgender/gender diverse clients in 2016. Individual training is offered in person or virtually, and group training is offered virtually.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first learned the ropes of GAVC training from Dr. Nathan Waller during my Master's program at Northwestern. Since then, I have continued to pursue continuing education and professional experience in this area. I really enjoy supporting clients in achieving an authentic voice &amp; communication style and I always learn something new from each person I meet. 
Regarding areas of specialty/specific trainings, this provider reported: Neurodivergent folx - hi, I'm ND too! I work with all ages, including kids &amp; teens. 
Regarding formal training in cultural humility for transgender and gender diverse people, this provider reported: Formally, I have participated in a professional development course on cultural humility and identity and an implicit bias training. Informally, I am part of several online communities of GAVC providers who discuss cultural humility as it pertains to this field and I also actively listen to my trans and gender diverse friends and family. </v>
      </c>
      <c r="E135" s="9" t="str">
        <f>Form!T136</f>
        <v>IL, MI</v>
      </c>
      <c r="F135" s="9" t="str">
        <f>Form!M136</f>
        <v>English</v>
      </c>
      <c r="G135" s="59" t="str">
        <f>Form!AI136</f>
        <v>Cisgender Woman</v>
      </c>
      <c r="H135" s="9" t="str">
        <f>Form!AR136</f>
        <v>erica@perennialslp.com</v>
      </c>
      <c r="I135" s="9" t="str">
        <f>Form!AS136</f>
        <v/>
      </c>
      <c r="J135" s="58">
        <f>Form!AQ136</f>
        <v>7086288446</v>
      </c>
      <c r="K135" s="9" t="str">
        <f>Form!AC136</f>
        <v>My practice accepts BCBS and United Healthcare PPO insurance plans and also offers a sliding scale payment option based on income. </v>
      </c>
      <c r="L135" s="60">
        <f>Form!A136</f>
        <v>45364.97376</v>
      </c>
    </row>
    <row r="136">
      <c r="A136" s="9" t="str">
        <f>Form!AN137</f>
        <v>243 Charles Street, Boston, MA</v>
      </c>
      <c r="B136" s="9" t="str">
        <f>Form!C137</f>
        <v>Carolyn Hsu, MS, CCC-SLP</v>
      </c>
      <c r="C136" s="23" t="str">
        <f>Form!L137</f>
        <v>Speech-Language Pathologist</v>
      </c>
      <c r="D136" s="61" t="str">
        <f>Form!C137&amp;Form!E137&amp;" is a "&amp;Form!L137&amp;" employed at "&amp;Form!AO137&amp;", who began working with general voice clients in "&amp;Form!AW137&amp;", and transgender/gender diverse clients in "&amp;Form!AV137&amp;". "&amp;Form!P137&amp;" "&amp;Form!S137&amp;" "&amp;Form!X137&amp;" "&amp;CHAR(10)&amp;CHAR(10)&amp;"This provider is affiliated with the following: "&amp;Form!AP137&amp;". "&amp;Form!AY137&amp;Form!Z137&amp;Form!AB137&amp;Form!AU137&amp;Form!BA137</f>
        <v>Carolyn Hsu, MS, CCC-SLP (she/her) is a Speech-Language Pathologist employed at Mass Eye and Ear, who began working with general voice clients in 2021, and transgender/gender diverse clients in 2021.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Attended the continuing education course "Gender Affirming Voice Training: A Course for Voice Clinicians" run by Sandy Hirsch, Leah Helou, Christie Block, and AC Goldberg. Completed clinical observations of SLPs conducting gender affirming voice evaluations and therapy sessions.</v>
      </c>
      <c r="E136" s="9" t="str">
        <f>Form!T137</f>
        <v>MA</v>
      </c>
      <c r="F136" s="9" t="str">
        <f>Form!M137</f>
        <v>English, Spanish</v>
      </c>
      <c r="G136" s="59" t="str">
        <f>Form!AI137</f>
        <v>Cisgender Woman</v>
      </c>
      <c r="H136" s="9" t="str">
        <f>Form!AR137</f>
        <v/>
      </c>
      <c r="I136" s="49" t="str">
        <f>Form!AS137</f>
        <v>https://masseyeandear.org/treatments/transgender-voice-therapy</v>
      </c>
      <c r="J136" s="58">
        <f>Form!AQ137</f>
        <v>6175734050</v>
      </c>
      <c r="K136" s="9" t="str">
        <f>Form!AC137</f>
        <v/>
      </c>
      <c r="L136" s="60">
        <f>Form!A137</f>
        <v>45365.36567</v>
      </c>
    </row>
    <row r="137">
      <c r="A137" s="9" t="str">
        <f>Form!AN138</f>
        <v>4014 Leavenwort Street, Omaha , NE </v>
      </c>
      <c r="B137" s="9" t="str">
        <f>Form!C138</f>
        <v>Amber V. Koch, MS CCC-SLP</v>
      </c>
      <c r="C137" s="23" t="str">
        <f>Form!L138</f>
        <v>Speech-Language Pathologist</v>
      </c>
      <c r="D137" s="61" t="str">
        <f>Form!C138&amp;Form!E138&amp;" is a "&amp;Form!L138&amp;" employed at "&amp;Form!AO138&amp;", who began working with general voice clients in "&amp;Form!AW138&amp;", and transgender/gender diverse clients in "&amp;Form!AV138&amp;". "&amp;Form!P138&amp;" "&amp;Form!S138&amp;" "&amp;Form!X138&amp;" "&amp;CHAR(10)&amp;CHAR(10)&amp;"This provider is affiliated with the following: "&amp;Form!AP138&amp;". "&amp;Form!AY138&amp;Form!Z138&amp;Form!AB138&amp;Form!AU138&amp;Form!BA138</f>
        <v>Amber V. Koch, MS CCC-SLP is a Speech-Language Pathologist employed at Nebraska Medicine , who began working with general voice clients in 2012, and transgender/gender diverse clients in 2018.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The Voice Foundation . 
Regarding formal training in voice for transgender and gender diverse people, this provider reported: I have provided gender affirming voice training for 6 years and seen over 100 patients with a variety of goals.  I am a speech/language pathologist who works within an ears, nose, and throat clinic.  I am a member of the Nebraska Medicine Gender Care team.  
Regarding areas of specialty/specific trainings, this provider reported: gender expansive voice across the lifespan
Regarding formal training in cultural humility for transgender and gender diverse people, this provider reported: I have completed several webinars regarding cultural humility specific to the transgender and gender diverse population.  I have intentionally recieved these trainings from members of the gender diverse community, whenever possible.  It is very important to me that members of the community lead these trainings and are compensated financially.  </v>
      </c>
      <c r="E137" s="9" t="str">
        <f>Form!T138</f>
        <v>NE, IA </v>
      </c>
      <c r="F137" s="9" t="str">
        <f>Form!M138</f>
        <v>English</v>
      </c>
      <c r="G137" s="59" t="str">
        <f>Form!AI138</f>
        <v>Cisgender Woman</v>
      </c>
      <c r="H137" s="9" t="str">
        <f>Form!AR138</f>
        <v>amkoch@nebraskamed.com</v>
      </c>
      <c r="I137" s="49" t="str">
        <f>Form!AS138</f>
        <v>nebraskamed.com/transgender-care</v>
      </c>
      <c r="J137" s="58">
        <f>Form!AQ138</f>
        <v>4025595208</v>
      </c>
      <c r="K137" s="9" t="str">
        <f>Form!AC138</f>
        <v/>
      </c>
      <c r="L137" s="60">
        <f>Form!A138</f>
        <v>45365.6709</v>
      </c>
    </row>
    <row r="138">
      <c r="A138" s="9" t="str">
        <f>Form!AN140</f>
        <v>30 bond street, Toronto, Ontario </v>
      </c>
      <c r="B138" s="9" t="str">
        <f>Form!C140</f>
        <v>R. Jun Lin, MD</v>
      </c>
      <c r="C138" s="23" t="str">
        <f>Form!L139</f>
        <v>Speech-Language Pathologist</v>
      </c>
      <c r="D138" s="61" t="str">
        <f>Form!C139&amp;Form!E139&amp;" is a "&amp;Form!L139&amp;" employed at "&amp;Form!AO139&amp;", who began working with general voice clients in "&amp;Form!AW139&amp;", and transgender/gender diverse clients in "&amp;Form!AV139&amp;". "&amp;Form!P139&amp;" "&amp;Form!S139&amp;" "&amp;Form!X139&amp;" "&amp;CHAR(10)&amp;CHAR(10)&amp;"This provider is affiliated with the following: "&amp;Form!AP139&amp;". "&amp;Form!AY139&amp;Form!Z139&amp;Form!AB139&amp;Form!AU139&amp;Form!BA139</f>
        <v>Megan Morrison, RSLP, SLP(C) (she/her) is a Speech-Language Pathologist employed at Private Practice , who began working with general voice clients in 2019, and transgender/gender diverse clients in 2019. Individual training is offered virtually, and group training is not offered. Services are available for those with feminine, masculine, androgynous, and singing-related voice goals. 
This provider is affiliated with the following: SAC (Speech-Language and Audiology Canada); The College of Speech and Hearing Health Professionals of BC (CSHBC). 
Regarding formal training in voice for transgender and gender diverse people, this provider reported: I was mentored the GAVC-pioneer Shelagh Davies (RSLP &amp; researcher) and also I also did a 2-month clinical practicum with the Changing Keys Program in Vancouver, Canada. I am committed to ongoing professional development, such as attending MedBridge Webinars and GAVC seminars, and I stay up-to-date with new evidence-based research. 
Regarding areas of specialty/specific trainings, this provider reported: In addition to training as voice-specialized SLP, I also have a 25-year background as a vocal artist, both as a classical singer and theatre actor. This has given me extensive first-hand experience with training, managing, and manipulating my own voice too. I am comfortable working with transmasculine and transfeminine singers on developing their instruments! 
Regarding formal training in cultural humility for transgender and gender diverse people, this provider reported: I attended the MedBridge Webinar: Cultural Humility With Transgender and Nonbinary People</v>
      </c>
      <c r="E138" s="9" t="str">
        <f>Form!T140</f>
        <v/>
      </c>
      <c r="F138" s="9" t="str">
        <f>Form!M140</f>
        <v/>
      </c>
      <c r="G138" s="59" t="str">
        <f>Form!AI140</f>
        <v>Cisgender Woman</v>
      </c>
      <c r="H138" s="9" t="str">
        <f>Form!AR140</f>
        <v/>
      </c>
      <c r="I138" s="49" t="str">
        <f>Form!AS140</f>
        <v>https://otolaryngology.utoronto.ca/faculty/r-jun-lin</v>
      </c>
      <c r="J138" s="58">
        <f>Form!AQ140</f>
        <v>4168646039</v>
      </c>
      <c r="K138" s="9" t="str">
        <f>Form!AC140</f>
        <v/>
      </c>
      <c r="L138" s="60">
        <f>Form!A140</f>
        <v>45357.66777</v>
      </c>
    </row>
    <row r="139">
      <c r="A139" s="9" t="str">
        <f>Form!AN141</f>
        <v>880 3rd Ave, New York City, NY</v>
      </c>
      <c r="B139" s="9" t="str">
        <f>Form!C141</f>
        <v>Hayley Born, MD, MS</v>
      </c>
      <c r="C139" s="23" t="str">
        <f>Form!L140</f>
        <v/>
      </c>
      <c r="D139" s="61" t="str">
        <f>Form!C140&amp;Form!E140&amp;" is a "&amp;Form!L140&amp;" employed at "&amp;Form!AO140&amp;", who began working with general voice clients in "&amp;Form!AW140&amp;", and transgender/gender diverse clients in "&amp;Form!AV140&amp;". "&amp;Form!P140&amp;" "&amp;Form!S140&amp;" "&amp;Form!X140&amp;" "&amp;CHAR(10)&amp;CHAR(10)&amp;"This provider is affiliated with the following: "&amp;Form!AP140&amp;". "&amp;Form!AY140&amp;Form!Z140&amp;Form!AB140&amp;Form!AU140&amp;Form!BA140</f>
        <v>R. Jun Lin, MD is a  employed at Unity Health Toronto - St. Michael's Hospital , who began working with general voice clients in 2017, and transgender/gender diverse clients in 2017.    
This provider is affiliated with the following: American laryngological association, Canadian society of otolaryngology - head &amp; neck surgery. 
Regarding formal training in cultural humility for transgender and gender diverse people, this provider reported: Worked with SLPs who are a part of the community </v>
      </c>
      <c r="E139" s="9" t="str">
        <f>Form!T141</f>
        <v/>
      </c>
      <c r="F139" s="9" t="str">
        <f>Form!M141</f>
        <v/>
      </c>
      <c r="G139" s="59" t="str">
        <f>Form!AI141</f>
        <v>Cisgender Woman</v>
      </c>
      <c r="H139" s="9" t="str">
        <f>Form!AR141</f>
        <v/>
      </c>
      <c r="I139" s="9" t="str">
        <f>Form!AS141</f>
        <v/>
      </c>
      <c r="J139" s="58">
        <f>Form!AQ141</f>
        <v>2123055289</v>
      </c>
      <c r="K139" s="9" t="str">
        <f>Form!AC141</f>
        <v/>
      </c>
      <c r="L139" s="60">
        <f>Form!A141</f>
        <v>45358.37806</v>
      </c>
    </row>
    <row r="140">
      <c r="A140" s="9" t="str">
        <f>Form!AN142</f>
        <v>601 N. Caroline Street 6th floor, Baltmore, Maryland</v>
      </c>
      <c r="B140" s="9" t="str">
        <f>Form!C142</f>
        <v>Simon R. A. Best, MD</v>
      </c>
      <c r="C140" s="23" t="str">
        <f>Form!L141</f>
        <v/>
      </c>
      <c r="D140" s="61" t="str">
        <f>Form!C141&amp;Form!E141&amp;" is a "&amp;Form!L141&amp;" employed at "&amp;Form!AO141&amp;", who began working with general voice clients in "&amp;Form!AW141&amp;", and transgender/gender diverse clients in "&amp;Form!AV141&amp;". "&amp;Form!P141&amp;" "&amp;Form!S141&amp;" "&amp;Form!X141&amp;" "&amp;CHAR(10)&amp;CHAR(10)&amp;"This provider is affiliated with the following: "&amp;Form!AP141&amp;". "&amp;Form!AY141&amp;Form!Z141&amp;Form!AB141&amp;Form!AU141&amp;Form!BA141</f>
        <v>Hayley Born, MD, MS is a  employed at Columbia University , who began working with general voice clients in 2020, and transgender/gender diverse clients in 2020.    
This provider is affiliated with the following: American Laryngological Association, American Academy of Otolaryngology, American Bronchoesophaeal Association . 
Regarding formal training in cultural humility for transgender and gender diverse people, this provider reported: During medical school </v>
      </c>
      <c r="E140" s="9" t="str">
        <f>Form!T142</f>
        <v/>
      </c>
      <c r="F140" s="9" t="str">
        <f>Form!M142</f>
        <v/>
      </c>
      <c r="G140" s="59" t="str">
        <f>Form!AI142</f>
        <v>Prefer Not to Say</v>
      </c>
      <c r="H140" s="9" t="str">
        <f>Form!AR142</f>
        <v/>
      </c>
      <c r="I140" s="49" t="str">
        <f>Form!AS142</f>
        <v>https://www.hopkinsmedicine.org/profiles/details/simon-best</v>
      </c>
      <c r="J140" s="58">
        <f>Form!AQ142</f>
        <v>4105508851</v>
      </c>
      <c r="K140" s="9" t="str">
        <f>Form!AC142</f>
        <v/>
      </c>
      <c r="L140" s="60">
        <f>Form!A142</f>
        <v>45358.41024</v>
      </c>
    </row>
    <row r="141">
      <c r="A141" s="9" t="str">
        <f>Form!AN143</f>
        <v>1450 San Pablo St #5100, Los Angeles, CA</v>
      </c>
      <c r="B141" s="9" t="str">
        <f>Form!C143</f>
        <v>Elizabeth Shuman, MD</v>
      </c>
      <c r="C141" s="23" t="str">
        <f>Form!L142</f>
        <v/>
      </c>
      <c r="D141" s="61" t="str">
        <f>Form!C142&amp;Form!E142&amp;" is a "&amp;Form!L142&amp;" employed at "&amp;Form!AO142&amp;", who began working with general voice clients in "&amp;Form!AW142&amp;", and transgender/gender diverse clients in "&amp;Form!AV142&amp;". "&amp;Form!P142&amp;" "&amp;Form!S142&amp;" "&amp;Form!X142&amp;" "&amp;CHAR(10)&amp;CHAR(10)&amp;"This provider is affiliated with the following: "&amp;Form!AP142&amp;". "&amp;Form!AY142&amp;Form!Z142&amp;Form!AB142&amp;Form!AU142&amp;Form!BA142</f>
        <v>Simon R. A. Best, MD is a  employed at Johns Hopkins Department of Otolaryngology Head and Neck Cancer, who began working with general voice clients in 2011, and transgender/gender diverse clients in 2017.    
This provider is affiliated with the following: American Laryngological Association, International Association of TransVoice Surgeons, . 
Regarding formal training in cultural humility for transgender and gender diverse people, this provider reported: Training cultural bias, DEI </v>
      </c>
      <c r="E141" s="9" t="str">
        <f>Form!T143</f>
        <v/>
      </c>
      <c r="F141" s="9" t="str">
        <f>Form!M143</f>
        <v/>
      </c>
      <c r="G141" s="59" t="str">
        <f>Form!AI143</f>
        <v>Cisgender Woman</v>
      </c>
      <c r="H141" s="9" t="str">
        <f>Form!AR143</f>
        <v>elizabeth.shuman@med.usc.edu</v>
      </c>
      <c r="I141" s="49" t="str">
        <f>Form!AS143</f>
        <v>https://www.keckmedicine.org/centers-and-programs/voice-and-swallowing-disorders/</v>
      </c>
      <c r="J141" s="58" t="str">
        <f>Form!AQ143</f>
        <v/>
      </c>
      <c r="K141" s="9" t="str">
        <f>Form!AC143</f>
        <v/>
      </c>
      <c r="L141" s="60">
        <f>Form!A143</f>
        <v>45359.71543</v>
      </c>
    </row>
    <row r="142">
      <c r="A142" s="9" t="str">
        <f>Form!AN144</f>
        <v>1450 San Pablo St Los Angeles, Ca 90033, Los Angeles, CA</v>
      </c>
      <c r="B142" s="9" t="str">
        <f>Form!C144</f>
        <v>Michael Johns MD</v>
      </c>
      <c r="C142" s="23" t="str">
        <f>Form!L143</f>
        <v/>
      </c>
      <c r="D142" s="61" t="str">
        <f>Form!C143&amp;Form!E143&amp;" is a "&amp;Form!L143&amp;" employed at "&amp;Form!AO143&amp;", who began working with general voice clients in "&amp;Form!AW143&amp;", and transgender/gender diverse clients in "&amp;Form!AV143&amp;". "&amp;Form!P143&amp;" "&amp;Form!S143&amp;" "&amp;Form!X143&amp;" "&amp;CHAR(10)&amp;CHAR(10)&amp;"This provider is affiliated with the following: "&amp;Form!AP143&amp;". "&amp;Form!AY143&amp;Form!Z143&amp;Form!AB143&amp;Form!AU143&amp;Form!BA143</f>
        <v>Elizabeth Shuman, MD (she/her) is a  employed at USC Voice Center, University of Southern California, who began working with general voice clients in , and transgender/gender diverse clients in .    
This provider is affiliated with the following: American Academy of OHNS, American Laryngological Association (post-graduate member), American Board of Otolaryngology--Head and Neck Surgery. 
Regarding formal training in cultural humility for transgender and gender diverse people, this provider reported: No formal training</v>
      </c>
      <c r="E142" s="9" t="str">
        <f>Form!T144</f>
        <v/>
      </c>
      <c r="F142" s="9" t="str">
        <f>Form!M144</f>
        <v/>
      </c>
      <c r="G142" s="59" t="str">
        <f>Form!AI144</f>
        <v>Cisgender Man</v>
      </c>
      <c r="H142" s="9" t="str">
        <f>Form!AR144</f>
        <v>michael.johns@med.usc.edu</v>
      </c>
      <c r="I142" s="49" t="str">
        <f>Form!AS144</f>
        <v>keckmedicine.org/USCVoiceCenter</v>
      </c>
      <c r="J142" s="58">
        <f>Form!AQ144</f>
        <v>8443447464</v>
      </c>
      <c r="K142" s="9" t="str">
        <f>Form!AC144</f>
        <v/>
      </c>
      <c r="L142" s="60">
        <f>Form!A144</f>
        <v>45360.4292</v>
      </c>
    </row>
    <row r="143">
      <c r="A143" s="9" t="str">
        <f>Form!AN145</f>
        <v>1450 San Pablo La,Ca90033
222 W Eulalia Suite 100 Glendale Ca , Los Angeles , California </v>
      </c>
      <c r="B143" s="9" t="str">
        <f>Form!C145</f>
        <v>Karla O’Dell MD</v>
      </c>
      <c r="C143" s="23" t="str">
        <f>Form!L144</f>
        <v/>
      </c>
      <c r="D143" s="61" t="str">
        <f>Form!C144&amp;Form!E144&amp;" is a "&amp;Form!L144&amp;" employed at "&amp;Form!AO144&amp;", who began working with general voice clients in "&amp;Form!AW144&amp;", and transgender/gender diverse clients in "&amp;Form!AV144&amp;". "&amp;Form!P144&amp;" "&amp;Form!S144&amp;" "&amp;Form!X144&amp;" "&amp;CHAR(10)&amp;CHAR(10)&amp;"This provider is affiliated with the following: "&amp;Form!AP144&amp;". "&amp;Form!AY144&amp;Form!Z144&amp;Form!AB144&amp;Form!AU144&amp;Form!BA144</f>
        <v>Michael Johns MD is a  employed at University of Southern California, who began working with general voice clients in 2003, and transgender/gender diverse clients in 2006.    
This provider is affiliated with the following: ALA, ABEA, Voice Foundation, AAOHNS, Triological Society. </v>
      </c>
      <c r="E143" s="9" t="str">
        <f>Form!T145</f>
        <v/>
      </c>
      <c r="F143" s="9" t="str">
        <f>Form!M145</f>
        <v/>
      </c>
      <c r="G143" s="59" t="str">
        <f>Form!AI145</f>
        <v>Cisgender Woman</v>
      </c>
      <c r="H143" s="9" t="str">
        <f>Form!AR145</f>
        <v>kodell@usc.edu</v>
      </c>
      <c r="I143" s="49" t="str">
        <f>Form!AS145</f>
        <v>keckmedicine.org</v>
      </c>
      <c r="J143" s="58">
        <f>Form!AQ145</f>
        <v>3234425790</v>
      </c>
      <c r="K143" s="9" t="str">
        <f>Form!AC145</f>
        <v/>
      </c>
      <c r="L143" s="60">
        <f>Form!A145</f>
        <v>45360.44441</v>
      </c>
    </row>
    <row r="144">
      <c r="A144" s="9" t="str">
        <f>Form!AN146</f>
        <v>10803 Falls Road, Suite 2500; Lutherville, MD 21093, Baltimore, Maryland</v>
      </c>
      <c r="B144" s="9" t="str">
        <f>Form!C146</f>
        <v>Lee M. Akst, MD</v>
      </c>
      <c r="C144" s="23" t="str">
        <f>Form!L145</f>
        <v/>
      </c>
      <c r="D144" s="61" t="str">
        <f>Form!C145&amp;Form!E145&amp;" is a "&amp;Form!L145&amp;" employed at "&amp;Form!AO145&amp;", who began working with general voice clients in "&amp;Form!AW145&amp;", and transgender/gender diverse clients in "&amp;Form!AV145&amp;". "&amp;Form!P145&amp;" "&amp;Form!S145&amp;" "&amp;Form!X145&amp;" "&amp;CHAR(10)&amp;CHAR(10)&amp;"This provider is affiliated with the following: "&amp;Form!AP145&amp;". "&amp;Form!AY145&amp;Form!Z145&amp;Form!AB145&amp;Form!AU145&amp;Form!BA145</f>
        <v>Karla O’Dell MD is a  employed at USC, who began working with general voice clients in 2014, and transgender/gender diverse clients in 2018.    
This provider is affiliated with the following: American Laryngological Association, Airway Bronchoesophageal Association, American Academy of Otolaryngology. 
Regarding formal training in cultural humility for transgender and gender diverse people, this provider reported: No formal training</v>
      </c>
      <c r="E144" s="9" t="str">
        <f>Form!T146</f>
        <v/>
      </c>
      <c r="F144" s="9" t="str">
        <f>Form!M146</f>
        <v/>
      </c>
      <c r="G144" s="59" t="str">
        <f>Form!AI146</f>
        <v>Cisgender Man</v>
      </c>
      <c r="H144" s="9" t="str">
        <f>Form!AR146</f>
        <v/>
      </c>
      <c r="I144" s="49" t="str">
        <f>Form!AS146</f>
        <v>https://www.hopkinsmedicine.org/profiles/details/lee-akst</v>
      </c>
      <c r="J144" s="58">
        <f>Form!AQ146</f>
        <v>4109551654</v>
      </c>
      <c r="K144" s="9" t="str">
        <f>Form!AC146</f>
        <v/>
      </c>
      <c r="L144" s="60">
        <f>Form!A146</f>
        <v>45360.45845</v>
      </c>
    </row>
    <row r="145">
      <c r="A145" s="9" t="str">
        <f>Form!AN147</f>
        <v>1414 S Grand Ave, Los Angeles, California</v>
      </c>
      <c r="B145" s="9" t="str">
        <f>Form!C147</f>
        <v>Abie Mendelsohn, MD, FACS</v>
      </c>
      <c r="C145" s="23" t="str">
        <f>Form!L146</f>
        <v/>
      </c>
      <c r="D145" s="61" t="str">
        <f>Form!C146&amp;Form!E146&amp;" is a "&amp;Form!L146&amp;" employed at "&amp;Form!AO146&amp;", who began working with general voice clients in "&amp;Form!AW146&amp;", and transgender/gender diverse clients in "&amp;Form!AV146&amp;". "&amp;Form!P146&amp;" "&amp;Form!S146&amp;" "&amp;Form!X146&amp;" "&amp;CHAR(10)&amp;CHAR(10)&amp;"This provider is affiliated with the following: "&amp;Form!AP146&amp;". "&amp;Form!AY146&amp;Form!Z146&amp;Form!AB146&amp;Form!AU146&amp;Form!BA146</f>
        <v>Lee M. Akst, MD is a  employed at Johns Hopkins, who began working with general voice clients in 2005, and transgender/gender diverse clients in 2017.    
This provider is affiliated with the following: American Laryngological Association; American Broncho-Esophagological Association. 
Regarding formal training in cultural humility for transgender and gender diverse people, this provider reported: Johns Hopkins DEI e-training; participation at AAO meetings and other CME meetings as related to this topic</v>
      </c>
      <c r="E145" s="9" t="str">
        <f>Form!T147</f>
        <v/>
      </c>
      <c r="F145" s="9" t="str">
        <f>Form!M147</f>
        <v/>
      </c>
      <c r="G145" s="59" t="str">
        <f>Form!AI147</f>
        <v>Cisgender Man</v>
      </c>
      <c r="H145" s="9" t="str">
        <f>Form!AR147</f>
        <v>drmendelsohn@laent.com</v>
      </c>
      <c r="I145" s="49" t="str">
        <f>Form!AS147</f>
        <v>https://www.laent.com/procedures/throat/gender-affirming-voice-surgery/</v>
      </c>
      <c r="J145" s="58">
        <f>Form!AQ147</f>
        <v>3233066936</v>
      </c>
      <c r="K145" s="9" t="str">
        <f>Form!AC147</f>
        <v/>
      </c>
      <c r="L145" s="60">
        <f>Form!A147</f>
        <v>45361.47271</v>
      </c>
    </row>
    <row r="146">
      <c r="A146" s="9" t="str">
        <f>Form!AN148</f>
        <v>9500 Euclid Avenue, Cleveland, Ohio</v>
      </c>
      <c r="B146" s="9" t="str">
        <f>Form!C148</f>
        <v>William S. Tierney, MD, MS, MS</v>
      </c>
      <c r="C146" s="23" t="str">
        <f>Form!L147</f>
        <v/>
      </c>
      <c r="D146" s="61" t="str">
        <f>Form!C147&amp;Form!E147&amp;" is a "&amp;Form!L147&amp;" employed at "&amp;Form!AO147&amp;", who began working with general voice clients in "&amp;Form!AW147&amp;", and transgender/gender diverse clients in "&amp;Form!AV147&amp;". "&amp;Form!P147&amp;" "&amp;Form!S147&amp;" "&amp;Form!X147&amp;" "&amp;CHAR(10)&amp;CHAR(10)&amp;"This provider is affiliated with the following: "&amp;Form!AP147&amp;". "&amp;Form!AY147&amp;Form!Z147&amp;Form!AB147&amp;Form!AU147&amp;Form!BA147</f>
        <v>Abie Mendelsohn, MD, FACS is a  employed at Los Angeles Center for Ear, Nose, Throat, and Allergy, who began working with general voice clients in 2012, and transgender/gender diverse clients in 2012.    
This provider is affiliated with the following: Americal Laryngological Association, American Academy of Otolaryngology, International Association of TransVoice Surgeons (IATVS). 
Regarding formal training in cultural humility for transgender and gender diverse people, this provider reported: Active participation in multispecialty gender health committees and programing </v>
      </c>
      <c r="E146" s="9" t="str">
        <f>Form!T148</f>
        <v/>
      </c>
      <c r="F146" s="9" t="str">
        <f>Form!M148</f>
        <v/>
      </c>
      <c r="G146" s="59" t="str">
        <f>Form!AI148</f>
        <v>Cisgender Man</v>
      </c>
      <c r="H146" s="9" t="str">
        <f>Form!AR148</f>
        <v>tiernew2@ccf.org</v>
      </c>
      <c r="I146" s="9" t="str">
        <f>Form!AS148</f>
        <v/>
      </c>
      <c r="J146" s="58">
        <f>Form!AQ148</f>
        <v>2163908596</v>
      </c>
      <c r="K146" s="9" t="str">
        <f>Form!AC148</f>
        <v/>
      </c>
      <c r="L146" s="60">
        <f>Form!A148</f>
        <v>45362.40467</v>
      </c>
    </row>
    <row r="147">
      <c r="A147" s="9" t="str">
        <f>Form!AN149</f>
        <v>, </v>
      </c>
      <c r="B147" s="9" t="str">
        <f>Form!C149</f>
        <v>Sandy Hirsch, MS CCC-SLP</v>
      </c>
      <c r="C147" s="23" t="str">
        <f>Form!L148</f>
        <v/>
      </c>
      <c r="D147" s="61" t="str">
        <f>Form!C148&amp;Form!E148&amp;" is a "&amp;Form!L148&amp;" employed at "&amp;Form!AO148&amp;", who began working with general voice clients in "&amp;Form!AW148&amp;", and transgender/gender diverse clients in "&amp;Form!AV148&amp;". "&amp;Form!P148&amp;" "&amp;Form!S148&amp;" "&amp;Form!X148&amp;" "&amp;CHAR(10)&amp;CHAR(10)&amp;"This provider is affiliated with the following: "&amp;Form!AP148&amp;". "&amp;Form!AY148&amp;Form!Z148&amp;Form!AB148&amp;Form!AU148&amp;Form!BA148</f>
        <v>William S. Tierney, MD, MS, MS is a  employed at Cleveland Clinic, who began working with general voice clients in 2021, and transgender/gender diverse clients in 2021.    
This provider is affiliated with the following: ALA, ABEA. </v>
      </c>
      <c r="E147" s="9" t="str">
        <f>Form!T149</f>
        <v/>
      </c>
      <c r="F147" s="9" t="str">
        <f>Form!M149</f>
        <v/>
      </c>
      <c r="G147" s="59" t="str">
        <f>Form!AI149</f>
        <v/>
      </c>
      <c r="H147" s="9" t="str">
        <f>Form!AR149</f>
        <v/>
      </c>
      <c r="I147" s="9" t="str">
        <f>Form!AS149</f>
        <v/>
      </c>
      <c r="J147" s="58" t="str">
        <f>Form!AQ149</f>
        <v/>
      </c>
      <c r="K147" s="9" t="str">
        <f>Form!AC149</f>
        <v/>
      </c>
      <c r="L147" s="60">
        <f>Form!A149</f>
        <v>45357.75188</v>
      </c>
    </row>
    <row r="148">
      <c r="A148" s="9" t="str">
        <f>Form!AN150</f>
        <v>, </v>
      </c>
      <c r="B148" s="9" t="str">
        <f>Form!C150</f>
        <v> Sierra Corbin (she/her/hers), M.S., CCC-SLP  Speech Language Pathologist,  Kate Crimmins, M.S., (she/her/hers), CCC-SLP  Speech Language Pathologist,  Anita Stryker, M.S., (she/her/hers), CF-SLP  Speech Language Pathologist </v>
      </c>
      <c r="C148" s="23" t="str">
        <f>Form!L149</f>
        <v/>
      </c>
      <c r="D148" s="61" t="str">
        <f>Form!C149&amp;Form!E149&amp;" is a "&amp;Form!L149&amp;" employed at "&amp;Form!AO149&amp;", who began working with general voice clients in "&amp;Form!AW149&amp;", and transgender/gender diverse clients in "&amp;Form!AV149&amp;". "&amp;Form!P149&amp;" "&amp;Form!S149&amp;" "&amp;Form!X149&amp;" "&amp;CHAR(10)&amp;CHAR(10)&amp;"This provider is affiliated with the following: "&amp;Form!AP149&amp;". "&amp;Form!AY149&amp;Form!Z149&amp;Form!AB149&amp;Form!AU149&amp;Form!BA149</f>
        <v>Sandy Hirsch, MS CCC-SLP is a  employed at , who began working with general voice clients in , and transgender/gender diverse clients in .    
This provider is affiliated with the following: . </v>
      </c>
      <c r="E148" s="9" t="str">
        <f>Form!T150</f>
        <v/>
      </c>
      <c r="F148" s="9" t="str">
        <f>Form!M150</f>
        <v/>
      </c>
      <c r="G148" s="59" t="str">
        <f>Form!AI150</f>
        <v/>
      </c>
      <c r="H148" s="9" t="str">
        <f>Form!AR150</f>
        <v/>
      </c>
      <c r="I148" s="9" t="str">
        <f>Form!AS150</f>
        <v/>
      </c>
      <c r="J148" s="58" t="str">
        <f>Form!AQ150</f>
        <v/>
      </c>
      <c r="K148" s="9" t="str">
        <f>Form!AC150</f>
        <v/>
      </c>
      <c r="L148" s="60">
        <f>Form!A150</f>
        <v>45364.56607</v>
      </c>
    </row>
    <row r="149">
      <c r="B149" s="9" t="str">
        <f>Form!C151</f>
        <v>Michelle Roberts, MS, CCC-SLP</v>
      </c>
      <c r="D149" s="61" t="str">
        <f>Form!C150&amp;Form!E150&amp;" is a "&amp;Form!L150&amp;" employed at "&amp;Form!AO150&amp;", who began working with general voice clients in "&amp;Form!AW150&amp;", and transgender/gender diverse clients in "&amp;Form!AV150&amp;". "&amp;Form!P150&amp;" "&amp;Form!S150&amp;" "&amp;Form!X150&amp;" "&amp;CHAR(10)&amp;CHAR(10)&amp;"This provider is affiliated with the following: "&amp;Form!AP150&amp;". "&amp;Form!AY150&amp;Form!Z150&amp;Form!AB150&amp;Form!AU150&amp;Form!BA150</f>
        <v> Sierra Corbin (she/her/hers), M.S., CCC-SLP  Speech Language Pathologist,  Kate Crimmins, M.S., (she/her/hers), CCC-SLP  Speech Language Pathologist,  Anita Stryker, M.S., (she/her/hers), CF-SLP  Speech Language Pathologist  is a  employed at , who began working with general voice clients in , and transgender/gender diverse clients in .    
This provider is affiliated with the following: . </v>
      </c>
      <c r="E149" s="9" t="str">
        <f>Form!T263</f>
        <v/>
      </c>
      <c r="F149" s="9" t="str">
        <f>Form!M263</f>
        <v/>
      </c>
      <c r="G149" s="59" t="str">
        <f>Form!AI263</f>
        <v/>
      </c>
      <c r="H149" s="9" t="str">
        <f>Form!AR263</f>
        <v/>
      </c>
      <c r="I149" s="9" t="str">
        <f>Form!AS263</f>
        <v/>
      </c>
      <c r="J149" s="58" t="str">
        <f>Form!AQ263</f>
        <v/>
      </c>
      <c r="K149" s="9" t="str">
        <f>Form!AC263</f>
        <v/>
      </c>
      <c r="L149" s="60" t="str">
        <f>Form!A263</f>
        <v/>
      </c>
    </row>
    <row r="150">
      <c r="B150" s="9" t="str">
        <f>Form!C152</f>
        <v>Judith Koza, MA, CCC-SLP</v>
      </c>
      <c r="D150" s="61" t="str">
        <f>Form!C151&amp;Form!E151&amp;" is a "&amp;Form!L151&amp;" employed at "&amp;Form!AO151&amp;", who began working with general voice clients in "&amp;Form!AW151&amp;", and transgender/gender diverse clients in "&amp;Form!AV151&amp;". "&amp;Form!P151&amp;" "&amp;Form!S151&amp;" "&amp;Form!X151&amp;" "&amp;CHAR(10)&amp;CHAR(10)&amp;"This provider is affiliated with the following: "&amp;Form!AP151&amp;". "&amp;Form!AY151&amp;Form!Z151&amp;Form!AB151&amp;Form!AU151&amp;Form!BA151</f>
        <v>Michelle Roberts, MS, CCC-SLP is a Speech-Language Pathologist employed at Authentic Voice &amp; Speech, LLC, who began working with general voice clients in 2017, and transgender/gender diverse clients in 2017. Individual training is offered in person or virtually, and group training is offered in person or virtually. Services are available for those with feminine, masculine, androgynous, and singing-related voice goals. 
This provider is affiliated with the following: American Speech-Language Hearing Association (ASHA). This provider opted to share the following additional aspects of identity: LGBTQ+ community membership
Regarding formal training in voice for transgender and gender diverse people, this provider reported: Specialized training in gender affirming voice services during graduate school and continuing education related to learning updated and best practices for this work throughout my career. I have 7 years experience of specializing in gender affirming voice services. 
Regarding areas of specialty/specific trainings, this provider reported: Singing voice training
Regarding formal training in cultural humility for transgender and gender diverse people, this provider reported: Various continuing education courses regarding cultural competence and humility </v>
      </c>
      <c r="E150" s="9" t="str">
        <f>Form!T264</f>
        <v/>
      </c>
      <c r="F150" s="9" t="str">
        <f>Form!M264</f>
        <v/>
      </c>
      <c r="G150" s="59" t="str">
        <f>Form!AI264</f>
        <v/>
      </c>
      <c r="H150" s="9" t="str">
        <f>Form!AR264</f>
        <v/>
      </c>
      <c r="I150" s="9" t="str">
        <f>Form!AS264</f>
        <v/>
      </c>
      <c r="J150" s="58" t="str">
        <f>Form!AQ264</f>
        <v/>
      </c>
      <c r="K150" s="9" t="str">
        <f>Form!AC264</f>
        <v/>
      </c>
      <c r="L150" s="60" t="str">
        <f>Form!A264</f>
        <v/>
      </c>
    </row>
    <row r="151">
      <c r="B151" s="9" t="str">
        <f>Form!C153</f>
        <v>Michelle Wilson, MM, MS, CCC-SLP</v>
      </c>
      <c r="D151" s="61" t="str">
        <f>Form!C152&amp;Form!E152&amp;" is a "&amp;Form!L152&amp;" employed at "&amp;Form!AO152&amp;", who began working with general voice clients in "&amp;Form!AW152&amp;", and transgender/gender diverse clients in "&amp;Form!AV152&amp;". "&amp;Form!P152&amp;" "&amp;Form!S152&amp;" "&amp;Form!X152&amp;" "&amp;CHAR(10)&amp;CHAR(10)&amp;"This provider is affiliated with the following: "&amp;Form!AP152&amp;". "&amp;Form!AY152&amp;Form!Z152&amp;Form!AB152&amp;Form!AU152&amp;Form!BA152</f>
        <v>Judith Koza, MA, CCC-SLP is a Speech-Language Pathologist employed at Raise Your Voice Speech Pathology Services, who began working with general voice clients in 1990, and transgender/gender diverse clients in 2006. Individual training is offered in person or virtually, and group training is offered virtually. Services are available for those with feminine, masculine, and androgynous voice goals. 
This provider is affiliated with the following: American Speech-Language Hearing Association (ASHA). 
Regarding formal training in voice for transgender and gender diverse people, this provider reported: As a speech-language pathologist, I have been working with clients on gender affirming voice training for over 15 years. I work with individuals as well as groups. 
Regarding areas of specialty/specific trainings, this provider reported: Adult and pediatric gender affirming voice, Estill Voice Training, Lessac-Madsen Resonant Voice Therapy
Regarding formal training in cultural humility for transgender and gender diverse people, this provider reported: I have received yearly training through seminars in DEI</v>
      </c>
      <c r="E151" s="9" t="str">
        <f>Form!T265</f>
        <v/>
      </c>
      <c r="F151" s="9" t="str">
        <f>Form!M265</f>
        <v/>
      </c>
      <c r="G151" s="59" t="str">
        <f>Form!AI265</f>
        <v/>
      </c>
      <c r="H151" s="9" t="str">
        <f>Form!AR265</f>
        <v/>
      </c>
      <c r="I151" s="9" t="str">
        <f>Form!AS265</f>
        <v/>
      </c>
      <c r="J151" s="58" t="str">
        <f>Form!AQ265</f>
        <v/>
      </c>
      <c r="K151" s="9" t="str">
        <f>Form!AC265</f>
        <v/>
      </c>
      <c r="L151" s="60" t="str">
        <f>Form!A265</f>
        <v/>
      </c>
    </row>
    <row r="152">
      <c r="B152" s="9" t="str">
        <f>Form!C154</f>
        <v>Kristine Pietsch, MA, CCC-SLP</v>
      </c>
      <c r="D152" s="61" t="str">
        <f>Form!C153&amp;Form!E153&amp;" is a "&amp;Form!L153&amp;" employed at "&amp;Form!AO153&amp;", who began working with general voice clients in "&amp;Form!AW153&amp;", and transgender/gender diverse clients in "&amp;Form!AV153&amp;". "&amp;Form!P153&amp;" "&amp;Form!S153&amp;" "&amp;Form!X153&amp;" "&amp;CHAR(10)&amp;CHAR(10)&amp;"This provider is affiliated with the following: "&amp;Form!AP153&amp;". "&amp;Form!AY153&amp;Form!Z153&amp;Form!AB153&amp;Form!AU153&amp;Form!BA153</f>
        <v>Michelle Wilson, MM, MS, CCC-SLP is a Speech-Language Pathologist employed at Johns Hopkins Hospital, who began working with general voice clients in 2015, and transgender/gender diverse clients in 2021. Individual training is offered in person or virtually, and group training is not offered. Services are available for those with feminine, masculine, androgynous, and singing-related voice goals. 
This provider is affiliated with the following: American Speech-Language Hearing Association (ASHA). 
Regarding formal training in voice for transgender and gender diverse people, this provider reported: Voice-specialized SLP with over 9 years of voice therapy experience. Completed training in 2021 on gender affirming voice care, and have been providing services since then to the TGNC community.
Regarding areas of specialty/specific trainings, this provider reported: Singing voice specialist; have a Master of Music in vocal performance</v>
      </c>
      <c r="E152" s="9" t="str">
        <f>Form!T266</f>
        <v/>
      </c>
      <c r="F152" s="9" t="str">
        <f>Form!M266</f>
        <v/>
      </c>
      <c r="G152" s="59" t="str">
        <f>Form!AI266</f>
        <v/>
      </c>
      <c r="H152" s="9" t="str">
        <f>Form!AR266</f>
        <v/>
      </c>
      <c r="I152" s="9" t="str">
        <f>Form!AS266</f>
        <v/>
      </c>
      <c r="J152" s="58" t="str">
        <f>Form!AQ266</f>
        <v/>
      </c>
      <c r="K152" s="9" t="str">
        <f>Form!AC266</f>
        <v/>
      </c>
      <c r="L152" s="60" t="str">
        <f>Form!A266</f>
        <v/>
      </c>
    </row>
    <row r="153">
      <c r="B153" s="9" t="str">
        <f>Form!C155</f>
        <v>Samantha McGhee, MS, CCC-SLP</v>
      </c>
      <c r="D153" s="61" t="str">
        <f>Form!C154&amp;Form!E154&amp;" is a "&amp;Form!L154&amp;" employed at "&amp;Form!AO154&amp;", who began working with general voice clients in "&amp;Form!AW154&amp;", and transgender/gender diverse clients in "&amp;Form!AV154&amp;". "&amp;Form!P154&amp;" "&amp;Form!S154&amp;" "&amp;Form!X154&amp;" "&amp;CHAR(10)&amp;CHAR(10)&amp;"This provider is affiliated with the following: "&amp;Form!AP154&amp;". "&amp;Form!AY154&amp;Form!Z154&amp;Form!AB154&amp;Form!AU154&amp;Form!BA154</f>
        <v>Kristine Pietsch, MA, CCC-SLP (she/her) is a Speech-Language Pathologist employed at Johns Hopkins Oto (outpatient center and Greenspring station locations), who began working with general voice clients in 2009, and transgender/gender diverse clients in 2017. Individual training is offered in person or virtually, and group training is not offered. Services are available for those with feminine, masculine, androgynous, and singing-related voice goals. 
This provider is affiliated with the following: American Speech-Language Hearing Association (ASHA). 
Regarding formal training in voice for transgender and gender diverse people, this provider reported: Gender Affirming Voice Training: A Self-Study Course for Voice Clinicians, 5+ years worth of consistent work with this population,12+ years as a voice specialist speech pathologist</v>
      </c>
      <c r="E153" s="9" t="str">
        <f>Form!T267</f>
        <v/>
      </c>
      <c r="F153" s="9" t="str">
        <f>Form!M267</f>
        <v/>
      </c>
      <c r="G153" s="59" t="str">
        <f>Form!AI267</f>
        <v/>
      </c>
      <c r="H153" s="9" t="str">
        <f>Form!AR267</f>
        <v/>
      </c>
      <c r="I153" s="9" t="str">
        <f>Form!AS267</f>
        <v/>
      </c>
      <c r="J153" s="58" t="str">
        <f>Form!AQ267</f>
        <v/>
      </c>
      <c r="K153" s="9" t="str">
        <f>Form!AC267</f>
        <v/>
      </c>
      <c r="L153" s="60" t="str">
        <f>Form!A267</f>
        <v/>
      </c>
    </row>
    <row r="154">
      <c r="B154" s="9" t="str">
        <f>Form!C156</f>
        <v>Clare Henderson, MA, CCC-SLP, CBIS</v>
      </c>
      <c r="D154" s="61" t="str">
        <f>Form!C155&amp;Form!E155&amp;" is a "&amp;Form!L155&amp;" employed at "&amp;Form!AO155&amp;", who began working with general voice clients in "&amp;Form!AW155&amp;", and transgender/gender diverse clients in "&amp;Form!AV155&amp;". "&amp;Form!P155&amp;" "&amp;Form!S155&amp;" "&amp;Form!X155&amp;" "&amp;CHAR(10)&amp;CHAR(10)&amp;"This provider is affiliated with the following: "&amp;Form!AP155&amp;". "&amp;Form!AY155&amp;Form!Z155&amp;Form!AB155&amp;Form!AU155&amp;Form!BA155</f>
        <v>Samantha McGhee, MS, CCC-SLP (she/her) is a Speech-Language Pathologist employed at Children's Wisconsin, who began working with general voice clients in 2014, and transgender/gender diverse clients in 2022. Individual training is offered in person or virtually, and group training is not offered. Services are available for those with feminine, masculine, and androgynous voice goals. 
This provider is affiliated with the following: American Speech-Language Hearing Association (ASHA). This provider opted to share the following additional aspects of identity: queer identifying
Regarding formal training in voice for transgender and gender diverse people, this provider reported: voice clinic training in graduate school, currently work in a Gender Health Clinic, professional education hours/courses on GAVC training
Regarding areas of specialty/specific trainings, this provider reported: pediatric gender affirming voice therapy
Regarding formal training in cultural humility for transgender and gender diverse people, this provider reported:  continuing education courses</v>
      </c>
      <c r="E154" s="9" t="str">
        <f>Form!T268</f>
        <v/>
      </c>
      <c r="F154" s="9" t="str">
        <f>Form!M268</f>
        <v/>
      </c>
      <c r="G154" s="59" t="str">
        <f>Form!AI268</f>
        <v/>
      </c>
      <c r="H154" s="9" t="str">
        <f>Form!AR268</f>
        <v/>
      </c>
      <c r="I154" s="9" t="str">
        <f>Form!AS268</f>
        <v/>
      </c>
      <c r="J154" s="58" t="str">
        <f>Form!AQ268</f>
        <v/>
      </c>
      <c r="K154" s="9" t="str">
        <f>Form!AC268</f>
        <v/>
      </c>
      <c r="L154" s="60" t="str">
        <f>Form!A268</f>
        <v/>
      </c>
    </row>
    <row r="155">
      <c r="B155" s="9" t="str">
        <f>Form!C157</f>
        <v>Sara M. Oberg, B.M., M.A., CCC-SLP</v>
      </c>
      <c r="D155" s="61" t="str">
        <f>Form!C156&amp;Form!E156&amp;" is a "&amp;Form!L156&amp;" employed at "&amp;Form!AO156&amp;", who began working with general voice clients in "&amp;Form!AW156&amp;", and transgender/gender diverse clients in "&amp;Form!AV156&amp;". "&amp;Form!P156&amp;" "&amp;Form!S156&amp;" "&amp;Form!X156&amp;" "&amp;CHAR(10)&amp;CHAR(10)&amp;"This provider is affiliated with the following: "&amp;Form!AP156&amp;". "&amp;Form!AY156&amp;Form!Z156&amp;Form!AB156&amp;Form!AU156&amp;Form!BA156</f>
        <v>Clare Henderson, MA, CCC-SLP, CBIS (she/her) is a Speech-Language Pathologist employed at Center for Vocal Health, who began working with general voice clients in 2020, and transgender/gender diverse clients in 2021. Individual training is offered in person or virtually, and group training is not offered. Services are available for those with feminine, masculine, and androgynous voice goals. 
This provider is affiliated with the following: American Speech-Language Hearing Association (ASHA) Special Interest Group for voice and upper airway disorders, Founder and organizer of Colorado Regional Voice Collective. This provider opted to share the following additional aspects of identity: Queer, neurodivergent (ADHD), white, middle-SES
Regarding formal training in voice for transgender and gender diverse people, this provider reported: I have been working in gender-affirming voice since 2020 and I always say that I'll never be done learning this work. I have taken many courses in GA voice from trans and gender-diverse SLPs, cis providers, and singing teachers. I attend conferences and continuing ed frequently, and most importantly I am always learning from those in the trans community that share their voice resources online (TransVoiceLessons, Renee Yoxon, Quinn at Quintessential Voice). I am committed to providing a neurodivergent-affirming and trauma-informed space for vocal exploration and integration. 
Regarding areas of specialty/specific trainings, this provider reported: I can provide intermediate-level singing voice practices related to gender-perception, but I typically refer professional performers to others with singing voice specialty. I also perform laryngoscopy if we need to get a look at your larynx. 
Regarding formal training in cultural humility for transgender and gender diverse people, this provider reported: I completed a 3 credit graduate level course with CREDIT institute, several courses with Transplaining, multiple cultural humility and responsiveness trainings in my GA voice training, and annual required trainings through our practice</v>
      </c>
      <c r="E155" s="9" t="str">
        <f>Form!T269</f>
        <v/>
      </c>
      <c r="F155" s="9" t="str">
        <f>Form!M269</f>
        <v/>
      </c>
      <c r="G155" s="59" t="str">
        <f>Form!AI269</f>
        <v/>
      </c>
      <c r="H155" s="9" t="str">
        <f>Form!AR269</f>
        <v/>
      </c>
      <c r="I155" s="9" t="str">
        <f>Form!AS269</f>
        <v/>
      </c>
      <c r="J155" s="58" t="str">
        <f>Form!AQ269</f>
        <v/>
      </c>
      <c r="K155" s="9" t="str">
        <f>Form!AC269</f>
        <v/>
      </c>
      <c r="L155" s="60" t="str">
        <f>Form!A269</f>
        <v/>
      </c>
    </row>
    <row r="156">
      <c r="B156" s="9" t="str">
        <f>Form!C158</f>
        <v>Julie A. Rosado, M.S. CCC-SLP</v>
      </c>
      <c r="D156" s="61" t="str">
        <f>Form!C157&amp;Form!E157&amp;" is a "&amp;Form!L157&amp;" employed at "&amp;Form!AO157&amp;", who began working with general voice clients in "&amp;Form!AW157&amp;", and transgender/gender diverse clients in "&amp;Form!AV157&amp;". "&amp;Form!P157&amp;" "&amp;Form!S157&amp;" "&amp;Form!X157&amp;" "&amp;CHAR(10)&amp;CHAR(10)&amp;"This provider is affiliated with the following: "&amp;Form!AP157&amp;". "&amp;Form!AY157&amp;Form!Z157&amp;Form!AB157&amp;Form!AU157&amp;Form!BA157</f>
        <v>Sara M. Oberg, B.M., M.A., CCC-SLP (she/her) is a Speech-Language Pathologist employed at Regions Hospital, who began working with general voice clients in 2007, and transgender/gender diverse clients in 2019.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Minnesota Speech-Language-Hearing Association, Pan American Vocology Association (PAVA). 
Regarding formal training in voice for transgender and gender diverse people, this provider reported: I am a speech-language pathologist since 2007, am a NCVS Trained Vocologist, have a B.M. in Vocal Performance and Vocal Music Education
Regarding formal training in cultural humility for transgender and gender diverse people, this provider reported: I have taken several continuing education courses.</v>
      </c>
      <c r="E156" s="9" t="str">
        <f>Form!T270</f>
        <v/>
      </c>
      <c r="F156" s="9" t="str">
        <f>Form!M270</f>
        <v/>
      </c>
      <c r="G156" s="59" t="str">
        <f>Form!AI270</f>
        <v/>
      </c>
      <c r="H156" s="9" t="str">
        <f>Form!AR270</f>
        <v/>
      </c>
      <c r="I156" s="9" t="str">
        <f>Form!AS270</f>
        <v/>
      </c>
      <c r="J156" s="58" t="str">
        <f>Form!AQ270</f>
        <v/>
      </c>
      <c r="K156" s="9" t="str">
        <f>Form!AC270</f>
        <v/>
      </c>
      <c r="L156" s="60" t="str">
        <f>Form!A270</f>
        <v/>
      </c>
    </row>
    <row r="157">
      <c r="B157" s="9" t="str">
        <f>Form!C159</f>
        <v>Holly Kosanovich, MS, CCC-SLP</v>
      </c>
      <c r="D157" s="61" t="str">
        <f>Form!C158&amp;Form!E158&amp;" is a "&amp;Form!L158&amp;" employed at "&amp;Form!AO158&amp;", who began working with general voice clients in "&amp;Form!AW158&amp;", and transgender/gender diverse clients in "&amp;Form!AV158&amp;". "&amp;Form!P158&amp;" "&amp;Form!S158&amp;" "&amp;Form!X158&amp;" "&amp;CHAR(10)&amp;CHAR(10)&amp;"This provider is affiliated with the following: "&amp;Form!AP158&amp;". "&amp;Form!AY158&amp;Form!Z158&amp;Form!AB158&amp;Form!AU158&amp;Form!BA158</f>
        <v>Julie A. Rosado, M.S. CCC-SLP (she/her) is a Speech-Language Pathologist employed at Communication Allies Speech &amp; Language Therapy, who began working with general voice clients in 2003, and transgender/gender diverse clients in 2004. Individual training is offered in person or virtually, and group training is offered in person or virtually. Services are available for those with feminine, masculine, androgynous, and singing-related voice goals. 
This provider is affiliated with the following: American Speech-Language-Hearing Association (ASHA). This provider opted to share the following additional aspects of identity: Queer, Latina
Regarding formal training in voice for transgender and gender diverse people, this provider reported: Voice therapist and professional singer trained in Gender Affirming Voice Therapy and Coaching. Training includes voice/speech science, and ongoing continuing education to support the TGNC community. 
Regarding areas of specialty/specific trainings, this provider reported: Conservatory-trained professional singer
Regarding formal training in cultural humility for transgender and gender diverse people, this provider reported: Transplaining Courses, Bilingual Transgender Voice, Mentoring, Self-study, </v>
      </c>
      <c r="E157" s="9" t="str">
        <f>Form!T271</f>
        <v/>
      </c>
      <c r="F157" s="9" t="str">
        <f>Form!M271</f>
        <v/>
      </c>
      <c r="G157" s="59" t="str">
        <f>Form!AI271</f>
        <v/>
      </c>
      <c r="H157" s="9" t="str">
        <f>Form!AR271</f>
        <v/>
      </c>
      <c r="I157" s="9" t="str">
        <f>Form!AS271</f>
        <v/>
      </c>
      <c r="J157" s="58" t="str">
        <f>Form!AQ271</f>
        <v/>
      </c>
      <c r="K157" s="9" t="str">
        <f>Form!AC271</f>
        <v/>
      </c>
      <c r="L157" s="60" t="str">
        <f>Form!A271</f>
        <v/>
      </c>
    </row>
    <row r="158">
      <c r="B158" s="9" t="str">
        <f>Form!C160</f>
        <v>Jordan Scholl, MSc. SLP</v>
      </c>
      <c r="D158" s="61" t="str">
        <f>Form!C159&amp;Form!E159&amp;" is a "&amp;Form!L159&amp;" employed at "&amp;Form!AO159&amp;", who began working with general voice clients in "&amp;Form!AW159&amp;", and transgender/gender diverse clients in "&amp;Form!AV159&amp;". "&amp;Form!P159&amp;" "&amp;Form!S159&amp;" "&amp;Form!X159&amp;" "&amp;CHAR(10)&amp;CHAR(10)&amp;"This provider is affiliated with the following: "&amp;Form!AP159&amp;". "&amp;Form!AY159&amp;Form!Z159&amp;Form!AB159&amp;Form!AU159&amp;Form!BA159</f>
        <v>Holly Kosanovich, MS, CCC-SLP (she/her) is a Speech-Language Pathologist employed at Center for Vocal Health, who began working with general voice clients in 2019, and transgender/gender diverse clients in 2020. Individual training is offered virtually, and group training is not offered. Services are available for those with feminine, masculine, and androgynous voice goals. 
This provider is affiliated with the following: . 
Regarding formal training in voice for transgender and gender diverse people, this provider reported: Holly has worked in the area of voice for over six years, and has provided GAVT for four years. She takes a very collaborative approach with her clients and meets her clients where they are in their voice journey.</v>
      </c>
      <c r="E158" s="9" t="str">
        <f>Form!T272</f>
        <v/>
      </c>
      <c r="F158" s="9" t="str">
        <f>Form!M272</f>
        <v/>
      </c>
      <c r="G158" s="59" t="str">
        <f>Form!AI272</f>
        <v/>
      </c>
      <c r="H158" s="9" t="str">
        <f>Form!AR272</f>
        <v/>
      </c>
      <c r="I158" s="9" t="str">
        <f>Form!AS272</f>
        <v/>
      </c>
      <c r="J158" s="58" t="str">
        <f>Form!AQ272</f>
        <v/>
      </c>
      <c r="K158" s="9" t="str">
        <f>Form!AC272</f>
        <v/>
      </c>
      <c r="L158" s="60" t="str">
        <f>Form!A272</f>
        <v/>
      </c>
    </row>
    <row r="159">
      <c r="B159" s="9" t="str">
        <f>Form!C161</f>
        <v>Donna Gonzalez</v>
      </c>
      <c r="D159" s="61" t="str">
        <f>Form!C160&amp;Form!E160&amp;" is a "&amp;Form!L160&amp;" employed at "&amp;Form!AO160&amp;", who began working with general voice clients in "&amp;Form!AW160&amp;", and transgender/gender diverse clients in "&amp;Form!AV160&amp;". "&amp;Form!P160&amp;" "&amp;Form!S160&amp;" "&amp;Form!X160&amp;" "&amp;CHAR(10)&amp;CHAR(10)&amp;"This provider is affiliated with the following: "&amp;Form!AP160&amp;". "&amp;Form!AY160&amp;Form!Z160&amp;Form!AB160&amp;Form!AU160&amp;Form!BA160</f>
        <v>Jordan Scholl, MSc. SLP (he/him) is a Speech-Language Pathologist employed at Toronto Adult Speech Clinic, who began working with general voice clients in 2015, and transgender/gender diverse clients in 2016. Individual training is offered in person or virtually, and group training is not offered. Services are available for those with feminine, masculine, androgynous, and singing-related voice goals. 
This provider is affiliated with the following: College of Audiologists and Speech-Language Pathologists of Ontario, Speech-Language and Audiology Canada. This provider opted to share the following additional aspects of identity: Member of and advocate within the 2SLGBTQIA+ community
Regarding formal training in voice for transgender and gender diverse people, this provider reported: Trained as an anatomist and speech-language pathologist. Have worked as a professional singer/voice coach for the last 20+ years. Have taken continuing education on gender affirming voice and communication training as well as diversity and inclusivity training for SLP practice. Work in collaboration with GRS Montreal as part of their voice feminization program.
Regarding areas of specialty/specific trainings, this provider reported: Transmasculine, Transfeminine, and Non-binary voice and communication training. Transmasculine, Transfeminine, and Non-binary singing voice. Post-gender affirming surgery rehabilitation and voice therapy.
Regarding formal training in cultural humility for transgender and gender diverse people, this provider reported: Attended workshops on gender affirming care, working with a gender-inclusive lens in speech-language pathology practice, and trauma-informed care for speech-language pathologists.
This provider wished to share the following additional information: Also provide workshops for workplaces or community organizations pertaining to voice use, assertiveness and affirming communication training, workplace communication training, voice training for fitness professionals, and singing voice technique. When not providing speech-language pathology services, work as a professional singer and spin instructor.</v>
      </c>
      <c r="E159" s="9" t="str">
        <f>Form!T322</f>
        <v/>
      </c>
      <c r="F159" s="9" t="str">
        <f>Form!M322</f>
        <v/>
      </c>
      <c r="G159" s="59" t="str">
        <f>Form!AI322</f>
        <v/>
      </c>
      <c r="H159" s="9" t="str">
        <f>Form!AR322</f>
        <v/>
      </c>
      <c r="I159" s="9" t="str">
        <f>Form!AS322</f>
        <v/>
      </c>
      <c r="J159" s="58" t="str">
        <f>Form!AQ322</f>
        <v/>
      </c>
      <c r="K159" s="9" t="str">
        <f>Form!AC322</f>
        <v/>
      </c>
      <c r="L159" s="60" t="str">
        <f>Form!A322</f>
        <v/>
      </c>
    </row>
    <row r="160">
      <c r="B160" s="9" t="str">
        <f>Form!C162</f>
        <v>Alison Hiester, MS, CCC-SLP</v>
      </c>
      <c r="D160" s="61" t="str">
        <f>Form!C161&amp;Form!E161&amp;" is a "&amp;Form!L161&amp;" employed at "&amp;Form!AO161&amp;", who began working with general voice clients in "&amp;Form!AW161&amp;", and transgender/gender diverse clients in "&amp;Form!AV161&amp;". "&amp;Form!P161&amp;" "&amp;Form!S161&amp;" "&amp;Form!X161&amp;" "&amp;CHAR(10)&amp;CHAR(10)&amp;"This provider is affiliated with the following: "&amp;Form!AP161&amp;". "&amp;Form!AY161&amp;Form!Z161&amp;Form!AB161&amp;Form!AU161&amp;Form!BA161</f>
        <v>Donna Gonzalez (she/her) is a Vocal Pedagogue/Singing Instructor employed at Best Speech Therapy, PLLC, who began working with general voice clients in 1984, and transgender/gender diverse clients in 2019. Individual training is offered in person or virtually, and group training is offered in person or virtually. Services are available for those with feminine, masculine, androgynous, and singing-related voice goals. 
This provider is affiliated with the following: Voice and Speech Trainers Association, Pan American Vocology Association, The Voice Foundation. 
Regarding formal training in voice for transgender and gender diverse people, this provider reported: I am a vocologist, vocal coach trained in classical singing and a degree in vocal performance. For 20 years of my career, my love was musical theater, jazz and cabaret singing. These skills combined with 30 years of experience as a professional performer and speaker, my extensive background as a teacher of movement, music and drama and theater direction, made me an ideal person to help in this area.
Regarding areas of specialty/specific trainings, this provider reported: Gender affirming singing voice, Gender affirming Voice, Pediatric Gender affirming Voice, Movement specialist, Vocology certification, Drama and Theater direction, 
Regarding formal training in cultural humility for transgender and gender diverse people, this provider reported: Gender Affirming Voice Conferences, Friends, Family, and clients</v>
      </c>
      <c r="E160" s="9" t="str">
        <f>Form!T323</f>
        <v/>
      </c>
      <c r="F160" s="9" t="str">
        <f>Form!M323</f>
        <v/>
      </c>
      <c r="G160" s="59" t="str">
        <f>Form!AI323</f>
        <v/>
      </c>
      <c r="H160" s="9" t="str">
        <f>Form!AR323</f>
        <v/>
      </c>
      <c r="I160" s="9" t="str">
        <f>Form!AS323</f>
        <v/>
      </c>
      <c r="J160" s="58" t="str">
        <f>Form!AQ323</f>
        <v/>
      </c>
      <c r="K160" s="9" t="str">
        <f>Form!AC323</f>
        <v/>
      </c>
      <c r="L160" s="60" t="str">
        <f>Form!A323</f>
        <v/>
      </c>
    </row>
    <row r="161">
      <c r="B161" s="9" t="str">
        <f>Form!C163</f>
        <v>Abigail M. Garneau, MA., CCC-SLP</v>
      </c>
      <c r="D161" s="61" t="str">
        <f>Form!C162&amp;Form!E162&amp;" is a "&amp;Form!L162&amp;" employed at "&amp;Form!AO162&amp;", who began working with general voice clients in "&amp;Form!AW162&amp;", and transgender/gender diverse clients in "&amp;Form!AV162&amp;". "&amp;Form!P162&amp;" "&amp;Form!S162&amp;" "&amp;Form!X162&amp;" "&amp;CHAR(10)&amp;CHAR(10)&amp;"This provider is affiliated with the following: "&amp;Form!AP162&amp;". "&amp;Form!AY162&amp;Form!Z162&amp;Form!AB162&amp;Form!AU162&amp;Form!BA162</f>
        <v>Alison Hiester, MS, CCC-SLP (she/her) is a Speech-Language Pathologist employed at Prismatic Speech Services, who began working with general voice clients in 1995, and transgender/gender diverse clients in 2020. Individual training is offered in person or virtually, and group training is offered virtually. Services are available for those with feminine, masculine, and androgynous voice goals. 
This provider is affiliated with the following: (Please use previously submitted information). This provider opted to share the following additional aspects of identity: (Please use previous responses)
Regarding formal training in voice for transgender and gender diverse people, this provider reported: (Please keep previous response)
Regarding areas of specialty/specific trainings, this provider reported: (Please keep previous response)
Regarding formal training in cultural humility for transgender and gender diverse people, this provider reported: (Please use previous responses)
This provider wished to share the following additional information: (Please use previous responses)</v>
      </c>
      <c r="E161" s="9" t="str">
        <f>Form!T324</f>
        <v/>
      </c>
      <c r="F161" s="9" t="str">
        <f>Form!M324</f>
        <v/>
      </c>
      <c r="G161" s="59" t="str">
        <f>Form!AI324</f>
        <v/>
      </c>
      <c r="H161" s="9" t="str">
        <f>Form!AR324</f>
        <v/>
      </c>
      <c r="I161" s="9" t="str">
        <f>Form!AS324</f>
        <v/>
      </c>
      <c r="J161" s="58" t="str">
        <f>Form!AQ324</f>
        <v/>
      </c>
      <c r="K161" s="9" t="str">
        <f>Form!AC324</f>
        <v/>
      </c>
      <c r="L161" s="60" t="str">
        <f>Form!A324</f>
        <v/>
      </c>
    </row>
    <row r="162">
      <c r="B162" s="9" t="str">
        <f>Form!C164</f>
        <v>Marianna Rubino, MFA, PhD, CCC-SLP</v>
      </c>
      <c r="D162" s="61" t="str">
        <f>Form!C163&amp;Form!E163&amp;" is a "&amp;Form!L163&amp;" employed at "&amp;Form!AO163&amp;", who began working with general voice clients in "&amp;Form!AW163&amp;", and transgender/gender diverse clients in "&amp;Form!AV163&amp;". "&amp;Form!P163&amp;" "&amp;Form!S163&amp;" "&amp;Form!X163&amp;" "&amp;CHAR(10)&amp;CHAR(10)&amp;"This provider is affiliated with the following: "&amp;Form!AP163&amp;". "&amp;Form!AY163&amp;Form!Z163&amp;Form!AB163&amp;Form!AU163&amp;Form!BA163</f>
        <v>Abigail M. Garneau, MA., CCC-SLP (she/her) is a Speech-Language Pathologist employed at Massachusetts Eye and Ear Voice and Speech Lab, who began working with general voice clients in 2019, and transgender/gender diverse clients in 2017. Individual training is offered in person or virtually, and group training is offered in person or virtually. Services are available for those with feminine, masculine, androgynous, and singing-related voice goals. 
This provider is affiliated with the following: American Speech-Language-Hearing Association (ASHA). 
Regarding formal training in voice for transgender and gender diverse people, this provider reported: I began my GAVC training in graduate school in 2016-2018 at the University of Connecticut. My experience increased significantly in 2019 when I started working at Mass Eye and Ear Voice Center. Now, GAVC represents a good portion of my caseload.
Regarding areas of specialty/specific trainings, this provider reported: Estill Voice Training, singing voice </v>
      </c>
      <c r="E162" s="9" t="str">
        <f>Form!T325</f>
        <v/>
      </c>
      <c r="F162" s="9" t="str">
        <f>Form!M325</f>
        <v/>
      </c>
      <c r="G162" s="59" t="str">
        <f>Form!AI325</f>
        <v/>
      </c>
      <c r="H162" s="9" t="str">
        <f>Form!AR325</f>
        <v/>
      </c>
      <c r="I162" s="9" t="str">
        <f>Form!AS325</f>
        <v/>
      </c>
      <c r="J162" s="58" t="str">
        <f>Form!AQ325</f>
        <v/>
      </c>
      <c r="K162" s="9" t="str">
        <f>Form!AC325</f>
        <v/>
      </c>
      <c r="L162" s="60" t="str">
        <f>Form!A325</f>
        <v/>
      </c>
    </row>
    <row r="163">
      <c r="B163" s="9" t="str">
        <f>Form!C165</f>
        <v>Teresa Hardy, PhD, R.SLP, S-LP(C)</v>
      </c>
      <c r="D163" s="61" t="str">
        <f>Form!C164&amp;Form!E164&amp;" is a "&amp;Form!L164&amp;" employed at "&amp;Form!AO164&amp;", who began working with general voice clients in "&amp;Form!AW164&amp;", and transgender/gender diverse clients in "&amp;Form!AV164&amp;". "&amp;Form!P164&amp;" "&amp;Form!S164&amp;" "&amp;Form!X164&amp;" "&amp;CHAR(10)&amp;CHAR(10)&amp;"This provider is affiliated with the following: "&amp;Form!AP164&amp;". "&amp;Form!AY164&amp;Form!Z164&amp;Form!AB164&amp;Form!AU164&amp;Form!BA164</f>
        <v>Marianna Rubino, MFA, PhD, CCC-SLP (she/her) is a Speech-Language Pathologist employed at University of Houston, who began working with general voice clients in 2016, and transgender/gender diverse clients in 2014. Individual training is offered in person or virtually, and group training is not offered. Services are available for those with feminine, masculine, and androgynous voice goals. 
This provider is affiliated with the following: American Speech-Language-Hearing Association (ASHA), Voice and Speech Trainers Association of America, Pan American Vocology Association (PAVA). 
Regarding formal training in voice for transgender and gender diverse people, this provider reported: I received my master's degree in Communication Sciences and Disorders from an accredited speech-language pathology program. I have a PhD in Communication Sciences and Disorders with a focus in voice treatment from an accredited university. I am a licensed, certified, and active voice clinician with experience working with gender affirming voice clients who are adolescents through older adults. I am a speaking voice specialist, have a master's degree in acting, and have worked with gender expansive and cis gender performers.
Regarding areas of specialty/specific trainings, this provider reported: I am specifically trained in the acting voice approach called Lessac Kinesensics. I also have formal training in specific voice therapy approaches such as Lessac Madsen Resonant Voice Therapy.
Regarding formal training in cultural humility for transgender and gender diverse people, this provider reported: I received formal training on cultural humility pertaining to the gender diverse community during my degree process in multiple courses. I currently teach cultural humility practices to speech-language pathology students.</v>
      </c>
      <c r="E163" s="9" t="str">
        <f>Form!T326</f>
        <v/>
      </c>
      <c r="F163" s="9" t="str">
        <f>Form!M326</f>
        <v/>
      </c>
      <c r="G163" s="59" t="str">
        <f>Form!AI326</f>
        <v/>
      </c>
      <c r="H163" s="9" t="str">
        <f>Form!AR326</f>
        <v/>
      </c>
      <c r="I163" s="9" t="str">
        <f>Form!AS326</f>
        <v/>
      </c>
      <c r="J163" s="58" t="str">
        <f>Form!AQ326</f>
        <v/>
      </c>
      <c r="K163" s="9" t="str">
        <f>Form!AC326</f>
        <v/>
      </c>
      <c r="L163" s="60" t="str">
        <f>Form!A326</f>
        <v/>
      </c>
    </row>
    <row r="164">
      <c r="B164" s="9" t="str">
        <f>Form!C168</f>
        <v>Ann Magdalen Sprinkle, MM, MS, CCC-SLP</v>
      </c>
      <c r="D164" s="61" t="str">
        <f>Form!C165&amp;Form!E165&amp;" is a "&amp;Form!L165&amp;" employed at "&amp;Form!AO165&amp;", who began working with general voice clients in "&amp;Form!AW165&amp;", and transgender/gender diverse clients in "&amp;Form!AV165&amp;". "&amp;Form!P165&amp;" "&amp;Form!S165&amp;" "&amp;Form!X165&amp;" "&amp;CHAR(10)&amp;CHAR(10)&amp;"This provider is affiliated with the following: "&amp;Form!AP165&amp;". "&amp;Form!AY165&amp;Form!Z165&amp;Form!AB165&amp;Form!AU165&amp;Form!BA165</f>
        <v>Teresa Hardy, PhD, R.SLP, S-LP(C) (she/her) is a Speech-Language Pathologist employed at Alberta Health Services, University of Alberta, MacEwan University, who began working with general voice clients in 2006, and transgender/gender diverse clients in 2007. Individual training is offered in person or virtually, and group training is offered virtually. Services are available for those with feminine, masculine, and androgynous voice goals. 
This provider is affiliated with the following: Speech and Audiology Canada, Alberta College of Soeech-Language Pathologists and Audiologists, World Professional Association for Transgender Health (WPATH), Canadian Professional Association for Transgender Health. 
Regarding formal training in voice for transgender and gender diverse people, this provider reported: I have attended numerous training workshops and conferences, completed my PhD studies in this area, engaged in self-directed learning through readings and reviewing online materials, have collaborated with colleagues from around the world, and have learned from the experiences and feedback of the trans and nonbinary people I have worked with over the years.
Regarding areas of specialty/specific trainings, this provider reported: Lessac-Madsen Resonant Voice Therapy
Regarding formal training in cultural humility for transgender and gender diverse people, this provider reported: Attended conference presentations and a webinar. </v>
      </c>
      <c r="E164" s="9" t="str">
        <f>Form!T327</f>
        <v/>
      </c>
      <c r="F164" s="9" t="str">
        <f>Form!M327</f>
        <v/>
      </c>
      <c r="G164" s="59" t="str">
        <f>Form!AI327</f>
        <v/>
      </c>
      <c r="H164" s="9" t="str">
        <f>Form!AR327</f>
        <v/>
      </c>
      <c r="I164" s="9" t="str">
        <f>Form!AS327</f>
        <v/>
      </c>
      <c r="J164" s="58" t="str">
        <f>Form!AQ327</f>
        <v/>
      </c>
      <c r="K164" s="9" t="str">
        <f>Form!AC327</f>
        <v/>
      </c>
      <c r="L164" s="60" t="str">
        <f>Form!A327</f>
        <v/>
      </c>
    </row>
    <row r="165">
      <c r="B165" s="9" t="str">
        <f>Form!C182</f>
        <v>Ryan Ellenbaum, MA CCC-SLP</v>
      </c>
      <c r="D165" s="61" t="str">
        <f>Form!C168&amp;Form!E168&amp;" is a "&amp;Form!L168&amp;" employed at "&amp;Form!AO168&amp;", who began working with general voice clients in "&amp;Form!AW168&amp;", and transgender/gender diverse clients in "&amp;Form!AV168&amp;". "&amp;Form!P168&amp;" "&amp;Form!S168&amp;" "&amp;Form!X168&amp;" "&amp;CHAR(10)&amp;CHAR(10)&amp;"This provider is affiliated with the following: "&amp;Form!AP168&amp;". "&amp;Form!AY168&amp;Form!Z168&amp;Form!AB168&amp;Form!AU168&amp;Form!BA168</f>
        <v>Ann Magdalen Sprinkle, MM, MS, CCC-SLP (she/her) is a Speech-Language Pathologist employed at Viable Voice &amp; Speech, LLC, who began working with general voice clients in 1990, and transgender/gender diverse clients in 2014. Individual training is offered virtually, and group training is offered virtually. Services are available for those with feminine, masculine, androgynous, and singing-related voice goals. 
This provider is affiliated with the following: American Speech-Language Hearing Association (ASHA). 
Regarding formal training in voice for transgender and gender diverse people, this provider reported: As a classically trained singer with Masters degrees in both Voice and in Speech Pathology, Ann had a successful career as a singer, performer, and teacher for many years. She also worked extensively in medical education to help medical students improve their communication skills. Her personal, clinical, performance and teaching backgrounds give her a unique set of skills to help clients meet their individual needs. 
Regarding formal training in cultural humility for transgender and gender diverse people, this provider reported: Graduate school courses related to gender affirming voice care and ongoing continuing education credit courses. Also, personal experience with family and friends in the gender diverse community.</v>
      </c>
      <c r="E165" s="9" t="str">
        <f>Form!T328</f>
        <v/>
      </c>
      <c r="F165" s="9" t="str">
        <f>Form!M328</f>
        <v/>
      </c>
      <c r="G165" s="59" t="str">
        <f>Form!AI328</f>
        <v/>
      </c>
      <c r="H165" s="9" t="str">
        <f>Form!AR328</f>
        <v/>
      </c>
      <c r="I165" s="9" t="str">
        <f>Form!AS328</f>
        <v/>
      </c>
      <c r="J165" s="58" t="str">
        <f>Form!AQ328</f>
        <v/>
      </c>
      <c r="K165" s="9" t="str">
        <f>Form!AC328</f>
        <v/>
      </c>
      <c r="L165" s="60" t="str">
        <f>Form!A328</f>
        <v/>
      </c>
    </row>
    <row r="166">
      <c r="B166" s="9" t="str">
        <f>Form!C263</f>
        <v/>
      </c>
      <c r="D166" s="61" t="str">
        <f>Form!C182&amp;Form!E182&amp;" is a "&amp;Form!L182&amp;" employed at "&amp;Form!AO182&amp;", who began working with general voice clients in "&amp;Form!AW182&amp;", and transgender/gender diverse clients in "&amp;Form!AV182&amp;". "&amp;Form!P182&amp;" "&amp;Form!S182&amp;" "&amp;Form!X182&amp;" "&amp;CHAR(10)&amp;CHAR(10)&amp;"This provider is affiliated with the following: "&amp;Form!AP182&amp;". "&amp;Form!AY182&amp;Form!Z182&amp;Form!AB182&amp;Form!AU182&amp;Form!BA182</f>
        <v>Ryan Ellenbaum, MA CCC-SLP (she/her) is a Speech-Language Pathologist employed at Authentic Voices, who began working with general voice clients in 2018, and transgender/gender diverse clients in 2018. Individual training is offered virtually, and group training is offered virtually. Services are available for those with feminine, masculine, and androgynous voice goals. 
This provider is affiliated with the following: American Speech-Language-Hearing Association. This provider opted to share the following additional aspects of identity: Queer owned, woman owned
Regarding formal training in voice for transgender and gender diverse people, this provider reported: We have been providing gender-affirming voice training virtually since 2020. We are fully licensed and certified speech language pathologists who exclusively work with gender diverse clients on their voice. We both hold Masters degrees in speech language and hearing sciences. We participate in ongoing education and training with other specialized professionals.
Regarding areas of specialty/specific trainings, this provider reported: Pediatric gender affirming voice (adolescents)
Regarding formal training in cultural humility for transgender and gender diverse people, this provider reported: Cultural and sensitivity training were a component of our graduate education, as well as our  additional continuing education courses. We seek out training provided by gender diverse individuals on this topic when available.</v>
      </c>
      <c r="E166" s="9" t="str">
        <f>Form!T329</f>
        <v/>
      </c>
      <c r="F166" s="9" t="str">
        <f>Form!M329</f>
        <v/>
      </c>
      <c r="G166" s="59" t="str">
        <f>Form!AI329</f>
        <v/>
      </c>
      <c r="H166" s="9" t="str">
        <f>Form!AR329</f>
        <v/>
      </c>
      <c r="I166" s="9" t="str">
        <f>Form!AS329</f>
        <v/>
      </c>
      <c r="J166" s="58" t="str">
        <f>Form!AQ329</f>
        <v/>
      </c>
      <c r="K166" s="9" t="str">
        <f>Form!AC329</f>
        <v/>
      </c>
      <c r="L166" s="60" t="str">
        <f>Form!A329</f>
        <v/>
      </c>
    </row>
    <row r="167">
      <c r="B167" s="9" t="str">
        <f>Form!C264</f>
        <v/>
      </c>
      <c r="D167" s="61" t="str">
        <f>Form!C263&amp;Form!E263&amp;" is a "&amp;Form!L263&amp;" employed at "&amp;Form!AO263&amp;", who began working with general voice clients in "&amp;Form!AW263&amp;", and transgender/gender diverse clients in "&amp;Form!AV263&amp;". "&amp;Form!P263&amp;" "&amp;Form!S263&amp;" "&amp;Form!X263&amp;" "&amp;CHAR(10)&amp;CHAR(10)&amp;"This provider is affiliated with the following: "&amp;Form!AP263&amp;". "&amp;Form!AY263&amp;Form!Z263&amp;Form!AB263&amp;Form!AU263&amp;Form!BA263</f>
        <v> is a  employed at , who began working with general voice clients in , and transgender/gender diverse clients in .    
This provider is affiliated with the following: . </v>
      </c>
      <c r="E167" s="9" t="str">
        <f>Form!T330</f>
        <v/>
      </c>
      <c r="F167" s="9" t="str">
        <f>Form!M330</f>
        <v/>
      </c>
      <c r="G167" s="59" t="str">
        <f>Form!AI330</f>
        <v/>
      </c>
      <c r="H167" s="9" t="str">
        <f>Form!AR330</f>
        <v/>
      </c>
      <c r="I167" s="9" t="str">
        <f>Form!AS330</f>
        <v/>
      </c>
      <c r="J167" s="58" t="str">
        <f>Form!AQ330</f>
        <v/>
      </c>
      <c r="K167" s="9" t="str">
        <f>Form!AC330</f>
        <v/>
      </c>
      <c r="L167" s="60" t="str">
        <f>Form!A330</f>
        <v/>
      </c>
    </row>
    <row r="168">
      <c r="B168" s="9" t="str">
        <f>Form!C265</f>
        <v/>
      </c>
      <c r="D168" s="61" t="str">
        <f>Form!C264&amp;Form!E264&amp;" is a "&amp;Form!L264&amp;" employed at "&amp;Form!AO264&amp;", who began working with general voice clients in "&amp;Form!AW264&amp;", and transgender/gender diverse clients in "&amp;Form!AV264&amp;". "&amp;Form!P264&amp;" "&amp;Form!S264&amp;" "&amp;Form!X264&amp;" "&amp;CHAR(10)&amp;CHAR(10)&amp;"This provider is affiliated with the following: "&amp;Form!AP264&amp;". "&amp;Form!AY264&amp;Form!Z264&amp;Form!AB264&amp;Form!AU264&amp;Form!BA264</f>
        <v> is a  employed at , who began working with general voice clients in , and transgender/gender diverse clients in .    
This provider is affiliated with the following: . </v>
      </c>
      <c r="E168" s="9" t="str">
        <f>Form!T331</f>
        <v/>
      </c>
      <c r="F168" s="9" t="str">
        <f>Form!M331</f>
        <v/>
      </c>
      <c r="G168" s="59" t="str">
        <f>Form!AI331</f>
        <v/>
      </c>
      <c r="H168" s="9" t="str">
        <f>Form!AR331</f>
        <v/>
      </c>
      <c r="I168" s="9" t="str">
        <f>Form!AS331</f>
        <v/>
      </c>
      <c r="J168" s="58" t="str">
        <f>Form!AQ331</f>
        <v/>
      </c>
      <c r="K168" s="9" t="str">
        <f>Form!AC331</f>
        <v/>
      </c>
      <c r="L168" s="60" t="str">
        <f>Form!A331</f>
        <v/>
      </c>
    </row>
    <row r="169">
      <c r="B169" s="9" t="str">
        <f>Form!C266</f>
        <v/>
      </c>
      <c r="D169" s="61" t="str">
        <f>Form!C265&amp;Form!E265&amp;" is a "&amp;Form!L265&amp;" employed at "&amp;Form!AO265&amp;", who began working with general voice clients in "&amp;Form!AW265&amp;", and transgender/gender diverse clients in "&amp;Form!AV265&amp;". "&amp;Form!P265&amp;" "&amp;Form!S265&amp;" "&amp;Form!X265&amp;" "&amp;CHAR(10)&amp;CHAR(10)&amp;"This provider is affiliated with the following: "&amp;Form!AP265&amp;". "&amp;Form!AY265&amp;Form!Z265&amp;Form!AB265&amp;Form!AU265&amp;Form!BA265</f>
        <v> is a  employed at , who began working with general voice clients in , and transgender/gender diverse clients in .    
This provider is affiliated with the following: . </v>
      </c>
      <c r="E169" s="9" t="str">
        <f>Form!T332</f>
        <v/>
      </c>
      <c r="F169" s="9" t="str">
        <f>Form!M332</f>
        <v/>
      </c>
      <c r="G169" s="59" t="str">
        <f>Form!AI332</f>
        <v/>
      </c>
      <c r="H169" s="9" t="str">
        <f>Form!AR332</f>
        <v/>
      </c>
      <c r="I169" s="9" t="str">
        <f>Form!AS332</f>
        <v/>
      </c>
      <c r="J169" s="58" t="str">
        <f>Form!AQ332</f>
        <v/>
      </c>
      <c r="K169" s="9" t="str">
        <f>Form!AC332</f>
        <v/>
      </c>
      <c r="L169" s="60" t="str">
        <f>Form!A332</f>
        <v/>
      </c>
    </row>
    <row r="170">
      <c r="B170" s="9" t="str">
        <f>Form!C267</f>
        <v/>
      </c>
      <c r="D170" s="61" t="str">
        <f>Form!C266&amp;Form!E266&amp;" is a "&amp;Form!L266&amp;" employed at "&amp;Form!AO266&amp;", who began working with general voice clients in "&amp;Form!AW266&amp;", and transgender/gender diverse clients in "&amp;Form!AV266&amp;". "&amp;Form!P266&amp;" "&amp;Form!S266&amp;" "&amp;Form!X266&amp;" "&amp;CHAR(10)&amp;CHAR(10)&amp;"This provider is affiliated with the following: "&amp;Form!AP266&amp;". "&amp;Form!AY266&amp;Form!Z266&amp;Form!AB266&amp;Form!AU266&amp;Form!BA266</f>
        <v> is a  employed at , who began working with general voice clients in , and transgender/gender diverse clients in .    
This provider is affiliated with the following: . </v>
      </c>
      <c r="E170" s="9" t="str">
        <f>Form!T333</f>
        <v/>
      </c>
      <c r="F170" s="9" t="str">
        <f>Form!M333</f>
        <v/>
      </c>
      <c r="G170" s="59" t="str">
        <f>Form!AI333</f>
        <v/>
      </c>
      <c r="H170" s="9" t="str">
        <f>Form!AR333</f>
        <v/>
      </c>
      <c r="I170" s="9" t="str">
        <f>Form!AS333</f>
        <v/>
      </c>
      <c r="J170" s="58" t="str">
        <f>Form!AQ333</f>
        <v/>
      </c>
      <c r="K170" s="9" t="str">
        <f>Form!AC333</f>
        <v/>
      </c>
      <c r="L170" s="60" t="str">
        <f>Form!A333</f>
        <v/>
      </c>
    </row>
    <row r="171">
      <c r="B171" s="9" t="str">
        <f>Form!C268</f>
        <v/>
      </c>
      <c r="D171" s="61" t="str">
        <f>Form!C267&amp;Form!E267&amp;" is a "&amp;Form!L267&amp;" employed at "&amp;Form!AO267&amp;", who began working with general voice clients in "&amp;Form!AW267&amp;", and transgender/gender diverse clients in "&amp;Form!AV267&amp;". "&amp;Form!P267&amp;" "&amp;Form!S267&amp;" "&amp;Form!X267&amp;" "&amp;CHAR(10)&amp;CHAR(10)&amp;"This provider is affiliated with the following: "&amp;Form!AP267&amp;". "&amp;Form!AY267&amp;Form!Z267&amp;Form!AB267&amp;Form!AU267&amp;Form!BA267</f>
        <v> is a  employed at , who began working with general voice clients in , and transgender/gender diverse clients in .    
This provider is affiliated with the following: . </v>
      </c>
      <c r="E171" s="9" t="str">
        <f>Form!T334</f>
        <v/>
      </c>
      <c r="F171" s="9" t="str">
        <f>Form!M334</f>
        <v/>
      </c>
      <c r="G171" s="59" t="str">
        <f>Form!AI334</f>
        <v/>
      </c>
      <c r="H171" s="9" t="str">
        <f>Form!AR334</f>
        <v/>
      </c>
      <c r="I171" s="9" t="str">
        <f>Form!AS334</f>
        <v/>
      </c>
      <c r="J171" s="58" t="str">
        <f>Form!AQ334</f>
        <v/>
      </c>
      <c r="K171" s="9" t="str">
        <f>Form!AC334</f>
        <v/>
      </c>
      <c r="L171" s="60" t="str">
        <f>Form!A334</f>
        <v/>
      </c>
    </row>
    <row r="172">
      <c r="B172" s="9" t="str">
        <f>Form!C269</f>
        <v/>
      </c>
      <c r="D172" s="61" t="str">
        <f>Form!C268&amp;Form!E268&amp;" is a "&amp;Form!L268&amp;" employed at "&amp;Form!AO268&amp;", who began working with general voice clients in "&amp;Form!AW268&amp;", and transgender/gender diverse clients in "&amp;Form!AV268&amp;". "&amp;Form!P268&amp;" "&amp;Form!S268&amp;" "&amp;Form!X268&amp;" "&amp;CHAR(10)&amp;CHAR(10)&amp;"This provider is affiliated with the following: "&amp;Form!AP268&amp;". "&amp;Form!AY268&amp;Form!Z268&amp;Form!AB268&amp;Form!AU268&amp;Form!BA268</f>
        <v> is a  employed at , who began working with general voice clients in , and transgender/gender diverse clients in .    
This provider is affiliated with the following: . </v>
      </c>
      <c r="E172" s="9" t="str">
        <f>Form!T335</f>
        <v/>
      </c>
      <c r="F172" s="9" t="str">
        <f>Form!M335</f>
        <v/>
      </c>
      <c r="G172" s="59" t="str">
        <f>Form!AI335</f>
        <v/>
      </c>
      <c r="H172" s="9" t="str">
        <f>Form!AR335</f>
        <v/>
      </c>
      <c r="I172" s="9" t="str">
        <f>Form!AS335</f>
        <v/>
      </c>
      <c r="J172" s="58" t="str">
        <f>Form!AQ335</f>
        <v/>
      </c>
      <c r="K172" s="9" t="str">
        <f>Form!AC335</f>
        <v/>
      </c>
      <c r="L172" s="60" t="str">
        <f>Form!A335</f>
        <v/>
      </c>
    </row>
    <row r="173">
      <c r="B173" s="9" t="str">
        <f>Form!C270</f>
        <v/>
      </c>
      <c r="D173" s="61" t="str">
        <f>Form!C269&amp;Form!E269&amp;" is a "&amp;Form!L269&amp;" employed at "&amp;Form!AO269&amp;", who began working with general voice clients in "&amp;Form!AW269&amp;", and transgender/gender diverse clients in "&amp;Form!AV269&amp;". "&amp;Form!P269&amp;" "&amp;Form!S269&amp;" "&amp;Form!X269&amp;" "&amp;CHAR(10)&amp;CHAR(10)&amp;"This provider is affiliated with the following: "&amp;Form!AP269&amp;". "&amp;Form!AY269&amp;Form!Z269&amp;Form!AB269&amp;Form!AU269&amp;Form!BA269</f>
        <v> is a  employed at , who began working with general voice clients in , and transgender/gender diverse clients in .    
This provider is affiliated with the following: . </v>
      </c>
      <c r="E173" s="9" t="str">
        <f>Form!T336</f>
        <v/>
      </c>
      <c r="F173" s="9" t="str">
        <f>Form!M336</f>
        <v/>
      </c>
      <c r="G173" s="59" t="str">
        <f>Form!AI336</f>
        <v/>
      </c>
      <c r="H173" s="9" t="str">
        <f>Form!AR336</f>
        <v/>
      </c>
      <c r="I173" s="9" t="str">
        <f>Form!AS336</f>
        <v/>
      </c>
      <c r="J173" s="58" t="str">
        <f>Form!AQ336</f>
        <v/>
      </c>
      <c r="K173" s="9" t="str">
        <f>Form!AC336</f>
        <v/>
      </c>
      <c r="L173" s="60" t="str">
        <f>Form!A336</f>
        <v/>
      </c>
    </row>
    <row r="174">
      <c r="B174" s="9" t="str">
        <f>Form!C271</f>
        <v/>
      </c>
      <c r="D174" s="61" t="str">
        <f>Form!C270&amp;Form!E270&amp;" is a "&amp;Form!L270&amp;" employed at "&amp;Form!AO270&amp;", who began working with general voice clients in "&amp;Form!AW270&amp;", and transgender/gender diverse clients in "&amp;Form!AV270&amp;". "&amp;Form!P270&amp;" "&amp;Form!S270&amp;" "&amp;Form!X270&amp;" "&amp;CHAR(10)&amp;CHAR(10)&amp;"This provider is affiliated with the following: "&amp;Form!AP270&amp;". "&amp;Form!AY270&amp;Form!Z270&amp;Form!AB270&amp;Form!AU270&amp;Form!BA270</f>
        <v> is a  employed at , who began working with general voice clients in , and transgender/gender diverse clients in .    
This provider is affiliated with the following: . </v>
      </c>
      <c r="E174" s="9" t="str">
        <f>Form!T337</f>
        <v/>
      </c>
      <c r="F174" s="9" t="str">
        <f>Form!M337</f>
        <v/>
      </c>
      <c r="G174" s="59" t="str">
        <f>Form!AI337</f>
        <v/>
      </c>
      <c r="H174" s="9" t="str">
        <f>Form!AR337</f>
        <v/>
      </c>
      <c r="I174" s="9" t="str">
        <f>Form!AS337</f>
        <v/>
      </c>
      <c r="J174" s="58" t="str">
        <f>Form!AQ337</f>
        <v/>
      </c>
      <c r="K174" s="9" t="str">
        <f>Form!AC337</f>
        <v/>
      </c>
      <c r="L174" s="60" t="str">
        <f>Form!A337</f>
        <v/>
      </c>
    </row>
    <row r="175">
      <c r="B175" s="9" t="str">
        <f>Form!C272</f>
        <v/>
      </c>
      <c r="D175" s="61" t="str">
        <f>Form!C271&amp;Form!E271&amp;" is a "&amp;Form!L271&amp;" employed at "&amp;Form!AO271&amp;", who began working with general voice clients in "&amp;Form!AW271&amp;", and transgender/gender diverse clients in "&amp;Form!AV271&amp;". "&amp;Form!P271&amp;" "&amp;Form!S271&amp;" "&amp;Form!X271&amp;" "&amp;CHAR(10)&amp;CHAR(10)&amp;"This provider is affiliated with the following: "&amp;Form!AP271&amp;". "&amp;Form!AY271&amp;Form!Z271&amp;Form!AB271&amp;Form!AU271&amp;Form!BA271</f>
        <v> is a  employed at , who began working with general voice clients in , and transgender/gender diverse clients in .    
This provider is affiliated with the following: . </v>
      </c>
      <c r="E175" s="9" t="str">
        <f>Form!T338</f>
        <v/>
      </c>
      <c r="F175" s="9" t="str">
        <f>Form!M338</f>
        <v/>
      </c>
      <c r="G175" s="59" t="str">
        <f>Form!AI338</f>
        <v/>
      </c>
      <c r="H175" s="9" t="str">
        <f>Form!AR338</f>
        <v/>
      </c>
      <c r="I175" s="9" t="str">
        <f>Form!AS338</f>
        <v/>
      </c>
      <c r="J175" s="58" t="str">
        <f>Form!AQ338</f>
        <v/>
      </c>
      <c r="K175" s="9" t="str">
        <f>Form!AC338</f>
        <v/>
      </c>
      <c r="L175" s="60" t="str">
        <f>Form!A338</f>
        <v/>
      </c>
    </row>
    <row r="176">
      <c r="B176" s="9" t="str">
        <f>Form!C273</f>
        <v/>
      </c>
      <c r="D176" s="61" t="str">
        <f>Form!C272&amp;Form!E272&amp;" is a "&amp;Form!L272&amp;" employed at "&amp;Form!AO272&amp;", who began working with general voice clients in "&amp;Form!AW272&amp;", and transgender/gender diverse clients in "&amp;Form!AV272&amp;". "&amp;Form!P272&amp;" "&amp;Form!S272&amp;" "&amp;Form!X272&amp;" "&amp;CHAR(10)&amp;CHAR(10)&amp;"This provider is affiliated with the following: "&amp;Form!AP272&amp;". "&amp;Form!AY272&amp;Form!Z272&amp;Form!AB272&amp;Form!AU272&amp;Form!BA272</f>
        <v> is a  employed at , who began working with general voice clients in , and transgender/gender diverse clients in .    
This provider is affiliated with the following: . </v>
      </c>
      <c r="E176" s="9" t="str">
        <f>Form!T339</f>
        <v/>
      </c>
      <c r="F176" s="9" t="str">
        <f>Form!M339</f>
        <v/>
      </c>
      <c r="G176" s="59" t="str">
        <f>Form!AI339</f>
        <v/>
      </c>
      <c r="H176" s="9" t="str">
        <f>Form!AR339</f>
        <v/>
      </c>
      <c r="I176" s="9" t="str">
        <f>Form!AS339</f>
        <v/>
      </c>
      <c r="J176" s="58" t="str">
        <f>Form!AQ339</f>
        <v/>
      </c>
      <c r="K176" s="9" t="str">
        <f>Form!AC339</f>
        <v/>
      </c>
      <c r="L176" s="60" t="str">
        <f>Form!A339</f>
        <v/>
      </c>
    </row>
    <row r="177">
      <c r="B177" s="9" t="str">
        <f>Form!C274</f>
        <v/>
      </c>
      <c r="D177" s="61" t="str">
        <f>Form!C273&amp;Form!E273&amp;" is a "&amp;Form!L273&amp;" employed at "&amp;Form!AO273&amp;", who began working with general voice clients in "&amp;Form!AW273&amp;", and transgender/gender diverse clients in "&amp;Form!AV273&amp;". "&amp;Form!P273&amp;" "&amp;Form!S273&amp;" "&amp;Form!X273&amp;" "&amp;CHAR(10)&amp;CHAR(10)&amp;"This provider is affiliated with the following: "&amp;Form!AP273&amp;". "&amp;Form!AY273&amp;Form!Z273&amp;Form!AB273&amp;Form!AU273&amp;Form!BA273</f>
        <v> is a  employed at , who began working with general voice clients in , and transgender/gender diverse clients in .    
This provider is affiliated with the following: . </v>
      </c>
      <c r="E177" s="9" t="str">
        <f>Form!T340</f>
        <v/>
      </c>
      <c r="F177" s="9" t="str">
        <f>Form!M340</f>
        <v/>
      </c>
      <c r="G177" s="59" t="str">
        <f>Form!AI340</f>
        <v/>
      </c>
      <c r="H177" s="9" t="str">
        <f>Form!AR340</f>
        <v/>
      </c>
      <c r="I177" s="9" t="str">
        <f>Form!AS340</f>
        <v/>
      </c>
      <c r="J177" s="58" t="str">
        <f>Form!AQ340</f>
        <v/>
      </c>
      <c r="K177" s="9" t="str">
        <f>Form!AC340</f>
        <v/>
      </c>
      <c r="L177" s="60" t="str">
        <f>Form!A340</f>
        <v/>
      </c>
    </row>
    <row r="178">
      <c r="B178" s="9" t="str">
        <f>Form!C275</f>
        <v/>
      </c>
      <c r="D178" s="61" t="str">
        <f>Form!C274&amp;Form!E274&amp;" is a "&amp;Form!L274&amp;" employed at "&amp;Form!AO274&amp;", who began working with general voice clients in "&amp;Form!AW274&amp;", and transgender/gender diverse clients in "&amp;Form!AV274&amp;". "&amp;Form!P274&amp;" "&amp;Form!S274&amp;" "&amp;Form!X274&amp;" "&amp;CHAR(10)&amp;CHAR(10)&amp;"This provider is affiliated with the following: "&amp;Form!AP274&amp;". "&amp;Form!AY274&amp;Form!Z274&amp;Form!AB274&amp;Form!AU274&amp;Form!BA274</f>
        <v> is a  employed at , who began working with general voice clients in , and transgender/gender diverse clients in .    
This provider is affiliated with the following: . </v>
      </c>
      <c r="E178" s="9" t="str">
        <f>Form!T341</f>
        <v/>
      </c>
      <c r="F178" s="9" t="str">
        <f>Form!M341</f>
        <v/>
      </c>
      <c r="G178" s="59" t="str">
        <f>Form!AI341</f>
        <v/>
      </c>
      <c r="H178" s="9" t="str">
        <f>Form!AR341</f>
        <v/>
      </c>
      <c r="I178" s="9" t="str">
        <f>Form!AS341</f>
        <v/>
      </c>
      <c r="J178" s="58" t="str">
        <f>Form!AQ341</f>
        <v/>
      </c>
      <c r="K178" s="9" t="str">
        <f>Form!AC341</f>
        <v/>
      </c>
      <c r="L178" s="60" t="str">
        <f>Form!A341</f>
        <v/>
      </c>
    </row>
    <row r="179">
      <c r="B179" s="9" t="str">
        <f>Form!C276</f>
        <v/>
      </c>
      <c r="D179" s="61" t="str">
        <f>Form!C275&amp;Form!E275&amp;" is a "&amp;Form!L275&amp;" employed at "&amp;Form!AO275&amp;", who began working with general voice clients in "&amp;Form!AW275&amp;", and transgender/gender diverse clients in "&amp;Form!AV275&amp;". "&amp;Form!P275&amp;" "&amp;Form!S275&amp;" "&amp;Form!X275&amp;" "&amp;CHAR(10)&amp;CHAR(10)&amp;"This provider is affiliated with the following: "&amp;Form!AP275&amp;". "&amp;Form!AY275&amp;Form!Z275&amp;Form!AB275&amp;Form!AU275&amp;Form!BA275</f>
        <v> is a  employed at , who began working with general voice clients in , and transgender/gender diverse clients in .    
This provider is affiliated with the following: . </v>
      </c>
      <c r="E179" s="9" t="str">
        <f>Form!T342</f>
        <v/>
      </c>
      <c r="F179" s="9" t="str">
        <f>Form!M342</f>
        <v/>
      </c>
      <c r="G179" s="59" t="str">
        <f>Form!AI342</f>
        <v/>
      </c>
      <c r="H179" s="9" t="str">
        <f>Form!AR342</f>
        <v/>
      </c>
      <c r="I179" s="9" t="str">
        <f>Form!AS342</f>
        <v/>
      </c>
      <c r="J179" s="58" t="str">
        <f>Form!AQ342</f>
        <v/>
      </c>
      <c r="K179" s="9" t="str">
        <f>Form!AC342</f>
        <v/>
      </c>
      <c r="L179" s="60" t="str">
        <f>Form!A342</f>
        <v/>
      </c>
    </row>
    <row r="180">
      <c r="B180" s="9" t="str">
        <f>Form!C277</f>
        <v/>
      </c>
      <c r="D180" s="61" t="str">
        <f>Form!C276&amp;Form!E276&amp;" is a "&amp;Form!L276&amp;" employed at "&amp;Form!AO276&amp;", who began working with general voice clients in "&amp;Form!AW276&amp;", and transgender/gender diverse clients in "&amp;Form!AV276&amp;". "&amp;Form!P276&amp;" "&amp;Form!S276&amp;" "&amp;Form!X276&amp;" "&amp;CHAR(10)&amp;CHAR(10)&amp;"This provider is affiliated with the following: "&amp;Form!AP276&amp;". "&amp;Form!AY276&amp;Form!Z276&amp;Form!AB276&amp;Form!AU276&amp;Form!BA276</f>
        <v> is a  employed at , who began working with general voice clients in , and transgender/gender diverse clients in .    
This provider is affiliated with the following: . </v>
      </c>
      <c r="E180" s="9" t="str">
        <f>Form!T343</f>
        <v/>
      </c>
      <c r="F180" s="9" t="str">
        <f>Form!M343</f>
        <v/>
      </c>
      <c r="G180" s="59" t="str">
        <f>Form!AI343</f>
        <v/>
      </c>
      <c r="H180" s="9" t="str">
        <f>Form!AR343</f>
        <v/>
      </c>
      <c r="I180" s="9" t="str">
        <f>Form!AS343</f>
        <v/>
      </c>
      <c r="J180" s="58" t="str">
        <f>Form!AQ343</f>
        <v/>
      </c>
      <c r="K180" s="9" t="str">
        <f>Form!AC343</f>
        <v/>
      </c>
      <c r="L180" s="60" t="str">
        <f>Form!A343</f>
        <v/>
      </c>
    </row>
    <row r="181">
      <c r="B181" s="9" t="str">
        <f>Form!C278</f>
        <v/>
      </c>
      <c r="D181" s="61" t="str">
        <f>Form!C277&amp;Form!E277&amp;" is a "&amp;Form!L277&amp;" employed at "&amp;Form!AO277&amp;", who began working with general voice clients in "&amp;Form!AW277&amp;", and transgender/gender diverse clients in "&amp;Form!AV277&amp;". "&amp;Form!P277&amp;" "&amp;Form!S277&amp;" "&amp;Form!X277&amp;" "&amp;CHAR(10)&amp;CHAR(10)&amp;"This provider is affiliated with the following: "&amp;Form!AP277&amp;". "&amp;Form!AY277&amp;Form!Z277&amp;Form!AB277&amp;Form!AU277&amp;Form!BA277</f>
        <v> is a  employed at , who began working with general voice clients in , and transgender/gender diverse clients in .    
This provider is affiliated with the following: . </v>
      </c>
      <c r="E181" s="9" t="str">
        <f>Form!T344</f>
        <v/>
      </c>
      <c r="F181" s="9" t="str">
        <f>Form!M344</f>
        <v/>
      </c>
      <c r="G181" s="59" t="str">
        <f>Form!AI344</f>
        <v/>
      </c>
      <c r="H181" s="9" t="str">
        <f>Form!AR344</f>
        <v/>
      </c>
      <c r="I181" s="9" t="str">
        <f>Form!AS344</f>
        <v/>
      </c>
      <c r="J181" s="58" t="str">
        <f>Form!AQ344</f>
        <v/>
      </c>
      <c r="K181" s="9" t="str">
        <f>Form!AC344</f>
        <v/>
      </c>
      <c r="L181" s="60" t="str">
        <f>Form!A344</f>
        <v/>
      </c>
    </row>
    <row r="182">
      <c r="B182" s="9" t="str">
        <f>Form!C279</f>
        <v/>
      </c>
      <c r="D182" s="61" t="str">
        <f>Form!C278&amp;Form!E278&amp;" is a "&amp;Form!L278&amp;" employed at "&amp;Form!AO278&amp;", who began working with general voice clients in "&amp;Form!AW278&amp;", and transgender/gender diverse clients in "&amp;Form!AV278&amp;". "&amp;Form!P278&amp;" "&amp;Form!S278&amp;" "&amp;Form!X278&amp;" "&amp;CHAR(10)&amp;CHAR(10)&amp;"This provider is affiliated with the following: "&amp;Form!AP278&amp;". "&amp;Form!AY278&amp;Form!Z278&amp;Form!AB278&amp;Form!AU278&amp;Form!BA278</f>
        <v> is a  employed at , who began working with general voice clients in , and transgender/gender diverse clients in .    
This provider is affiliated with the following: . </v>
      </c>
      <c r="E182" s="9" t="str">
        <f>Form!T345</f>
        <v/>
      </c>
      <c r="F182" s="9" t="str">
        <f>Form!M345</f>
        <v/>
      </c>
      <c r="G182" s="59" t="str">
        <f>Form!AI345</f>
        <v/>
      </c>
      <c r="H182" s="9" t="str">
        <f>Form!AR345</f>
        <v/>
      </c>
      <c r="I182" s="9" t="str">
        <f>Form!AS345</f>
        <v/>
      </c>
      <c r="J182" s="58" t="str">
        <f>Form!AQ345</f>
        <v/>
      </c>
      <c r="K182" s="9" t="str">
        <f>Form!AC345</f>
        <v/>
      </c>
      <c r="L182" s="60" t="str">
        <f>Form!A345</f>
        <v/>
      </c>
    </row>
    <row r="183">
      <c r="B183" s="9" t="str">
        <f>Form!C280</f>
        <v/>
      </c>
      <c r="D183" s="61" t="str">
        <f>Form!C279&amp;Form!E279&amp;" is a "&amp;Form!L279&amp;" employed at "&amp;Form!AO279&amp;", who began working with general voice clients in "&amp;Form!AW279&amp;", and transgender/gender diverse clients in "&amp;Form!AV279&amp;". "&amp;Form!P279&amp;" "&amp;Form!S279&amp;" "&amp;Form!X279&amp;" "&amp;CHAR(10)&amp;CHAR(10)&amp;"This provider is affiliated with the following: "&amp;Form!AP279&amp;". "&amp;Form!AY279&amp;Form!Z279&amp;Form!AB279&amp;Form!AU279&amp;Form!BA279</f>
        <v> is a  employed at , who began working with general voice clients in , and transgender/gender diverse clients in .    
This provider is affiliated with the following: . </v>
      </c>
      <c r="E183" s="9" t="str">
        <f>Form!T346</f>
        <v/>
      </c>
      <c r="F183" s="9" t="str">
        <f>Form!M346</f>
        <v/>
      </c>
      <c r="G183" s="59" t="str">
        <f>Form!AI346</f>
        <v/>
      </c>
      <c r="H183" s="9" t="str">
        <f>Form!AR346</f>
        <v/>
      </c>
      <c r="I183" s="9" t="str">
        <f>Form!AS346</f>
        <v/>
      </c>
      <c r="J183" s="58" t="str">
        <f>Form!AQ346</f>
        <v/>
      </c>
      <c r="K183" s="9" t="str">
        <f>Form!AC346</f>
        <v/>
      </c>
      <c r="L183" s="60" t="str">
        <f>Form!A346</f>
        <v/>
      </c>
    </row>
    <row r="184">
      <c r="B184" s="9" t="str">
        <f>Form!C281</f>
        <v/>
      </c>
      <c r="D184" s="61" t="str">
        <f>Form!C280&amp;Form!E280&amp;" is a "&amp;Form!L280&amp;" employed at "&amp;Form!AO280&amp;", who began working with general voice clients in "&amp;Form!AW280&amp;", and transgender/gender diverse clients in "&amp;Form!AV280&amp;". "&amp;Form!P280&amp;" "&amp;Form!S280&amp;" "&amp;Form!X280&amp;" "&amp;CHAR(10)&amp;CHAR(10)&amp;"This provider is affiliated with the following: "&amp;Form!AP280&amp;". "&amp;Form!AY280&amp;Form!Z280&amp;Form!AB280&amp;Form!AU280&amp;Form!BA280</f>
        <v> is a  employed at , who began working with general voice clients in , and transgender/gender diverse clients in .    
This provider is affiliated with the following: . </v>
      </c>
      <c r="E184" s="9" t="str">
        <f>Form!T347</f>
        <v/>
      </c>
      <c r="F184" s="9" t="str">
        <f>Form!M347</f>
        <v/>
      </c>
      <c r="G184" s="59" t="str">
        <f>Form!AI347</f>
        <v/>
      </c>
      <c r="H184" s="9" t="str">
        <f>Form!AR347</f>
        <v/>
      </c>
      <c r="I184" s="9" t="str">
        <f>Form!AS347</f>
        <v/>
      </c>
      <c r="J184" s="58" t="str">
        <f>Form!AQ347</f>
        <v/>
      </c>
      <c r="K184" s="9" t="str">
        <f>Form!AC347</f>
        <v/>
      </c>
      <c r="L184" s="60" t="str">
        <f>Form!A347</f>
        <v/>
      </c>
    </row>
    <row r="185">
      <c r="B185" s="9" t="str">
        <f>Form!C282</f>
        <v/>
      </c>
      <c r="D185" s="61" t="str">
        <f>Form!C281&amp;Form!E281&amp;" is a "&amp;Form!L281&amp;" employed at "&amp;Form!AO281&amp;", who began working with general voice clients in "&amp;Form!AW281&amp;", and transgender/gender diverse clients in "&amp;Form!AV281&amp;". "&amp;Form!P281&amp;" "&amp;Form!S281&amp;" "&amp;Form!X281&amp;" "&amp;CHAR(10)&amp;CHAR(10)&amp;"This provider is affiliated with the following: "&amp;Form!AP281&amp;". "&amp;Form!AY281&amp;Form!Z281&amp;Form!AB281&amp;Form!AU281&amp;Form!BA281</f>
        <v> is a  employed at , who began working with general voice clients in , and transgender/gender diverse clients in .    
This provider is affiliated with the following: . </v>
      </c>
      <c r="E185" s="9" t="str">
        <f>Form!T348</f>
        <v/>
      </c>
      <c r="F185" s="9" t="str">
        <f>Form!M348</f>
        <v/>
      </c>
      <c r="G185" s="59" t="str">
        <f>Form!AI348</f>
        <v/>
      </c>
      <c r="H185" s="9" t="str">
        <f>Form!AR348</f>
        <v/>
      </c>
      <c r="I185" s="9" t="str">
        <f>Form!AS348</f>
        <v/>
      </c>
      <c r="J185" s="58" t="str">
        <f>Form!AQ348</f>
        <v/>
      </c>
      <c r="K185" s="9" t="str">
        <f>Form!AC348</f>
        <v/>
      </c>
      <c r="L185" s="60" t="str">
        <f>Form!A348</f>
        <v/>
      </c>
    </row>
    <row r="186">
      <c r="B186" s="9" t="str">
        <f>Form!C283</f>
        <v/>
      </c>
      <c r="D186" s="61" t="str">
        <f>Form!C282&amp;Form!E282&amp;" is a "&amp;Form!L282&amp;" employed at "&amp;Form!AO282&amp;", who began working with general voice clients in "&amp;Form!AW282&amp;", and transgender/gender diverse clients in "&amp;Form!AV282&amp;". "&amp;Form!P282&amp;" "&amp;Form!S282&amp;" "&amp;Form!X282&amp;" "&amp;CHAR(10)&amp;CHAR(10)&amp;"This provider is affiliated with the following: "&amp;Form!AP282&amp;". "&amp;Form!AY282&amp;Form!Z282&amp;Form!AB282&amp;Form!AU282&amp;Form!BA282</f>
        <v> is a  employed at , who began working with general voice clients in , and transgender/gender diverse clients in .    
This provider is affiliated with the following: . </v>
      </c>
      <c r="E186" s="9" t="str">
        <f>Form!T349</f>
        <v/>
      </c>
      <c r="F186" s="9" t="str">
        <f>Form!M349</f>
        <v/>
      </c>
      <c r="G186" s="59" t="str">
        <f>Form!AI349</f>
        <v/>
      </c>
      <c r="H186" s="9" t="str">
        <f>Form!AR349</f>
        <v/>
      </c>
      <c r="I186" s="9" t="str">
        <f>Form!AS349</f>
        <v/>
      </c>
      <c r="J186" s="58" t="str">
        <f>Form!AQ349</f>
        <v/>
      </c>
      <c r="K186" s="9" t="str">
        <f>Form!AC349</f>
        <v/>
      </c>
      <c r="L186" s="60" t="str">
        <f>Form!A349</f>
        <v/>
      </c>
    </row>
    <row r="187">
      <c r="B187" s="9" t="str">
        <f>Form!C284</f>
        <v/>
      </c>
      <c r="D187" s="61" t="str">
        <f>Form!C283&amp;Form!E283&amp;" is a "&amp;Form!L283&amp;" employed at "&amp;Form!AO283&amp;", who began working with general voice clients in "&amp;Form!AW283&amp;", and transgender/gender diverse clients in "&amp;Form!AV283&amp;". "&amp;Form!P283&amp;" "&amp;Form!S283&amp;" "&amp;Form!X283&amp;" "&amp;CHAR(10)&amp;CHAR(10)&amp;"This provider is affiliated with the following: "&amp;Form!AP283&amp;". "&amp;Form!AY283&amp;Form!Z283&amp;Form!AB283&amp;Form!AU283&amp;Form!BA283</f>
        <v> is a  employed at , who began working with general voice clients in , and transgender/gender diverse clients in .    
This provider is affiliated with the following: . </v>
      </c>
      <c r="E187" s="9" t="str">
        <f>Form!T350</f>
        <v/>
      </c>
      <c r="F187" s="9" t="str">
        <f>Form!M350</f>
        <v/>
      </c>
      <c r="G187" s="59" t="str">
        <f>Form!AI350</f>
        <v/>
      </c>
      <c r="H187" s="9" t="str">
        <f>Form!AR350</f>
        <v/>
      </c>
      <c r="I187" s="9" t="str">
        <f>Form!AS350</f>
        <v/>
      </c>
      <c r="J187" s="58" t="str">
        <f>Form!AQ350</f>
        <v/>
      </c>
      <c r="K187" s="9" t="str">
        <f>Form!AC350</f>
        <v/>
      </c>
      <c r="L187" s="60" t="str">
        <f>Form!A350</f>
        <v/>
      </c>
    </row>
    <row r="188">
      <c r="B188" s="9" t="str">
        <f>Form!C285</f>
        <v/>
      </c>
      <c r="D188" s="61" t="str">
        <f>Form!C284&amp;Form!E284&amp;" is a "&amp;Form!L284&amp;" employed at "&amp;Form!AO284&amp;", who began working with general voice clients in "&amp;Form!AW284&amp;", and transgender/gender diverse clients in "&amp;Form!AV284&amp;". "&amp;Form!P284&amp;" "&amp;Form!S284&amp;" "&amp;Form!X284&amp;" "&amp;CHAR(10)&amp;CHAR(10)&amp;"This provider is affiliated with the following: "&amp;Form!AP284&amp;". "&amp;Form!AY284&amp;Form!Z284&amp;Form!AB284&amp;Form!AU284&amp;Form!BA284</f>
        <v> is a  employed at , who began working with general voice clients in , and transgender/gender diverse clients in .    
This provider is affiliated with the following: . </v>
      </c>
      <c r="E188" s="9" t="str">
        <f>Form!T351</f>
        <v/>
      </c>
      <c r="F188" s="9" t="str">
        <f>Form!M351</f>
        <v/>
      </c>
      <c r="G188" s="59" t="str">
        <f>Form!AI351</f>
        <v/>
      </c>
      <c r="H188" s="9" t="str">
        <f>Form!AR351</f>
        <v/>
      </c>
      <c r="I188" s="9" t="str">
        <f>Form!AS351</f>
        <v/>
      </c>
      <c r="J188" s="58" t="str">
        <f>Form!AQ351</f>
        <v/>
      </c>
      <c r="K188" s="9" t="str">
        <f>Form!AC351</f>
        <v/>
      </c>
      <c r="L188" s="60" t="str">
        <f>Form!A351</f>
        <v/>
      </c>
    </row>
    <row r="189">
      <c r="B189" s="9" t="str">
        <f>Form!C286</f>
        <v/>
      </c>
      <c r="D189" s="61" t="str">
        <f>Form!C285&amp;Form!E285&amp;" is a "&amp;Form!L285&amp;" employed at "&amp;Form!AO285&amp;", who began working with general voice clients in "&amp;Form!AW285&amp;", and transgender/gender diverse clients in "&amp;Form!AV285&amp;". "&amp;Form!P285&amp;" "&amp;Form!S285&amp;" "&amp;Form!X285&amp;" "&amp;CHAR(10)&amp;CHAR(10)&amp;"This provider is affiliated with the following: "&amp;Form!AP285&amp;". "&amp;Form!AY285&amp;Form!Z285&amp;Form!AB285&amp;Form!AU285&amp;Form!BA285</f>
        <v> is a  employed at , who began working with general voice clients in , and transgender/gender diverse clients in .    
This provider is affiliated with the following: . </v>
      </c>
      <c r="E189" s="9" t="str">
        <f>Form!T352</f>
        <v/>
      </c>
      <c r="F189" s="9" t="str">
        <f>Form!M352</f>
        <v/>
      </c>
      <c r="G189" s="59" t="str">
        <f>Form!AI352</f>
        <v/>
      </c>
      <c r="H189" s="9" t="str">
        <f>Form!AR352</f>
        <v/>
      </c>
      <c r="I189" s="9" t="str">
        <f>Form!AS352</f>
        <v/>
      </c>
      <c r="J189" s="58" t="str">
        <f>Form!AQ352</f>
        <v/>
      </c>
      <c r="K189" s="9" t="str">
        <f>Form!AC352</f>
        <v/>
      </c>
      <c r="L189" s="60"/>
    </row>
    <row r="190">
      <c r="B190" s="9" t="str">
        <f>Form!C287</f>
        <v/>
      </c>
      <c r="D190" s="61" t="str">
        <f>Form!C286&amp;Form!E286&amp;" is a "&amp;Form!L286&amp;" employed at "&amp;Form!AO286&amp;", who began working with general voice clients in "&amp;Form!AW286&amp;", and transgender/gender diverse clients in "&amp;Form!AV286&amp;". "&amp;Form!P286&amp;" "&amp;Form!S286&amp;" "&amp;Form!X286&amp;" "&amp;CHAR(10)&amp;CHAR(10)&amp;"This provider is affiliated with the following: "&amp;Form!AP286&amp;". "&amp;Form!AY286&amp;Form!Z286&amp;Form!AB286&amp;Form!AU286&amp;Form!BA286</f>
        <v> is a  employed at , who began working with general voice clients in , and transgender/gender diverse clients in .    
This provider is affiliated with the following: . </v>
      </c>
      <c r="E190" s="9" t="str">
        <f>Form!T353</f>
        <v/>
      </c>
      <c r="F190" s="9" t="str">
        <f>Form!M353</f>
        <v/>
      </c>
      <c r="G190" s="59" t="str">
        <f>Form!AI353</f>
        <v/>
      </c>
      <c r="H190" s="9" t="str">
        <f>Form!AR353</f>
        <v/>
      </c>
      <c r="I190" s="9" t="str">
        <f>Form!AS353</f>
        <v/>
      </c>
      <c r="J190" s="58" t="str">
        <f>Form!AQ353</f>
        <v/>
      </c>
      <c r="K190" s="9" t="str">
        <f>Form!AC353</f>
        <v/>
      </c>
      <c r="L190" s="60"/>
    </row>
    <row r="191">
      <c r="B191" s="9" t="str">
        <f>Form!C288</f>
        <v/>
      </c>
      <c r="D191" s="61" t="str">
        <f>Form!C287&amp;Form!E287&amp;" is a "&amp;Form!L287&amp;" employed at "&amp;Form!AO287&amp;", who began working with general voice clients in "&amp;Form!AW287&amp;", and transgender/gender diverse clients in "&amp;Form!AV287&amp;". "&amp;Form!P287&amp;" "&amp;Form!S287&amp;" "&amp;Form!X287&amp;" "&amp;CHAR(10)&amp;CHAR(10)&amp;"This provider is affiliated with the following: "&amp;Form!AP287&amp;". "&amp;Form!AY287&amp;Form!Z287&amp;Form!AB287&amp;Form!AU287&amp;Form!BA287</f>
        <v> is a  employed at , who began working with general voice clients in , and transgender/gender diverse clients in .    
This provider is affiliated with the following: . </v>
      </c>
      <c r="E191" s="9" t="str">
        <f>Form!T354</f>
        <v/>
      </c>
      <c r="F191" s="9" t="str">
        <f>Form!M354</f>
        <v/>
      </c>
      <c r="G191" s="59" t="str">
        <f>Form!AI354</f>
        <v/>
      </c>
      <c r="H191" s="9" t="str">
        <f>Form!AR354</f>
        <v/>
      </c>
      <c r="I191" s="9" t="str">
        <f>Form!AS354</f>
        <v/>
      </c>
      <c r="J191" s="58" t="str">
        <f>Form!AQ354</f>
        <v/>
      </c>
      <c r="K191" s="9" t="str">
        <f>Form!AC354</f>
        <v/>
      </c>
      <c r="L191" s="60"/>
    </row>
    <row r="192">
      <c r="B192" s="9" t="str">
        <f>Form!C289</f>
        <v/>
      </c>
      <c r="D192" s="61" t="str">
        <f>Form!C288&amp;Form!E288&amp;" is a "&amp;Form!L288&amp;" employed at "&amp;Form!AO288&amp;", who began working with general voice clients in "&amp;Form!AW288&amp;", and transgender/gender diverse clients in "&amp;Form!AV288&amp;". "&amp;Form!P288&amp;" "&amp;Form!S288&amp;" "&amp;Form!X288&amp;" "&amp;CHAR(10)&amp;CHAR(10)&amp;"This provider is affiliated with the following: "&amp;Form!AP288&amp;". "&amp;Form!AY288&amp;Form!Z288&amp;Form!AB288&amp;Form!AU288&amp;Form!BA288</f>
        <v> is a  employed at , who began working with general voice clients in , and transgender/gender diverse clients in .    
This provider is affiliated with the following: . </v>
      </c>
      <c r="E192" s="9" t="str">
        <f>Form!T355</f>
        <v/>
      </c>
      <c r="F192" s="9" t="str">
        <f>Form!M355</f>
        <v/>
      </c>
      <c r="G192" s="59" t="str">
        <f>Form!AI355</f>
        <v/>
      </c>
      <c r="H192" s="9" t="str">
        <f>Form!AR355</f>
        <v/>
      </c>
      <c r="I192" s="9" t="str">
        <f>Form!AS355</f>
        <v/>
      </c>
      <c r="J192" s="58" t="str">
        <f>Form!AQ355</f>
        <v/>
      </c>
      <c r="K192" s="9" t="str">
        <f>Form!AC355</f>
        <v/>
      </c>
      <c r="L192" s="60"/>
    </row>
    <row r="193">
      <c r="B193" s="9" t="str">
        <f>Form!C290</f>
        <v/>
      </c>
      <c r="D193" s="61" t="str">
        <f>Form!C303&amp;Form!E303&amp;" is a "&amp;Form!L303&amp;" employed at "&amp;Form!AO303&amp;". They began working with general voice clients in "&amp;Form!AW303&amp;", and transgender/gender diverse clients in "&amp;Form!AV303&amp;". "&amp;Form!P303&amp;" "&amp;Form!S303&amp;" "&amp;Form!X303&amp;" "&amp;CHAR(10)&amp;CHAR(10)&amp;"They are affiliated with the following: "&amp;Form!AP303&amp;". "&amp;Form!AY303&amp;Form!Z303&amp;Form!AB303&amp;Form!AU303&amp;Form!BA303</f>
        <v> is a  employed at . They began working with general voice clients in , and transgender/gender diverse clients in .    
They are affiliated with the following: . </v>
      </c>
      <c r="E193" s="9" t="str">
        <f>Form!T356</f>
        <v/>
      </c>
      <c r="F193" s="9" t="str">
        <f>Form!M356</f>
        <v/>
      </c>
      <c r="G193" s="59" t="str">
        <f>Form!AI356</f>
        <v/>
      </c>
      <c r="H193" s="9" t="str">
        <f>Form!AR356</f>
        <v/>
      </c>
      <c r="I193" s="9" t="str">
        <f>Form!AS356</f>
        <v/>
      </c>
      <c r="J193" s="58" t="str">
        <f>Form!AQ356</f>
        <v/>
      </c>
      <c r="K193" s="9" t="str">
        <f>Form!AC356</f>
        <v/>
      </c>
      <c r="L193" s="60"/>
    </row>
    <row r="194">
      <c r="B194" s="9" t="str">
        <f>Form!C291</f>
        <v/>
      </c>
      <c r="D194" s="61" t="str">
        <f>Form!C304&amp;Form!E304&amp;" is a "&amp;Form!L304&amp;" employed at "&amp;Form!AO304&amp;". They began working with general voice clients in "&amp;Form!AW304&amp;", and transgender/gender diverse clients in "&amp;Form!AV304&amp;". "&amp;Form!P304&amp;" "&amp;Form!S304&amp;" "&amp;Form!X304&amp;" "&amp;CHAR(10)&amp;CHAR(10)&amp;"They are affiliated with the following: "&amp;Form!AP304&amp;". "&amp;Form!AY304&amp;Form!Z304&amp;Form!AB304&amp;Form!AU304&amp;Form!BA304</f>
        <v> is a  employed at . They began working with general voice clients in , and transgender/gender diverse clients in .    
They are affiliated with the following: . </v>
      </c>
      <c r="E194" s="9" t="str">
        <f>Form!T357</f>
        <v/>
      </c>
      <c r="F194" s="9" t="str">
        <f>Form!M357</f>
        <v/>
      </c>
      <c r="G194" s="59" t="str">
        <f>Form!AI357</f>
        <v/>
      </c>
      <c r="H194" s="9" t="str">
        <f>Form!AR357</f>
        <v/>
      </c>
      <c r="I194" s="9" t="str">
        <f>Form!AS357</f>
        <v/>
      </c>
      <c r="J194" s="58" t="str">
        <f>Form!AQ357</f>
        <v/>
      </c>
      <c r="K194" s="9" t="str">
        <f>Form!AC357</f>
        <v/>
      </c>
      <c r="L194" s="60"/>
    </row>
    <row r="195">
      <c r="B195" s="9" t="str">
        <f>Form!C292</f>
        <v/>
      </c>
      <c r="D195" s="61" t="str">
        <f>Form!C305&amp;Form!E305&amp;" is a "&amp;Form!L305&amp;" employed at "&amp;Form!AO305&amp;". They began working with general voice clients in "&amp;Form!AW305&amp;", and transgender/gender diverse clients in "&amp;Form!AV305&amp;". "&amp;Form!P305&amp;" "&amp;Form!S305&amp;" "&amp;Form!X305&amp;" "&amp;CHAR(10)&amp;CHAR(10)&amp;"They are affiliated with the following: "&amp;Form!AP305&amp;". "&amp;Form!AY305&amp;Form!Z305&amp;Form!AB305&amp;Form!AU305&amp;Form!BA305</f>
        <v> is a  employed at . They began working with general voice clients in , and transgender/gender diverse clients in .    
They are affiliated with the following: . </v>
      </c>
      <c r="E195" s="9" t="str">
        <f>Form!T358</f>
        <v/>
      </c>
      <c r="F195" s="9" t="str">
        <f>Form!M358</f>
        <v/>
      </c>
      <c r="G195" s="59" t="str">
        <f>Form!AI358</f>
        <v/>
      </c>
      <c r="H195" s="9" t="str">
        <f>Form!AR358</f>
        <v/>
      </c>
      <c r="I195" s="9" t="str">
        <f>Form!AS358</f>
        <v/>
      </c>
      <c r="J195" s="58" t="str">
        <f>Form!AQ358</f>
        <v/>
      </c>
      <c r="K195" s="9" t="str">
        <f>Form!AC358</f>
        <v/>
      </c>
      <c r="L195" s="60"/>
    </row>
    <row r="196">
      <c r="B196" s="9" t="str">
        <f>Form!C293</f>
        <v/>
      </c>
      <c r="D196" s="61" t="str">
        <f>Form!C306&amp;Form!E306&amp;" is a "&amp;Form!L306&amp;" employed at "&amp;Form!AO306&amp;". They began working with general voice clients in "&amp;Form!AW306&amp;", and transgender/gender diverse clients in "&amp;Form!AV306&amp;". "&amp;Form!P306&amp;" "&amp;Form!S306&amp;" "&amp;Form!X306&amp;" "&amp;CHAR(10)&amp;CHAR(10)&amp;"They are affiliated with the following: "&amp;Form!AP306&amp;". "&amp;Form!AY306&amp;Form!Z306&amp;Form!AB306&amp;Form!AU306&amp;Form!BA306</f>
        <v> is a  employed at . They began working with general voice clients in , and transgender/gender diverse clients in .    
They are affiliated with the following: . </v>
      </c>
      <c r="E196" s="9" t="str">
        <f>Form!T359</f>
        <v/>
      </c>
      <c r="F196" s="9" t="str">
        <f>Form!M359</f>
        <v/>
      </c>
      <c r="G196" s="59" t="str">
        <f>Form!AI359</f>
        <v/>
      </c>
      <c r="H196" s="9" t="str">
        <f>Form!AR359</f>
        <v/>
      </c>
      <c r="I196" s="9" t="str">
        <f>Form!AS359</f>
        <v/>
      </c>
      <c r="J196" s="58" t="str">
        <f>Form!AQ359</f>
        <v/>
      </c>
      <c r="K196" s="9" t="str">
        <f>Form!AC359</f>
        <v/>
      </c>
      <c r="L196" s="60"/>
    </row>
    <row r="197">
      <c r="B197" s="9" t="str">
        <f>Form!C294</f>
        <v/>
      </c>
      <c r="D197" s="61" t="str">
        <f>Form!C307&amp;Form!E307&amp;" is a "&amp;Form!L307&amp;" employed at "&amp;Form!AO307&amp;". They began working with general voice clients in "&amp;Form!AW307&amp;", and transgender/gender diverse clients in "&amp;Form!AV307&amp;". "&amp;Form!P307&amp;" "&amp;Form!S307&amp;" "&amp;Form!X307&amp;" "&amp;CHAR(10)&amp;CHAR(10)&amp;"They are affiliated with the following: "&amp;Form!AP307&amp;". "&amp;Form!AY307&amp;Form!Z307&amp;Form!AB307&amp;Form!AU307&amp;Form!BA307</f>
        <v> is a  employed at . They began working with general voice clients in , and transgender/gender diverse clients in .    
They are affiliated with the following: . </v>
      </c>
      <c r="E197" s="9" t="str">
        <f>Form!T360</f>
        <v/>
      </c>
      <c r="F197" s="9" t="str">
        <f>Form!M360</f>
        <v/>
      </c>
      <c r="G197" s="59" t="str">
        <f>Form!AI360</f>
        <v/>
      </c>
      <c r="H197" s="9" t="str">
        <f>Form!AR360</f>
        <v/>
      </c>
      <c r="I197" s="9" t="str">
        <f>Form!AS360</f>
        <v/>
      </c>
      <c r="J197" s="58" t="str">
        <f>Form!AQ360</f>
        <v/>
      </c>
      <c r="K197" s="9" t="str">
        <f>Form!AC360</f>
        <v/>
      </c>
      <c r="L197" s="60"/>
    </row>
    <row r="198">
      <c r="B198" s="9" t="str">
        <f>Form!C295</f>
        <v/>
      </c>
      <c r="D198" s="61" t="str">
        <f>Form!C308&amp;Form!E308&amp;" is a "&amp;Form!L308&amp;" employed at "&amp;Form!AO308&amp;". They began working with general voice clients in "&amp;Form!AW308&amp;", and transgender/gender diverse clients in "&amp;Form!AV308&amp;". "&amp;Form!P308&amp;" "&amp;Form!S308&amp;" "&amp;Form!X308&amp;" "&amp;CHAR(10)&amp;CHAR(10)&amp;"They are affiliated with the following: "&amp;Form!AP308&amp;". "&amp;Form!AY308&amp;Form!Z308&amp;Form!AB308&amp;Form!AU308&amp;Form!BA308</f>
        <v> is a  employed at . They began working with general voice clients in , and transgender/gender diverse clients in .    
They are affiliated with the following: . </v>
      </c>
      <c r="E198" s="9" t="str">
        <f>Form!T361</f>
        <v/>
      </c>
      <c r="F198" s="9" t="str">
        <f>Form!M361</f>
        <v/>
      </c>
      <c r="G198" s="59" t="str">
        <f>Form!AI361</f>
        <v/>
      </c>
      <c r="H198" s="9" t="str">
        <f>Form!AR361</f>
        <v/>
      </c>
      <c r="I198" s="9" t="str">
        <f>Form!AS361</f>
        <v/>
      </c>
      <c r="J198" s="58" t="str">
        <f>Form!AQ361</f>
        <v/>
      </c>
      <c r="K198" s="9" t="str">
        <f>Form!AC361</f>
        <v/>
      </c>
      <c r="L198" s="60"/>
    </row>
    <row r="199">
      <c r="B199" s="9" t="str">
        <f>Form!C296</f>
        <v/>
      </c>
      <c r="D199" s="61" t="str">
        <f>Form!C309&amp;Form!E309&amp;" is a "&amp;Form!L309&amp;" employed at "&amp;Form!AO309&amp;". They began working with general voice clients in "&amp;Form!AW309&amp;", and transgender/gender diverse clients in "&amp;Form!AV309&amp;". "&amp;Form!P309&amp;" "&amp;Form!S309&amp;" "&amp;Form!X309&amp;" "&amp;CHAR(10)&amp;CHAR(10)&amp;"They are affiliated with the following: "&amp;Form!AP309&amp;". "&amp;Form!AY309&amp;Form!Z309&amp;Form!AB309&amp;Form!AU309&amp;Form!BA309</f>
        <v> is a  employed at . They began working with general voice clients in , and transgender/gender diverse clients in .    
They are affiliated with the following: . </v>
      </c>
      <c r="E199" s="9" t="str">
        <f>Form!T362</f>
        <v/>
      </c>
      <c r="F199" s="9" t="str">
        <f>Form!M362</f>
        <v/>
      </c>
      <c r="G199" s="59" t="str">
        <f>Form!AI362</f>
        <v/>
      </c>
      <c r="H199" s="9" t="str">
        <f>Form!AR362</f>
        <v/>
      </c>
      <c r="I199" s="9" t="str">
        <f>Form!AS362</f>
        <v/>
      </c>
      <c r="J199" s="58" t="str">
        <f>Form!AQ362</f>
        <v/>
      </c>
      <c r="K199" s="9" t="str">
        <f>Form!AC362</f>
        <v/>
      </c>
      <c r="L199" s="60"/>
    </row>
    <row r="200">
      <c r="B200" s="9" t="str">
        <f>Form!C297</f>
        <v/>
      </c>
      <c r="D200" s="61" t="str">
        <f>Form!C310&amp;Form!E310&amp;" is a "&amp;Form!L310&amp;" employed at "&amp;Form!AO310&amp;". They began working with general voice clients in "&amp;Form!AW310&amp;", and transgender/gender diverse clients in "&amp;Form!AV310&amp;". "&amp;Form!P310&amp;" "&amp;Form!S310&amp;" "&amp;Form!X310&amp;" "&amp;CHAR(10)&amp;CHAR(10)&amp;"They are affiliated with the following: "&amp;Form!AP310&amp;". "&amp;Form!AY310&amp;Form!Z310&amp;Form!AB310&amp;Form!AU310&amp;Form!BA310</f>
        <v> is a  employed at . They began working with general voice clients in , and transgender/gender diverse clients in .    
They are affiliated with the following: . </v>
      </c>
      <c r="E200" s="9" t="str">
        <f>Form!T363</f>
        <v/>
      </c>
      <c r="F200" s="9" t="str">
        <f>Form!M363</f>
        <v/>
      </c>
      <c r="G200" s="59" t="str">
        <f>Form!AI363</f>
        <v/>
      </c>
      <c r="H200" s="9" t="str">
        <f>Form!AR363</f>
        <v/>
      </c>
      <c r="I200" s="9" t="str">
        <f>Form!AS363</f>
        <v/>
      </c>
      <c r="J200" s="58" t="str">
        <f>Form!AQ363</f>
        <v/>
      </c>
      <c r="K200" s="9" t="str">
        <f>Form!AC363</f>
        <v/>
      </c>
      <c r="L200" s="60"/>
    </row>
    <row r="201">
      <c r="B201" s="9" t="str">
        <f>Form!C298</f>
        <v/>
      </c>
      <c r="D201" s="61" t="str">
        <f>Form!C311&amp;Form!E311&amp;" is a "&amp;Form!L311&amp;" employed at "&amp;Form!AO311&amp;". They began working with general voice clients in "&amp;Form!AW311&amp;", and transgender/gender diverse clients in "&amp;Form!AV311&amp;". "&amp;Form!P311&amp;" "&amp;Form!S311&amp;" "&amp;Form!X311&amp;" "&amp;CHAR(10)&amp;CHAR(10)&amp;"They are affiliated with the following: "&amp;Form!AP311&amp;". "&amp;Form!AY311&amp;Form!Z311&amp;Form!AB311&amp;Form!AU311&amp;Form!BA311</f>
        <v> is a  employed at . They began working with general voice clients in , and transgender/gender diverse clients in .    
They are affiliated with the following: . </v>
      </c>
      <c r="E201" s="9" t="str">
        <f>Form!T364</f>
        <v/>
      </c>
      <c r="F201" s="9" t="str">
        <f>Form!M364</f>
        <v/>
      </c>
      <c r="G201" s="59" t="str">
        <f>Form!AI364</f>
        <v/>
      </c>
      <c r="H201" s="9" t="str">
        <f>Form!AR364</f>
        <v/>
      </c>
      <c r="I201" s="9" t="str">
        <f>Form!AS364</f>
        <v/>
      </c>
      <c r="J201" s="58" t="str">
        <f>Form!AQ364</f>
        <v/>
      </c>
      <c r="K201" s="9" t="str">
        <f>Form!AC364</f>
        <v/>
      </c>
      <c r="L201" s="60"/>
    </row>
    <row r="202">
      <c r="B202" s="9" t="str">
        <f>Form!C299</f>
        <v/>
      </c>
      <c r="D202" s="61" t="str">
        <f>Form!C312&amp;Form!E312&amp;" is a "&amp;Form!L312&amp;" employed at "&amp;Form!AO312&amp;". They began working with general voice clients in "&amp;Form!AW312&amp;", and transgender/gender diverse clients in "&amp;Form!AV312&amp;". "&amp;Form!P312&amp;" "&amp;Form!S312&amp;" "&amp;Form!X312&amp;" "&amp;CHAR(10)&amp;CHAR(10)&amp;"They are affiliated with the following: "&amp;Form!AP312&amp;". "&amp;Form!AY312&amp;Form!Z312&amp;Form!AB312&amp;Form!AU312&amp;Form!BA312</f>
        <v> is a  employed at . They began working with general voice clients in , and transgender/gender diverse clients in .    
They are affiliated with the following: . </v>
      </c>
      <c r="E202" s="9" t="str">
        <f>Form!T365</f>
        <v/>
      </c>
      <c r="F202" s="9" t="str">
        <f>Form!M365</f>
        <v/>
      </c>
      <c r="G202" s="59" t="str">
        <f>Form!AI365</f>
        <v/>
      </c>
      <c r="H202" s="9" t="str">
        <f>Form!AR365</f>
        <v/>
      </c>
      <c r="I202" s="9" t="str">
        <f>Form!AS365</f>
        <v/>
      </c>
      <c r="J202" s="58" t="str">
        <f>Form!AQ365</f>
        <v/>
      </c>
      <c r="K202" s="9" t="str">
        <f>Form!AC365</f>
        <v/>
      </c>
      <c r="L202" s="60"/>
    </row>
    <row r="203">
      <c r="B203" s="9" t="str">
        <f>Form!C300</f>
        <v/>
      </c>
      <c r="D203" s="61" t="str">
        <f>Form!C313&amp;Form!E313&amp;" is a "&amp;Form!L313&amp;" employed at "&amp;Form!AO313&amp;". They began working with general voice clients in "&amp;Form!AW313&amp;", and transgender/gender diverse clients in "&amp;Form!AV313&amp;". "&amp;Form!P313&amp;" "&amp;Form!S313&amp;" "&amp;Form!X313&amp;" "&amp;CHAR(10)&amp;CHAR(10)&amp;"They are affiliated with the following: "&amp;Form!AP313&amp;". "&amp;Form!AY313&amp;Form!Z313&amp;Form!AB313&amp;Form!AU313&amp;Form!BA313</f>
        <v> is a  employed at . They began working with general voice clients in , and transgender/gender diverse clients in .    
They are affiliated with the following: . </v>
      </c>
      <c r="E203" s="9" t="str">
        <f>Form!T366</f>
        <v/>
      </c>
      <c r="F203" s="9" t="str">
        <f>Form!M366</f>
        <v/>
      </c>
      <c r="G203" s="59" t="str">
        <f>Form!AI366</f>
        <v/>
      </c>
      <c r="H203" s="9" t="str">
        <f>Form!AR366</f>
        <v/>
      </c>
      <c r="I203" s="9" t="str">
        <f>Form!AS366</f>
        <v/>
      </c>
      <c r="J203" s="58" t="str">
        <f>Form!AQ366</f>
        <v/>
      </c>
      <c r="K203" s="9" t="str">
        <f>Form!AC366</f>
        <v/>
      </c>
      <c r="L203" s="60"/>
    </row>
    <row r="204">
      <c r="B204" s="9" t="str">
        <f>Form!C301</f>
        <v/>
      </c>
      <c r="D204" s="61" t="str">
        <f>Form!C314&amp;Form!E314&amp;" is a "&amp;Form!L314&amp;" employed at "&amp;Form!AO314&amp;". They began working with general voice clients in "&amp;Form!AW314&amp;", and transgender/gender diverse clients in "&amp;Form!AV314&amp;". "&amp;Form!P314&amp;" "&amp;Form!S314&amp;" "&amp;Form!X314&amp;" "&amp;CHAR(10)&amp;CHAR(10)&amp;"They are affiliated with the following: "&amp;Form!AP314&amp;". "&amp;Form!AY314&amp;Form!Z314&amp;Form!AB314&amp;Form!AU314&amp;Form!BA314</f>
        <v> is a  employed at . They began working with general voice clients in , and transgender/gender diverse clients in .    
They are affiliated with the following: . </v>
      </c>
      <c r="E204" s="9" t="str">
        <f>Form!T367</f>
        <v/>
      </c>
      <c r="F204" s="9" t="str">
        <f>Form!M367</f>
        <v/>
      </c>
      <c r="G204" s="59" t="str">
        <f>Form!AI367</f>
        <v/>
      </c>
      <c r="H204" s="9" t="str">
        <f>Form!AR367</f>
        <v/>
      </c>
      <c r="I204" s="9" t="str">
        <f>Form!AS367</f>
        <v/>
      </c>
      <c r="J204" s="58" t="str">
        <f>Form!AQ367</f>
        <v/>
      </c>
      <c r="K204" s="9" t="str">
        <f>Form!AC367</f>
        <v/>
      </c>
      <c r="L204" s="60"/>
    </row>
    <row r="205">
      <c r="B205" s="9" t="str">
        <f>Form!C368</f>
        <v/>
      </c>
      <c r="D205" s="61" t="str">
        <f>Form!C315&amp;Form!E315&amp;" is a "&amp;Form!L315&amp;" employed at "&amp;Form!AO315&amp;". They began working with general voice clients in "&amp;Form!AW315&amp;", and transgender/gender diverse clients in "&amp;Form!AV315&amp;". "&amp;Form!P315&amp;" "&amp;Form!S315&amp;" "&amp;Form!X315&amp;" "&amp;CHAR(10)&amp;CHAR(10)&amp;"They are affiliated with the following: "&amp;Form!AP315&amp;". "&amp;Form!AY315&amp;Form!Z315&amp;Form!AB315&amp;Form!AU315&amp;Form!BA315</f>
        <v> is a  employed at . They began working with general voice clients in , and transgender/gender diverse clients in .    
They are affiliated with the following: . </v>
      </c>
      <c r="E205" s="9" t="str">
        <f>Form!T368</f>
        <v/>
      </c>
      <c r="F205" s="9" t="str">
        <f>Form!M368</f>
        <v/>
      </c>
      <c r="G205" s="59" t="str">
        <f>Form!AI368</f>
        <v/>
      </c>
      <c r="H205" s="9" t="str">
        <f>Form!AR368</f>
        <v/>
      </c>
      <c r="I205" s="9" t="str">
        <f>Form!AS368</f>
        <v/>
      </c>
      <c r="J205" s="58" t="str">
        <f>Form!AQ368</f>
        <v/>
      </c>
      <c r="K205" s="9" t="str">
        <f>Form!AC368</f>
        <v/>
      </c>
      <c r="L205" s="60"/>
    </row>
    <row r="206">
      <c r="B206" s="9" t="str">
        <f>Form!C369</f>
        <v/>
      </c>
      <c r="D206" s="61" t="str">
        <f>Form!C316&amp;Form!E316&amp;" is a "&amp;Form!L316&amp;" employed at "&amp;Form!AO316&amp;". They began working with general voice clients in "&amp;Form!AW316&amp;", and transgender/gender diverse clients in "&amp;Form!AV316&amp;". "&amp;Form!P316&amp;" "&amp;Form!S316&amp;" "&amp;Form!X316&amp;" "&amp;CHAR(10)&amp;CHAR(10)&amp;"They are affiliated with the following: "&amp;Form!AP316&amp;". "&amp;Form!AY316&amp;Form!Z316&amp;Form!AB316&amp;Form!AU316&amp;Form!BA316</f>
        <v> is a  employed at . They began working with general voice clients in , and transgender/gender diverse clients in .    
They are affiliated with the following: . </v>
      </c>
      <c r="E206" s="9" t="str">
        <f>Form!T369</f>
        <v/>
      </c>
      <c r="F206" s="9" t="str">
        <f>Form!M369</f>
        <v/>
      </c>
      <c r="G206" s="59" t="str">
        <f>Form!AI369</f>
        <v/>
      </c>
      <c r="H206" s="9" t="str">
        <f>Form!AR369</f>
        <v/>
      </c>
      <c r="I206" s="9" t="str">
        <f>Form!AS369</f>
        <v/>
      </c>
      <c r="J206" s="58" t="str">
        <f>Form!AQ369</f>
        <v/>
      </c>
      <c r="K206" s="9" t="str">
        <f>Form!AC369</f>
        <v/>
      </c>
      <c r="L206" s="60"/>
    </row>
    <row r="207">
      <c r="B207" s="9" t="str">
        <f>Form!C370</f>
        <v/>
      </c>
      <c r="D207" s="61" t="str">
        <f>Form!C317&amp;Form!E317&amp;" is a "&amp;Form!L317&amp;" employed at "&amp;Form!AO317&amp;". They began working with general voice clients in "&amp;Form!AW317&amp;", and transgender/gender diverse clients in "&amp;Form!AV317&amp;". "&amp;Form!P317&amp;" "&amp;Form!S317&amp;" "&amp;Form!X317&amp;" "&amp;CHAR(10)&amp;CHAR(10)&amp;"They are affiliated with the following: "&amp;Form!AP317&amp;". "&amp;Form!AY317&amp;Form!Z317&amp;Form!AB317&amp;Form!AU317&amp;Form!BA317</f>
        <v> is a  employed at . They began working with general voice clients in , and transgender/gender diverse clients in .    
They are affiliated with the following: . </v>
      </c>
      <c r="E207" s="9" t="str">
        <f>Form!T370</f>
        <v/>
      </c>
      <c r="F207" s="9" t="str">
        <f>Form!M370</f>
        <v/>
      </c>
      <c r="G207" s="59" t="str">
        <f>Form!AI370</f>
        <v/>
      </c>
      <c r="H207" s="9" t="str">
        <f>Form!AR370</f>
        <v/>
      </c>
      <c r="I207" s="9" t="str">
        <f>Form!AS370</f>
        <v/>
      </c>
      <c r="J207" s="58" t="str">
        <f>Form!AQ370</f>
        <v/>
      </c>
      <c r="K207" s="9" t="str">
        <f>Form!AC370</f>
        <v/>
      </c>
      <c r="L207" s="60"/>
    </row>
    <row r="208">
      <c r="B208" s="9" t="str">
        <f>Form!C371</f>
        <v/>
      </c>
      <c r="D208" s="61" t="str">
        <f>Form!C318&amp;Form!E318&amp;" is a "&amp;Form!L318&amp;" employed at "&amp;Form!AO318&amp;". They began working with general voice clients in "&amp;Form!AW318&amp;", and transgender/gender diverse clients in "&amp;Form!AV318&amp;". "&amp;Form!P318&amp;" "&amp;Form!S318&amp;" "&amp;Form!X318&amp;" "&amp;CHAR(10)&amp;CHAR(10)&amp;"They are affiliated with the following: "&amp;Form!AP318&amp;". "&amp;Form!AY318&amp;Form!Z318&amp;Form!AB318&amp;Form!AU318&amp;Form!BA318</f>
        <v> is a  employed at . They began working with general voice clients in , and transgender/gender diverse clients in .    
They are affiliated with the following: . </v>
      </c>
      <c r="E208" s="9" t="str">
        <f>Form!T371</f>
        <v/>
      </c>
      <c r="F208" s="9" t="str">
        <f>Form!M371</f>
        <v/>
      </c>
      <c r="G208" s="59" t="str">
        <f>Form!AI371</f>
        <v/>
      </c>
      <c r="H208" s="9" t="str">
        <f>Form!AR371</f>
        <v/>
      </c>
      <c r="I208" s="9" t="str">
        <f>Form!AS371</f>
        <v/>
      </c>
      <c r="J208" s="58" t="str">
        <f>Form!AQ371</f>
        <v/>
      </c>
      <c r="K208" s="9" t="str">
        <f>Form!AC371</f>
        <v/>
      </c>
      <c r="L208" s="60"/>
    </row>
    <row r="209">
      <c r="B209" s="9" t="str">
        <f>Form!C372</f>
        <v/>
      </c>
      <c r="D209" s="61" t="str">
        <f>Form!C319&amp;Form!E319&amp;" is a "&amp;Form!L319&amp;" employed at "&amp;Form!AO319&amp;". They began working with general voice clients in "&amp;Form!AW319&amp;", and transgender/gender diverse clients in "&amp;Form!AV319&amp;". "&amp;Form!P319&amp;" "&amp;Form!S319&amp;" "&amp;Form!X319&amp;" "&amp;CHAR(10)&amp;CHAR(10)&amp;"They are affiliated with the following: "&amp;Form!AP319&amp;". "&amp;Form!AY319&amp;Form!Z319&amp;Form!AB319&amp;Form!AU319&amp;Form!BA319</f>
        <v> is a  employed at . They began working with general voice clients in , and transgender/gender diverse clients in .    
They are affiliated with the following: . </v>
      </c>
      <c r="E209" s="9" t="str">
        <f>Form!T372</f>
        <v/>
      </c>
      <c r="F209" s="9" t="str">
        <f>Form!M372</f>
        <v/>
      </c>
      <c r="G209" s="59" t="str">
        <f>Form!AI372</f>
        <v/>
      </c>
      <c r="H209" s="9" t="str">
        <f>Form!AR372</f>
        <v/>
      </c>
      <c r="I209" s="9" t="str">
        <f>Form!AS372</f>
        <v/>
      </c>
      <c r="J209" s="58" t="str">
        <f>Form!AQ372</f>
        <v/>
      </c>
      <c r="K209" s="9" t="str">
        <f>Form!AC372</f>
        <v/>
      </c>
      <c r="L209" s="60"/>
    </row>
    <row r="210">
      <c r="B210" s="9" t="str">
        <f>Form!C373</f>
        <v/>
      </c>
      <c r="D210" s="61" t="str">
        <f>Form!C320&amp;Form!E320&amp;" is a "&amp;Form!L320&amp;" employed at "&amp;Form!AO320&amp;". They began working with general voice clients in "&amp;Form!AW320&amp;", and transgender/gender diverse clients in "&amp;Form!AV320&amp;". "&amp;Form!P320&amp;" "&amp;Form!S320&amp;" "&amp;Form!X320&amp;" "&amp;CHAR(10)&amp;CHAR(10)&amp;"They are affiliated with the following: "&amp;Form!AP320&amp;". "&amp;Form!AY320&amp;Form!Z320&amp;Form!AB320&amp;Form!AU320&amp;Form!BA320</f>
        <v> is a  employed at . They began working with general voice clients in , and transgender/gender diverse clients in .    
They are affiliated with the following: . </v>
      </c>
      <c r="E210" s="9" t="str">
        <f>Form!T373</f>
        <v/>
      </c>
      <c r="F210" s="9" t="str">
        <f>Form!M373</f>
        <v/>
      </c>
      <c r="G210" s="59" t="str">
        <f>Form!AI373</f>
        <v/>
      </c>
      <c r="H210" s="9" t="str">
        <f>Form!AR373</f>
        <v/>
      </c>
      <c r="I210" s="9" t="str">
        <f>Form!AS373</f>
        <v/>
      </c>
      <c r="J210" s="58" t="str">
        <f>Form!AQ373</f>
        <v/>
      </c>
      <c r="K210" s="9" t="str">
        <f>Form!AC373</f>
        <v/>
      </c>
      <c r="L210" s="60"/>
    </row>
    <row r="211">
      <c r="B211" s="9" t="str">
        <f>Form!C374</f>
        <v/>
      </c>
      <c r="D211" s="61" t="str">
        <f>Form!C321&amp;Form!E321&amp;" is a "&amp;Form!L321&amp;" employed at "&amp;Form!AO321&amp;". They began working with general voice clients in "&amp;Form!AW321&amp;", and transgender/gender diverse clients in "&amp;Form!AV321&amp;". "&amp;Form!P321&amp;" "&amp;Form!S321&amp;" "&amp;Form!X321&amp;" "&amp;CHAR(10)&amp;CHAR(10)&amp;"They are affiliated with the following: "&amp;Form!AP321&amp;". "&amp;Form!AY321&amp;Form!Z321&amp;Form!AB321&amp;Form!AU321&amp;Form!BA321</f>
        <v> is a  employed at . They began working with general voice clients in , and transgender/gender diverse clients in .    
They are affiliated with the following: . </v>
      </c>
      <c r="E211" s="9" t="str">
        <f>Form!T374</f>
        <v/>
      </c>
      <c r="F211" s="9" t="str">
        <f>Form!M374</f>
        <v/>
      </c>
      <c r="G211" s="59" t="str">
        <f>Form!AI374</f>
        <v/>
      </c>
      <c r="H211" s="9" t="str">
        <f>Form!AR374</f>
        <v/>
      </c>
      <c r="I211" s="9" t="str">
        <f>Form!AS374</f>
        <v/>
      </c>
      <c r="J211" s="58" t="str">
        <f>Form!AQ374</f>
        <v/>
      </c>
      <c r="K211" s="9" t="str">
        <f>Form!AC374</f>
        <v/>
      </c>
      <c r="L211" s="60"/>
    </row>
    <row r="212">
      <c r="B212" s="9" t="str">
        <f>Form!C375</f>
        <v/>
      </c>
      <c r="D212" s="61" t="str">
        <f>Form!C322&amp;Form!E322&amp;" is a "&amp;Form!L322&amp;" employed at "&amp;Form!AO322&amp;". They began working with general voice clients in "&amp;Form!AW322&amp;", and transgender/gender diverse clients in "&amp;Form!AV322&amp;". "&amp;Form!P322&amp;" "&amp;Form!S322&amp;" "&amp;Form!X322&amp;" "&amp;CHAR(10)&amp;CHAR(10)&amp;"They are affiliated with the following: "&amp;Form!AP322&amp;". "&amp;Form!AY322&amp;Form!Z322&amp;Form!AB322&amp;Form!AU322&amp;Form!BA322</f>
        <v> is a  employed at . They began working with general voice clients in , and transgender/gender diverse clients in .    
They are affiliated with the following: . </v>
      </c>
      <c r="E212" s="9" t="str">
        <f>Form!T375</f>
        <v/>
      </c>
      <c r="F212" s="9" t="str">
        <f>Form!M375</f>
        <v/>
      </c>
      <c r="G212" s="59" t="str">
        <f>Form!AI375</f>
        <v/>
      </c>
      <c r="H212" s="9" t="str">
        <f>Form!AR375</f>
        <v/>
      </c>
      <c r="I212" s="9" t="str">
        <f>Form!AS375</f>
        <v/>
      </c>
      <c r="J212" s="58" t="str">
        <f>Form!AQ375</f>
        <v/>
      </c>
      <c r="K212" s="9" t="str">
        <f>Form!AC375</f>
        <v/>
      </c>
      <c r="L212" s="60"/>
    </row>
    <row r="213">
      <c r="B213" s="9" t="str">
        <f>Form!C376</f>
        <v/>
      </c>
      <c r="D213" s="61" t="str">
        <f>Form!C323&amp;Form!E323&amp;" is a "&amp;Form!L323&amp;" employed at "&amp;Form!AO323&amp;". They began working with general voice clients in "&amp;Form!AW323&amp;", and transgender/gender diverse clients in "&amp;Form!AV323&amp;". "&amp;Form!P323&amp;" "&amp;Form!S323&amp;" "&amp;Form!X323&amp;" "&amp;CHAR(10)&amp;CHAR(10)&amp;"They are affiliated with the following: "&amp;Form!AP323&amp;". "&amp;Form!AY323&amp;Form!Z323&amp;Form!AB323&amp;Form!AU323&amp;Form!BA323</f>
        <v> is a  employed at . They began working with general voice clients in , and transgender/gender diverse clients in .    
They are affiliated with the following: . </v>
      </c>
      <c r="E213" s="9" t="str">
        <f>Form!T376</f>
        <v/>
      </c>
      <c r="F213" s="9" t="str">
        <f>Form!M376</f>
        <v/>
      </c>
      <c r="G213" s="59" t="str">
        <f>Form!AI376</f>
        <v/>
      </c>
      <c r="H213" s="9" t="str">
        <f>Form!AR376</f>
        <v/>
      </c>
      <c r="I213" s="9" t="str">
        <f>Form!AS376</f>
        <v/>
      </c>
      <c r="J213" s="58" t="str">
        <f>Form!AQ376</f>
        <v/>
      </c>
      <c r="K213" s="9" t="str">
        <f>Form!AC376</f>
        <v/>
      </c>
      <c r="L213" s="60"/>
    </row>
    <row r="214">
      <c r="B214" s="9" t="str">
        <f>Form!C377</f>
        <v/>
      </c>
      <c r="D214" s="61" t="str">
        <f>Form!C324&amp;Form!E324&amp;" is a "&amp;Form!L324&amp;" employed at "&amp;Form!AO324&amp;". They began working with general voice clients in "&amp;Form!AW324&amp;", and transgender/gender diverse clients in "&amp;Form!AV324&amp;". "&amp;Form!P324&amp;" "&amp;Form!S324&amp;" "&amp;Form!X324&amp;" "&amp;CHAR(10)&amp;CHAR(10)&amp;"They are affiliated with the following: "&amp;Form!AP324&amp;". "&amp;Form!AY324&amp;Form!Z324&amp;Form!AB324&amp;Form!AU324&amp;Form!BA324</f>
        <v> is a  employed at . They began working with general voice clients in , and transgender/gender diverse clients in .    
They are affiliated with the following: . </v>
      </c>
      <c r="E214" s="9" t="str">
        <f>Form!T377</f>
        <v/>
      </c>
      <c r="F214" s="9" t="str">
        <f>Form!M377</f>
        <v/>
      </c>
      <c r="G214" s="59" t="str">
        <f>Form!AI377</f>
        <v/>
      </c>
      <c r="H214" s="9" t="str">
        <f>Form!AR377</f>
        <v/>
      </c>
      <c r="I214" s="9" t="str">
        <f>Form!AS377</f>
        <v/>
      </c>
      <c r="J214" s="58" t="str">
        <f>Form!AQ377</f>
        <v/>
      </c>
      <c r="K214" s="9" t="str">
        <f>Form!AC377</f>
        <v/>
      </c>
      <c r="L214" s="60"/>
    </row>
    <row r="215">
      <c r="B215" s="9" t="str">
        <f>Form!C378</f>
        <v/>
      </c>
      <c r="D215" s="61" t="str">
        <f>Form!C325&amp;Form!E325&amp;" is a "&amp;Form!L325&amp;" employed at "&amp;Form!AO325&amp;". They began working with general voice clients in "&amp;Form!AW325&amp;", and transgender/gender diverse clients in "&amp;Form!AV325&amp;". "&amp;Form!P325&amp;" "&amp;Form!S325&amp;" "&amp;Form!X325&amp;" "&amp;CHAR(10)&amp;CHAR(10)&amp;"They are affiliated with the following: "&amp;Form!AP325&amp;". "&amp;Form!AY325&amp;Form!Z325&amp;Form!AB325&amp;Form!AU325&amp;Form!BA325</f>
        <v> is a  employed at . They began working with general voice clients in , and transgender/gender diverse clients in .    
They are affiliated with the following: . </v>
      </c>
      <c r="E215" s="9" t="str">
        <f>Form!T378</f>
        <v/>
      </c>
      <c r="F215" s="9" t="str">
        <f>Form!M378</f>
        <v/>
      </c>
      <c r="G215" s="59" t="str">
        <f>Form!AI378</f>
        <v/>
      </c>
      <c r="H215" s="9" t="str">
        <f>Form!AR378</f>
        <v/>
      </c>
      <c r="I215" s="9" t="str">
        <f>Form!AS378</f>
        <v/>
      </c>
      <c r="J215" s="58" t="str">
        <f>Form!AQ378</f>
        <v/>
      </c>
      <c r="K215" s="9" t="str">
        <f>Form!AC378</f>
        <v/>
      </c>
      <c r="L215" s="60"/>
    </row>
    <row r="216">
      <c r="B216" s="9" t="str">
        <f>Form!C379</f>
        <v/>
      </c>
      <c r="D216" s="61" t="str">
        <f>Form!C326&amp;Form!E326&amp;" is a "&amp;Form!L326&amp;" employed at "&amp;Form!AO326&amp;". They began working with general voice clients in "&amp;Form!AW326&amp;", and transgender/gender diverse clients in "&amp;Form!AV326&amp;". "&amp;Form!P326&amp;" "&amp;Form!S326&amp;" "&amp;Form!X326&amp;" "&amp;CHAR(10)&amp;CHAR(10)&amp;"They are affiliated with the following: "&amp;Form!AP326&amp;". "&amp;Form!AY326&amp;Form!Z326&amp;Form!AB326&amp;Form!AU326&amp;Form!BA326</f>
        <v> is a  employed at . They began working with general voice clients in , and transgender/gender diverse clients in .    
They are affiliated with the following: . </v>
      </c>
      <c r="E216" s="9" t="str">
        <f>Form!T379</f>
        <v/>
      </c>
      <c r="F216" s="9" t="str">
        <f>Form!M379</f>
        <v/>
      </c>
      <c r="G216" s="59" t="str">
        <f>Form!AI379</f>
        <v/>
      </c>
      <c r="H216" s="9" t="str">
        <f>Form!AR379</f>
        <v/>
      </c>
      <c r="I216" s="9" t="str">
        <f>Form!AS379</f>
        <v/>
      </c>
      <c r="J216" s="58" t="str">
        <f>Form!AQ379</f>
        <v/>
      </c>
      <c r="K216" s="9" t="str">
        <f>Form!AC379</f>
        <v/>
      </c>
      <c r="L216" s="60"/>
    </row>
    <row r="217">
      <c r="B217" s="9" t="str">
        <f>Form!C380</f>
        <v/>
      </c>
      <c r="D217" s="61" t="str">
        <f>Form!C327&amp;Form!E327&amp;" is a "&amp;Form!L327&amp;" employed at "&amp;Form!AO327&amp;". They began working with general voice clients in "&amp;Form!AW327&amp;", and transgender/gender diverse clients in "&amp;Form!AV327&amp;". "&amp;Form!P327&amp;" "&amp;Form!S327&amp;" "&amp;Form!X327&amp;" "&amp;CHAR(10)&amp;CHAR(10)&amp;"They are affiliated with the following: "&amp;Form!AP327&amp;". "&amp;Form!AY327&amp;Form!Z327&amp;Form!AB327&amp;Form!AU327&amp;Form!BA327</f>
        <v> is a  employed at . They began working with general voice clients in , and transgender/gender diverse clients in .    
They are affiliated with the following: . </v>
      </c>
      <c r="E217" s="9" t="str">
        <f>Form!T380</f>
        <v/>
      </c>
      <c r="F217" s="9" t="str">
        <f>Form!M380</f>
        <v/>
      </c>
      <c r="G217" s="59" t="str">
        <f>Form!AI380</f>
        <v/>
      </c>
      <c r="H217" s="9" t="str">
        <f>Form!AR380</f>
        <v/>
      </c>
      <c r="I217" s="9" t="str">
        <f>Form!AS380</f>
        <v/>
      </c>
      <c r="J217" s="58" t="str">
        <f>Form!AQ380</f>
        <v/>
      </c>
      <c r="K217" s="9" t="str">
        <f>Form!AC380</f>
        <v/>
      </c>
      <c r="L217" s="60"/>
    </row>
    <row r="218">
      <c r="B218" s="9" t="str">
        <f>Form!C381</f>
        <v/>
      </c>
      <c r="D218" s="61" t="str">
        <f>Form!C328&amp;Form!E328&amp;" is a "&amp;Form!L328&amp;" employed at "&amp;Form!AO328&amp;". They began working with general voice clients in "&amp;Form!AW328&amp;", and transgender/gender diverse clients in "&amp;Form!AV328&amp;". "&amp;Form!P328&amp;" "&amp;Form!S328&amp;" "&amp;Form!X328&amp;" "&amp;CHAR(10)&amp;CHAR(10)&amp;"They are affiliated with the following: "&amp;Form!AP328&amp;". "&amp;Form!AY328&amp;Form!Z328&amp;Form!AB328&amp;Form!AU328&amp;Form!BA328</f>
        <v> is a  employed at . They began working with general voice clients in , and transgender/gender diverse clients in .    
They are affiliated with the following: . </v>
      </c>
      <c r="E218" s="9" t="str">
        <f>Form!T381</f>
        <v/>
      </c>
      <c r="F218" s="9" t="str">
        <f>Form!M381</f>
        <v/>
      </c>
      <c r="G218" s="59" t="str">
        <f>Form!AI381</f>
        <v/>
      </c>
      <c r="H218" s="9" t="str">
        <f>Form!AR381</f>
        <v/>
      </c>
      <c r="I218" s="9" t="str">
        <f>Form!AS381</f>
        <v/>
      </c>
      <c r="J218" s="58" t="str">
        <f>Form!AQ381</f>
        <v/>
      </c>
      <c r="K218" s="9" t="str">
        <f>Form!AC381</f>
        <v/>
      </c>
      <c r="L218" s="60"/>
    </row>
    <row r="219">
      <c r="B219" s="9" t="str">
        <f>Form!C382</f>
        <v/>
      </c>
      <c r="D219" s="61" t="str">
        <f>Form!C329&amp;Form!E329&amp;" is a "&amp;Form!L329&amp;" employed at "&amp;Form!AO329&amp;". They began working with general voice clients in "&amp;Form!AW329&amp;", and transgender/gender diverse clients in "&amp;Form!AV329&amp;". "&amp;Form!P329&amp;" "&amp;Form!S329&amp;" "&amp;Form!X329&amp;" "&amp;CHAR(10)&amp;CHAR(10)&amp;"They are affiliated with the following: "&amp;Form!AP329&amp;". "&amp;Form!AY329&amp;Form!Z329&amp;Form!AB329&amp;Form!AU329&amp;Form!BA329</f>
        <v> is a  employed at . They began working with general voice clients in , and transgender/gender diverse clients in .    
They are affiliated with the following: . </v>
      </c>
      <c r="E219" s="9" t="str">
        <f>Form!T382</f>
        <v/>
      </c>
      <c r="F219" s="9" t="str">
        <f>Form!M382</f>
        <v/>
      </c>
      <c r="G219" s="59" t="str">
        <f>Form!AI382</f>
        <v/>
      </c>
      <c r="H219" s="9" t="str">
        <f>Form!AR382</f>
        <v/>
      </c>
      <c r="I219" s="9" t="str">
        <f>Form!AS382</f>
        <v/>
      </c>
      <c r="J219" s="58" t="str">
        <f>Form!AQ382</f>
        <v/>
      </c>
      <c r="K219" s="9" t="str">
        <f>Form!AC382</f>
        <v/>
      </c>
      <c r="L219" s="60"/>
    </row>
    <row r="220">
      <c r="B220" s="9" t="str">
        <f>Form!C383</f>
        <v/>
      </c>
      <c r="D220" s="61" t="str">
        <f>Form!C330&amp;Form!E330&amp;" is a "&amp;Form!L330&amp;" employed at "&amp;Form!AO330&amp;". They began working with general voice clients in "&amp;Form!AW330&amp;", and transgender/gender diverse clients in "&amp;Form!AV330&amp;". "&amp;Form!P330&amp;" "&amp;Form!S330&amp;" "&amp;Form!X330&amp;" "&amp;CHAR(10)&amp;CHAR(10)&amp;"They are affiliated with the following: "&amp;Form!AP330&amp;". "&amp;Form!AY330&amp;Form!Z330&amp;Form!AB330&amp;Form!AU330&amp;Form!BA330</f>
        <v> is a  employed at . They began working with general voice clients in , and transgender/gender diverse clients in .    
They are affiliated with the following: . </v>
      </c>
      <c r="E220" s="9" t="str">
        <f>Form!T383</f>
        <v/>
      </c>
      <c r="F220" s="9" t="str">
        <f>Form!M383</f>
        <v/>
      </c>
      <c r="G220" s="59" t="str">
        <f>Form!AI383</f>
        <v/>
      </c>
      <c r="H220" s="9" t="str">
        <f>Form!AR383</f>
        <v/>
      </c>
      <c r="I220" s="9" t="str">
        <f>Form!AS383</f>
        <v/>
      </c>
      <c r="J220" s="58" t="str">
        <f>Form!AQ383</f>
        <v/>
      </c>
      <c r="K220" s="9" t="str">
        <f>Form!AC383</f>
        <v/>
      </c>
      <c r="L220" s="60"/>
    </row>
    <row r="221">
      <c r="B221" s="9" t="str">
        <f>Form!C384</f>
        <v/>
      </c>
      <c r="D221" s="61" t="str">
        <f>Form!C331&amp;Form!E331&amp;" is a "&amp;Form!L331&amp;" employed at "&amp;Form!AO331&amp;". They began working with general voice clients in "&amp;Form!AW331&amp;", and transgender/gender diverse clients in "&amp;Form!AV331&amp;". "&amp;Form!P331&amp;" "&amp;Form!S331&amp;" "&amp;Form!X331&amp;" "&amp;CHAR(10)&amp;CHAR(10)&amp;"They are affiliated with the following: "&amp;Form!AP331&amp;". "&amp;Form!AY331&amp;Form!Z331&amp;Form!AB331&amp;Form!AU331&amp;Form!BA331</f>
        <v> is a  employed at . They began working with general voice clients in , and transgender/gender diverse clients in .    
They are affiliated with the following: . </v>
      </c>
      <c r="E221" s="9" t="str">
        <f>Form!T384</f>
        <v/>
      </c>
      <c r="F221" s="9" t="str">
        <f>Form!M384</f>
        <v/>
      </c>
      <c r="G221" s="59" t="str">
        <f>Form!AI384</f>
        <v/>
      </c>
      <c r="H221" s="9" t="str">
        <f>Form!AR384</f>
        <v/>
      </c>
      <c r="I221" s="9" t="str">
        <f>Form!AS384</f>
        <v/>
      </c>
      <c r="J221" s="58" t="str">
        <f>Form!AQ384</f>
        <v/>
      </c>
      <c r="K221" s="9" t="str">
        <f>Form!AC384</f>
        <v/>
      </c>
      <c r="L221" s="60"/>
    </row>
    <row r="222">
      <c r="B222" s="9" t="str">
        <f>Form!C385</f>
        <v/>
      </c>
      <c r="D222" s="61" t="str">
        <f>Form!C332&amp;Form!E332&amp;" is a "&amp;Form!L332&amp;" employed at "&amp;Form!AO332&amp;". They began working with general voice clients in "&amp;Form!AW332&amp;", and transgender/gender diverse clients in "&amp;Form!AV332&amp;". "&amp;Form!P332&amp;" "&amp;Form!S332&amp;" "&amp;Form!X332&amp;" "&amp;CHAR(10)&amp;CHAR(10)&amp;"They are affiliated with the following: "&amp;Form!AP332&amp;". "&amp;Form!AY332&amp;Form!Z332&amp;Form!AB332&amp;Form!AU332&amp;Form!BA332</f>
        <v> is a  employed at . They began working with general voice clients in , and transgender/gender diverse clients in .    
They are affiliated with the following: . </v>
      </c>
      <c r="E222" s="9" t="str">
        <f>Form!T385</f>
        <v/>
      </c>
      <c r="F222" s="9" t="str">
        <f>Form!M385</f>
        <v/>
      </c>
      <c r="G222" s="59" t="str">
        <f>Form!AI385</f>
        <v/>
      </c>
      <c r="H222" s="9" t="str">
        <f>Form!AR385</f>
        <v/>
      </c>
      <c r="I222" s="9" t="str">
        <f>Form!AS385</f>
        <v/>
      </c>
      <c r="J222" s="58" t="str">
        <f>Form!AQ385</f>
        <v/>
      </c>
      <c r="K222" s="9" t="str">
        <f>Form!AC385</f>
        <v/>
      </c>
      <c r="L222" s="60"/>
    </row>
    <row r="223">
      <c r="B223" s="9" t="str">
        <f>Form!C386</f>
        <v/>
      </c>
      <c r="D223" s="61" t="str">
        <f>Form!C333&amp;Form!E333&amp;" is a "&amp;Form!L333&amp;" employed at "&amp;Form!AO333&amp;". They began working with general voice clients in "&amp;Form!AW333&amp;", and transgender/gender diverse clients in "&amp;Form!AV333&amp;". "&amp;Form!P333&amp;" "&amp;Form!S333&amp;" "&amp;Form!X333&amp;" "&amp;CHAR(10)&amp;CHAR(10)&amp;"They are affiliated with the following: "&amp;Form!AP333&amp;". "&amp;Form!AY333&amp;Form!Z333&amp;Form!AB333&amp;Form!AU333&amp;Form!BA333</f>
        <v> is a  employed at . They began working with general voice clients in , and transgender/gender diverse clients in .    
They are affiliated with the following: . </v>
      </c>
      <c r="E223" s="9" t="str">
        <f>Form!T386</f>
        <v/>
      </c>
      <c r="G223" s="59" t="str">
        <f>Form!AI386</f>
        <v/>
      </c>
      <c r="H223" s="9" t="str">
        <f>Form!AR386</f>
        <v/>
      </c>
      <c r="I223" s="9" t="str">
        <f>Form!AS386</f>
        <v/>
      </c>
      <c r="J223" s="58" t="str">
        <f>Form!AQ386</f>
        <v/>
      </c>
      <c r="K223" s="9" t="str">
        <f>Form!AC386</f>
        <v/>
      </c>
      <c r="L223" s="60"/>
    </row>
    <row r="224">
      <c r="B224" s="9" t="str">
        <f>Form!C387</f>
        <v/>
      </c>
      <c r="D224" s="61" t="str">
        <f>Form!C334&amp;Form!E334&amp;" is a "&amp;Form!L334&amp;" employed at "&amp;Form!AO334&amp;". They began working with general voice clients in "&amp;Form!AW334&amp;", and transgender/gender diverse clients in "&amp;Form!AV334&amp;". "&amp;Form!P334&amp;" "&amp;Form!S334&amp;" "&amp;Form!X334&amp;" "&amp;CHAR(10)&amp;CHAR(10)&amp;"They are affiliated with the following: "&amp;Form!AP334&amp;". "&amp;Form!AY334&amp;Form!Z334&amp;Form!AB334&amp;Form!AU334&amp;Form!BA334</f>
        <v> is a  employed at . They began working with general voice clients in , and transgender/gender diverse clients in .    
They are affiliated with the following: . </v>
      </c>
      <c r="E224" s="9" t="str">
        <f>Form!T387</f>
        <v/>
      </c>
      <c r="G224" s="62"/>
      <c r="H224" s="9" t="str">
        <f>Form!AR387</f>
        <v/>
      </c>
      <c r="I224" s="9" t="str">
        <f>Form!AS387</f>
        <v/>
      </c>
      <c r="J224" s="58" t="str">
        <f>Form!AQ387</f>
        <v/>
      </c>
      <c r="K224" s="9" t="str">
        <f>Form!AC387</f>
        <v/>
      </c>
      <c r="L224" s="60"/>
    </row>
    <row r="225">
      <c r="B225" s="9" t="str">
        <f>Form!C388</f>
        <v/>
      </c>
      <c r="D225" s="61" t="str">
        <f>Form!C335&amp;Form!E335&amp;" is a "&amp;Form!L335&amp;" employed at "&amp;Form!AO335&amp;". They began working with general voice clients in "&amp;Form!AW335&amp;", and transgender/gender diverse clients in "&amp;Form!AV335&amp;". "&amp;Form!P335&amp;" "&amp;Form!S335&amp;" "&amp;Form!X335&amp;" "&amp;CHAR(10)&amp;CHAR(10)&amp;"They are affiliated with the following: "&amp;Form!AP335&amp;". "&amp;Form!AY335&amp;Form!Z335&amp;Form!AB335&amp;Form!AU335&amp;Form!BA335</f>
        <v> is a  employed at . They began working with general voice clients in , and transgender/gender diverse clients in .    
They are affiliated with the following: . </v>
      </c>
      <c r="E225" s="9" t="str">
        <f>Form!T388</f>
        <v/>
      </c>
      <c r="G225" s="62"/>
      <c r="H225" s="9" t="str">
        <f>Form!AR388</f>
        <v/>
      </c>
      <c r="I225" s="9" t="str">
        <f>Form!AS388</f>
        <v/>
      </c>
      <c r="J225" s="58" t="str">
        <f>Form!AQ388</f>
        <v/>
      </c>
      <c r="K225" s="9" t="str">
        <f>Form!AC388</f>
        <v/>
      </c>
      <c r="L225" s="60"/>
    </row>
    <row r="226">
      <c r="B226" s="9" t="str">
        <f>Form!C389</f>
        <v/>
      </c>
      <c r="D226" s="61" t="str">
        <f>Form!C336&amp;Form!E336&amp;" is a "&amp;Form!L336&amp;" employed at "&amp;Form!AO336&amp;". They began working with general voice clients in "&amp;Form!AW336&amp;", and transgender/gender diverse clients in "&amp;Form!AV336&amp;". "&amp;Form!P336&amp;" "&amp;Form!S336&amp;" "&amp;Form!X336&amp;" "&amp;CHAR(10)&amp;CHAR(10)&amp;"They are affiliated with the following: "&amp;Form!AP336&amp;". "&amp;Form!AY336&amp;Form!Z336&amp;Form!AB336&amp;Form!AU336&amp;Form!BA336</f>
        <v> is a  employed at . They began working with general voice clients in , and transgender/gender diverse clients in .    
They are affiliated with the following: . </v>
      </c>
      <c r="G226" s="62"/>
      <c r="H226" s="9" t="str">
        <f>Form!AR389</f>
        <v/>
      </c>
      <c r="I226" s="9" t="str">
        <f>Form!AS389</f>
        <v/>
      </c>
      <c r="J226" s="58" t="str">
        <f>Form!AQ389</f>
        <v/>
      </c>
      <c r="L226" s="60"/>
    </row>
    <row r="227">
      <c r="B227" s="9" t="str">
        <f>Form!C390</f>
        <v/>
      </c>
      <c r="D227" s="61" t="str">
        <f>Form!C337&amp;Form!E337&amp;" is a "&amp;Form!L337&amp;" employed at "&amp;Form!AO337&amp;". They began working with general voice clients in "&amp;Form!AW337&amp;", and transgender/gender diverse clients in "&amp;Form!AV337&amp;". "&amp;Form!P337&amp;" "&amp;Form!S337&amp;" "&amp;Form!X337&amp;" "&amp;CHAR(10)&amp;CHAR(10)&amp;"They are affiliated with the following: "&amp;Form!AP337&amp;". "&amp;Form!AY337&amp;Form!Z337&amp;Form!AB337&amp;Form!AU337&amp;Form!BA337</f>
        <v> is a  employed at . They began working with general voice clients in , and transgender/gender diverse clients in .    
They are affiliated with the following: . </v>
      </c>
      <c r="G227" s="62"/>
      <c r="H227" s="9" t="str">
        <f>Form!AR390</f>
        <v/>
      </c>
      <c r="I227" s="9" t="str">
        <f>Form!AS390</f>
        <v/>
      </c>
      <c r="J227" s="58" t="str">
        <f>Form!AQ390</f>
        <v/>
      </c>
      <c r="L227" s="60"/>
    </row>
    <row r="228">
      <c r="B228" s="9" t="str">
        <f>Form!C391</f>
        <v/>
      </c>
      <c r="D228" s="61" t="str">
        <f>Form!C338&amp;Form!E338&amp;" is a "&amp;Form!L338&amp;" employed at "&amp;Form!AO338&amp;". They began working with general voice clients in "&amp;Form!AW338&amp;", and transgender/gender diverse clients in "&amp;Form!AV338&amp;". "&amp;Form!P338&amp;" "&amp;Form!S338&amp;" "&amp;Form!X338&amp;" "&amp;CHAR(10)&amp;CHAR(10)&amp;"They are affiliated with the following: "&amp;Form!AP338&amp;". "&amp;Form!AY338&amp;Form!Z338&amp;Form!AB338&amp;Form!AU338&amp;Form!BA338</f>
        <v> is a  employed at . They began working with general voice clients in , and transgender/gender diverse clients in .    
They are affiliated with the following: . </v>
      </c>
      <c r="G228" s="62"/>
      <c r="H228" s="9" t="str">
        <f>Form!AR391</f>
        <v/>
      </c>
      <c r="I228" s="9" t="str">
        <f>Form!AS391</f>
        <v/>
      </c>
      <c r="J228" s="58" t="str">
        <f>Form!AQ391</f>
        <v/>
      </c>
      <c r="L228" s="60"/>
    </row>
    <row r="229">
      <c r="B229" s="9" t="str">
        <f>Form!C392</f>
        <v/>
      </c>
      <c r="D229" s="61" t="str">
        <f>Form!C339&amp;Form!E339&amp;" is a "&amp;Form!L339&amp;" employed at "&amp;Form!AO339&amp;". They began working with general voice clients in "&amp;Form!AW339&amp;", and transgender/gender diverse clients in "&amp;Form!AV339&amp;". "&amp;Form!P339&amp;" "&amp;Form!S339&amp;" "&amp;Form!X339&amp;" "&amp;CHAR(10)&amp;CHAR(10)&amp;"They are affiliated with the following: "&amp;Form!AP339&amp;". "&amp;Form!AY339&amp;Form!Z339&amp;Form!AB339&amp;Form!AU339&amp;Form!BA339</f>
        <v> is a  employed at . They began working with general voice clients in , and transgender/gender diverse clients in .    
They are affiliated with the following: . </v>
      </c>
      <c r="G229" s="62"/>
      <c r="H229" s="9" t="str">
        <f>Form!AR392</f>
        <v/>
      </c>
      <c r="I229" s="9" t="str">
        <f>Form!AS392</f>
        <v/>
      </c>
      <c r="J229" s="58" t="str">
        <f>Form!AQ392</f>
        <v/>
      </c>
      <c r="L229" s="60"/>
    </row>
    <row r="230">
      <c r="B230" s="9" t="str">
        <f>Form!C393</f>
        <v/>
      </c>
      <c r="D230" s="61" t="str">
        <f>Form!C340&amp;Form!E340&amp;" is a "&amp;Form!L340&amp;" employed at "&amp;Form!AO340&amp;". They began working with general voice clients in "&amp;Form!AW340&amp;", and transgender/gender diverse clients in "&amp;Form!AV340&amp;". "&amp;Form!P340&amp;" "&amp;Form!S340&amp;" "&amp;Form!X340&amp;" "&amp;CHAR(10)&amp;CHAR(10)&amp;"They are affiliated with the following: "&amp;Form!AP340&amp;". "&amp;Form!AY340&amp;Form!Z340&amp;Form!AB340&amp;Form!AU340&amp;Form!BA340</f>
        <v> is a  employed at . They began working with general voice clients in , and transgender/gender diverse clients in .    
They are affiliated with the following: . </v>
      </c>
      <c r="G230" s="62"/>
      <c r="H230" s="9" t="str">
        <f>Form!AR393</f>
        <v/>
      </c>
      <c r="I230" s="9" t="str">
        <f>Form!AS393</f>
        <v/>
      </c>
      <c r="J230" s="58" t="str">
        <f>Form!AQ393</f>
        <v/>
      </c>
      <c r="L230" s="60"/>
    </row>
    <row r="231">
      <c r="B231" s="9" t="str">
        <f>Form!C394</f>
        <v/>
      </c>
      <c r="D231" s="61" t="str">
        <f>Form!C341&amp;Form!E341&amp;" is a "&amp;Form!L341&amp;" employed at "&amp;Form!AO341&amp;". They began working with general voice clients in "&amp;Form!AW341&amp;", and transgender/gender diverse clients in "&amp;Form!AV341&amp;". "&amp;Form!P341&amp;" "&amp;Form!S341&amp;" "&amp;Form!X341&amp;" "&amp;CHAR(10)&amp;CHAR(10)&amp;"They are affiliated with the following: "&amp;Form!AP341&amp;". "&amp;Form!AY341&amp;Form!Z341&amp;Form!AB341&amp;Form!AU341&amp;Form!BA341</f>
        <v> is a  employed at . They began working with general voice clients in , and transgender/gender diverse clients in .    
They are affiliated with the following: . </v>
      </c>
      <c r="G231" s="62"/>
      <c r="H231" s="9" t="str">
        <f>Form!AR394</f>
        <v/>
      </c>
      <c r="I231" s="9" t="str">
        <f>Form!AS394</f>
        <v/>
      </c>
      <c r="J231" s="58" t="str">
        <f>Form!AQ394</f>
        <v/>
      </c>
      <c r="L231" s="60"/>
    </row>
    <row r="232">
      <c r="B232" s="9" t="str">
        <f>Form!C395</f>
        <v/>
      </c>
      <c r="D232" s="61" t="str">
        <f>Form!C342&amp;Form!E342&amp;" is a "&amp;Form!L342&amp;" employed at "&amp;Form!AO342&amp;". They began working with general voice clients in "&amp;Form!AW342&amp;", and transgender/gender diverse clients in "&amp;Form!AV342&amp;". "&amp;Form!P342&amp;" "&amp;Form!S342&amp;" "&amp;Form!X342&amp;" "&amp;CHAR(10)&amp;CHAR(10)&amp;"They are affiliated with the following: "&amp;Form!AP342&amp;". "&amp;Form!AY342&amp;Form!Z342&amp;Form!AB342&amp;Form!AU342&amp;Form!BA342</f>
        <v> is a  employed at . They began working with general voice clients in , and transgender/gender diverse clients in .    
They are affiliated with the following: . </v>
      </c>
      <c r="G232" s="62"/>
      <c r="H232" s="9" t="str">
        <f>Form!AR395</f>
        <v/>
      </c>
      <c r="I232" s="9" t="str">
        <f>Form!AS395</f>
        <v/>
      </c>
      <c r="J232" s="58" t="str">
        <f>Form!AQ395</f>
        <v/>
      </c>
      <c r="L232" s="60"/>
    </row>
    <row r="233">
      <c r="B233" s="9" t="str">
        <f>Form!C396</f>
        <v/>
      </c>
      <c r="D233" s="61" t="str">
        <f>Form!C343&amp;Form!E343&amp;" is a "&amp;Form!L343&amp;" employed at "&amp;Form!AO343&amp;". They began working with general voice clients in "&amp;Form!AW343&amp;", and transgender/gender diverse clients in "&amp;Form!AV343&amp;". "&amp;Form!P343&amp;" "&amp;Form!S343&amp;" "&amp;Form!X343&amp;" "&amp;CHAR(10)&amp;CHAR(10)&amp;"They are affiliated with the following: "&amp;Form!AP343&amp;". "&amp;Form!AY343&amp;Form!Z343&amp;Form!AB343&amp;Form!AU343&amp;Form!BA343</f>
        <v> is a  employed at . They began working with general voice clients in , and transgender/gender diverse clients in .    
They are affiliated with the following: . </v>
      </c>
      <c r="G233" s="62"/>
      <c r="H233" s="9" t="str">
        <f>Form!AR396</f>
        <v/>
      </c>
      <c r="J233" s="58" t="str">
        <f>Form!AQ396</f>
        <v/>
      </c>
      <c r="L233" s="60"/>
    </row>
    <row r="234">
      <c r="B234" s="9" t="str">
        <f>Form!C397</f>
        <v/>
      </c>
      <c r="D234" s="61" t="str">
        <f>Form!C344&amp;Form!E344&amp;" is a "&amp;Form!L344&amp;" employed at "&amp;Form!AO344&amp;". They began working with general voice clients in "&amp;Form!AW344&amp;", and transgender/gender diverse clients in "&amp;Form!AV344&amp;". "&amp;Form!P344&amp;" "&amp;Form!S344&amp;" "&amp;Form!X344&amp;" "&amp;CHAR(10)&amp;CHAR(10)&amp;"They are affiliated with the following: "&amp;Form!AP344&amp;". "&amp;Form!AY344&amp;Form!Z344&amp;Form!AB344&amp;Form!AU344&amp;Form!BA344</f>
        <v> is a  employed at . They began working with general voice clients in , and transgender/gender diverse clients in .    
They are affiliated with the following: . </v>
      </c>
      <c r="G234" s="62"/>
      <c r="H234" s="9" t="str">
        <f>Form!AR397</f>
        <v/>
      </c>
      <c r="J234" s="58" t="str">
        <f>Form!AQ397</f>
        <v/>
      </c>
      <c r="L234" s="60"/>
    </row>
    <row r="235">
      <c r="B235" s="9" t="str">
        <f>Form!C398</f>
        <v/>
      </c>
      <c r="D235" s="61" t="str">
        <f>Form!C345&amp;Form!E345&amp;" is a "&amp;Form!L345&amp;" employed at "&amp;Form!AO345&amp;". They began working with general voice clients in "&amp;Form!AW345&amp;", and transgender/gender diverse clients in "&amp;Form!AV345&amp;". "&amp;Form!P345&amp;" "&amp;Form!S345&amp;" "&amp;Form!X345&amp;" "&amp;CHAR(10)&amp;CHAR(10)&amp;"They are affiliated with the following: "&amp;Form!AP345&amp;". "&amp;Form!AY345&amp;Form!Z345&amp;Form!AB345&amp;Form!AU345&amp;Form!BA345</f>
        <v> is a  employed at . They began working with general voice clients in , and transgender/gender diverse clients in .    
They are affiliated with the following: . </v>
      </c>
      <c r="G235" s="62"/>
      <c r="H235" s="9" t="str">
        <f>Form!AR398</f>
        <v/>
      </c>
      <c r="J235" s="58" t="str">
        <f>Form!AQ398</f>
        <v/>
      </c>
      <c r="L235" s="60"/>
    </row>
    <row r="236">
      <c r="B236" s="9" t="str">
        <f>Form!C399</f>
        <v/>
      </c>
      <c r="D236" s="61" t="str">
        <f>Form!C346&amp;Form!E346&amp;" is a "&amp;Form!L346&amp;" employed at "&amp;Form!AO346&amp;". They began working with general voice clients in "&amp;Form!AW346&amp;", and transgender/gender diverse clients in "&amp;Form!AV346&amp;". "&amp;Form!P346&amp;" "&amp;Form!S346&amp;" "&amp;Form!X346&amp;" "&amp;CHAR(10)&amp;CHAR(10)&amp;"They are affiliated with the following: "&amp;Form!AP346&amp;". "&amp;Form!AY346&amp;Form!Z346&amp;Form!AB346&amp;Form!AU346&amp;Form!BA346</f>
        <v> is a  employed at . They began working with general voice clients in , and transgender/gender diverse clients in .    
They are affiliated with the following: . </v>
      </c>
      <c r="G236" s="62"/>
      <c r="H236" s="9" t="str">
        <f>Form!AR399</f>
        <v/>
      </c>
      <c r="J236" s="58" t="str">
        <f>Form!AQ399</f>
        <v/>
      </c>
      <c r="L236" s="60"/>
    </row>
    <row r="237">
      <c r="B237" s="9" t="str">
        <f>Form!C400</f>
        <v/>
      </c>
      <c r="D237" s="61" t="str">
        <f>Form!C347&amp;Form!E347&amp;" is a "&amp;Form!L347&amp;" employed at "&amp;Form!AO347&amp;". They began working with general voice clients in "&amp;Form!AW347&amp;", and transgender/gender diverse clients in "&amp;Form!AV347&amp;". "&amp;Form!P347&amp;" "&amp;Form!S347&amp;" "&amp;Form!X347&amp;" "&amp;CHAR(10)&amp;CHAR(10)&amp;"They are affiliated with the following: "&amp;Form!AP347&amp;". "&amp;Form!AY347&amp;Form!Z347&amp;Form!AB347&amp;Form!AU347&amp;Form!BA347</f>
        <v> is a  employed at . They began working with general voice clients in , and transgender/gender diverse clients in .    
They are affiliated with the following: . </v>
      </c>
      <c r="G237" s="62"/>
      <c r="H237" s="9" t="str">
        <f>Form!AR400</f>
        <v/>
      </c>
      <c r="J237" s="58" t="str">
        <f>Form!AQ400</f>
        <v/>
      </c>
      <c r="L237" s="60"/>
    </row>
    <row r="238">
      <c r="B238" s="9" t="str">
        <f>Form!C401</f>
        <v/>
      </c>
      <c r="D238" s="61" t="str">
        <f>Form!C348&amp;Form!E348&amp;" is a "&amp;Form!L348&amp;" employed at "&amp;Form!AO348&amp;". They began working with general voice clients in "&amp;Form!AW348&amp;", and transgender/gender diverse clients in "&amp;Form!AV348&amp;". "&amp;Form!P348&amp;" "&amp;Form!S348&amp;" "&amp;Form!X348&amp;" "&amp;CHAR(10)&amp;CHAR(10)&amp;"They are affiliated with the following: "&amp;Form!AP348&amp;". "&amp;Form!AY348&amp;Form!Z348&amp;Form!AB348&amp;Form!AU348&amp;Form!BA348</f>
        <v> is a  employed at . They began working with general voice clients in , and transgender/gender diverse clients in .    
They are affiliated with the following: . </v>
      </c>
      <c r="G238" s="62"/>
      <c r="H238" s="9" t="str">
        <f>Form!AR401</f>
        <v/>
      </c>
      <c r="J238" s="58" t="str">
        <f>Form!AQ401</f>
        <v/>
      </c>
      <c r="L238" s="60"/>
    </row>
    <row r="239">
      <c r="B239" s="9" t="str">
        <f>Form!C402</f>
        <v/>
      </c>
      <c r="D239" s="61" t="str">
        <f>Form!C349&amp;Form!E349&amp;" is a "&amp;Form!L349&amp;" employed at "&amp;Form!AO349&amp;". They began working with general voice clients in "&amp;Form!AW349&amp;", and transgender/gender diverse clients in "&amp;Form!AV349&amp;". "&amp;Form!P349&amp;" "&amp;Form!S349&amp;" "&amp;Form!X349&amp;" "&amp;CHAR(10)&amp;CHAR(10)&amp;"They are affiliated with the following: "&amp;Form!AP349&amp;". "&amp;Form!AY349&amp;Form!Z349&amp;Form!AB349&amp;Form!AU349&amp;Form!BA349</f>
        <v> is a  employed at . They began working with general voice clients in , and transgender/gender diverse clients in .    
They are affiliated with the following: . </v>
      </c>
      <c r="G239" s="62"/>
      <c r="H239" s="9" t="str">
        <f>Form!AR402</f>
        <v/>
      </c>
      <c r="J239" s="58" t="str">
        <f>Form!AQ402</f>
        <v/>
      </c>
      <c r="L239" s="60"/>
    </row>
    <row r="240">
      <c r="B240" s="9" t="str">
        <f>Form!C403</f>
        <v/>
      </c>
      <c r="D240" s="61" t="str">
        <f>Form!C350&amp;Form!E350&amp;" is a "&amp;Form!L350&amp;" employed at "&amp;Form!AO350&amp;". They began working with general voice clients in "&amp;Form!AW350&amp;", and transgender/gender diverse clients in "&amp;Form!AV350&amp;". "&amp;Form!P350&amp;" "&amp;Form!S350&amp;" "&amp;Form!X350&amp;" "&amp;CHAR(10)&amp;CHAR(10)&amp;"They are affiliated with the following: "&amp;Form!AP350&amp;". "&amp;Form!AY350&amp;Form!Z350&amp;Form!AB350&amp;Form!AU350&amp;Form!BA350</f>
        <v> is a  employed at . They began working with general voice clients in , and transgender/gender diverse clients in .    
They are affiliated with the following: . </v>
      </c>
      <c r="G240" s="62"/>
      <c r="H240" s="9" t="str">
        <f>Form!AR403</f>
        <v/>
      </c>
      <c r="J240" s="58" t="str">
        <f>Form!AQ403</f>
        <v/>
      </c>
      <c r="L240" s="60"/>
    </row>
    <row r="241">
      <c r="B241" s="9" t="str">
        <f>Form!C404</f>
        <v/>
      </c>
      <c r="D241" s="61" t="str">
        <f>Form!C351&amp;Form!E351&amp;" is a "&amp;Form!L351&amp;" employed at "&amp;Form!AO351&amp;". They began working with general voice clients in "&amp;Form!AW351&amp;", and transgender/gender diverse clients in "&amp;Form!AV351&amp;". "&amp;Form!P351&amp;" "&amp;Form!S351&amp;" "&amp;Form!X351&amp;" "&amp;CHAR(10)&amp;CHAR(10)&amp;"They are affiliated with the following: "&amp;Form!AP351&amp;". "&amp;Form!AY351&amp;Form!Z351&amp;Form!AB351&amp;Form!AU351&amp;Form!BA351</f>
        <v> is a  employed at . They began working with general voice clients in , and transgender/gender diverse clients in .    
They are affiliated with the following: . </v>
      </c>
      <c r="G241" s="62"/>
      <c r="H241" s="9" t="str">
        <f>Form!AR404</f>
        <v/>
      </c>
      <c r="J241" s="58" t="str">
        <f>Form!AQ404</f>
        <v/>
      </c>
      <c r="L241" s="60"/>
    </row>
    <row r="242">
      <c r="B242" s="9" t="str">
        <f>Form!C405</f>
        <v/>
      </c>
      <c r="D242" s="61" t="str">
        <f>Form!C352&amp;Form!E352&amp;" is a "&amp;Form!L352&amp;" employed at "&amp;Form!AO352&amp;". They began working with general voice clients in "&amp;Form!AW352&amp;", and transgender/gender diverse clients in "&amp;Form!AV352&amp;". "&amp;Form!P352&amp;" "&amp;Form!S352&amp;" "&amp;Form!X352&amp;" "&amp;CHAR(10)&amp;CHAR(10)&amp;"They are affiliated with the following: "&amp;Form!AP352&amp;". "&amp;Form!AY352&amp;Form!Z352&amp;Form!AB352&amp;Form!AU352&amp;Form!BA352</f>
        <v> is a  employed at . They began working with general voice clients in , and transgender/gender diverse clients in .    
They are affiliated with the following: . </v>
      </c>
      <c r="G242" s="62"/>
      <c r="H242" s="9" t="str">
        <f>Form!AR405</f>
        <v/>
      </c>
      <c r="J242" s="58" t="str">
        <f>Form!AQ405</f>
        <v/>
      </c>
      <c r="L242" s="60"/>
    </row>
    <row r="243">
      <c r="B243" s="9" t="str">
        <f>Form!C406</f>
        <v/>
      </c>
      <c r="D243" s="61" t="str">
        <f>Form!C353&amp;Form!E353&amp;" is a "&amp;Form!L353&amp;" employed at "&amp;Form!AO353&amp;". They began working with general voice clients in "&amp;Form!AW353&amp;", and transgender/gender diverse clients in "&amp;Form!AV353&amp;". "&amp;Form!P353&amp;" "&amp;Form!S353&amp;" "&amp;Form!X353&amp;" "&amp;CHAR(10)&amp;CHAR(10)&amp;"They are affiliated with the following: "&amp;Form!AP353&amp;". "&amp;Form!AY353&amp;Form!Z353&amp;Form!AB353&amp;Form!AU353&amp;Form!BA353</f>
        <v> is a  employed at . They began working with general voice clients in , and transgender/gender diverse clients in .    
They are affiliated with the following: . </v>
      </c>
      <c r="G243" s="62"/>
      <c r="H243" s="9" t="str">
        <f>Form!AR406</f>
        <v/>
      </c>
      <c r="J243" s="58" t="str">
        <f>Form!AQ406</f>
        <v/>
      </c>
      <c r="L243" s="60"/>
    </row>
    <row r="244">
      <c r="B244" s="9" t="str">
        <f>Form!C407</f>
        <v/>
      </c>
      <c r="D244" s="61" t="str">
        <f>Form!C354&amp;Form!E354&amp;" is a "&amp;Form!L354&amp;" employed at "&amp;Form!AO354&amp;". They began working with general voice clients in "&amp;Form!AW354&amp;", and transgender/gender diverse clients in "&amp;Form!AV354&amp;". "&amp;Form!P354&amp;" "&amp;Form!S354&amp;" "&amp;Form!X354&amp;" "&amp;CHAR(10)&amp;CHAR(10)&amp;"They are affiliated with the following: "&amp;Form!AP354&amp;". "&amp;Form!AY354&amp;Form!Z354&amp;Form!AB354&amp;Form!AU354&amp;Form!BA354</f>
        <v> is a  employed at . They began working with general voice clients in , and transgender/gender diverse clients in .    
They are affiliated with the following: . </v>
      </c>
      <c r="G244" s="62"/>
      <c r="H244" s="9" t="str">
        <f>Form!AR407</f>
        <v/>
      </c>
      <c r="J244" s="58" t="str">
        <f>Form!AQ407</f>
        <v/>
      </c>
      <c r="L244" s="60"/>
    </row>
    <row r="245">
      <c r="B245" s="9" t="str">
        <f>Form!C408</f>
        <v/>
      </c>
      <c r="D245" s="61" t="str">
        <f>Form!C355&amp;Form!E355&amp;" is a "&amp;Form!L355&amp;" employed at "&amp;Form!AO355&amp;". They began working with general voice clients in "&amp;Form!AW355&amp;", and transgender/gender diverse clients in "&amp;Form!AV355&amp;". "&amp;Form!P355&amp;" "&amp;Form!S355&amp;" "&amp;Form!X355&amp;" "&amp;CHAR(10)&amp;CHAR(10)&amp;"They are affiliated with the following: "&amp;Form!AP355&amp;". "&amp;Form!AY355&amp;Form!Z355&amp;Form!AB355&amp;Form!AU355&amp;Form!BA355</f>
        <v> is a  employed at . They began working with general voice clients in , and transgender/gender diverse clients in .    
They are affiliated with the following: . </v>
      </c>
      <c r="G245" s="62"/>
      <c r="H245" s="9" t="str">
        <f>Form!AR408</f>
        <v/>
      </c>
      <c r="J245" s="58" t="str">
        <f>Form!AQ408</f>
        <v/>
      </c>
      <c r="L245" s="60"/>
    </row>
    <row r="246">
      <c r="B246" s="9" t="str">
        <f>Form!C409</f>
        <v/>
      </c>
      <c r="D246" s="61" t="str">
        <f>Form!C356&amp;Form!E356&amp;" is a "&amp;Form!L356&amp;" employed at "&amp;Form!AO356&amp;". They began working with general voice clients in "&amp;Form!AW356&amp;", and transgender/gender diverse clients in "&amp;Form!AV356&amp;". "&amp;Form!P356&amp;" "&amp;Form!S356&amp;" "&amp;Form!X356&amp;" "&amp;CHAR(10)&amp;CHAR(10)&amp;"They are affiliated with the following: "&amp;Form!AP356&amp;". "&amp;Form!AY356&amp;Form!Z356&amp;Form!AB356&amp;Form!AU356&amp;Form!BA356</f>
        <v> is a  employed at . They began working with general voice clients in , and transgender/gender diverse clients in .    
They are affiliated with the following: . </v>
      </c>
      <c r="G246" s="62"/>
      <c r="H246" s="9" t="str">
        <f>Form!AR409</f>
        <v/>
      </c>
      <c r="J246" s="58" t="str">
        <f>Form!AQ409</f>
        <v/>
      </c>
      <c r="L246" s="60"/>
    </row>
    <row r="247">
      <c r="B247" s="9" t="str">
        <f>Form!C410</f>
        <v/>
      </c>
      <c r="D247" s="61" t="str">
        <f>Form!C357&amp;Form!E357&amp;" is a "&amp;Form!L357&amp;" employed at "&amp;Form!AO357&amp;". They began working with general voice clients in "&amp;Form!AW357&amp;", and transgender/gender diverse clients in "&amp;Form!AV357&amp;". "&amp;Form!P357&amp;" "&amp;Form!S357&amp;" "&amp;Form!X357&amp;" "&amp;CHAR(10)&amp;CHAR(10)&amp;"They are affiliated with the following: "&amp;Form!AP357&amp;". "&amp;Form!AY357&amp;Form!Z357&amp;Form!AB357&amp;Form!AU357&amp;Form!BA357</f>
        <v> is a  employed at . They began working with general voice clients in , and transgender/gender diverse clients in .    
They are affiliated with the following: . </v>
      </c>
      <c r="G247" s="62"/>
      <c r="H247" s="9" t="str">
        <f>Form!AR410</f>
        <v/>
      </c>
      <c r="J247" s="58" t="str">
        <f>Form!AQ410</f>
        <v/>
      </c>
      <c r="L247" s="60"/>
    </row>
    <row r="248">
      <c r="B248" s="9" t="str">
        <f>Form!C411</f>
        <v/>
      </c>
      <c r="D248" s="61" t="str">
        <f>Form!C358&amp;Form!E358&amp;" is a "&amp;Form!L358&amp;" employed at "&amp;Form!AO358&amp;". They began working with general voice clients in "&amp;Form!AW358&amp;", and transgender/gender diverse clients in "&amp;Form!AV358&amp;". "&amp;Form!P358&amp;" "&amp;Form!S358&amp;" "&amp;Form!X358&amp;" "&amp;CHAR(10)&amp;CHAR(10)&amp;"They are affiliated with the following: "&amp;Form!AP358&amp;". "&amp;Form!AY358&amp;Form!Z358&amp;Form!AB358&amp;Form!AU358&amp;Form!BA358</f>
        <v> is a  employed at . They began working with general voice clients in , and transgender/gender diverse clients in .    
They are affiliated with the following: . </v>
      </c>
      <c r="G248" s="62"/>
      <c r="H248" s="9" t="str">
        <f>Form!AR411</f>
        <v/>
      </c>
      <c r="J248" s="58" t="str">
        <f>Form!AQ411</f>
        <v/>
      </c>
      <c r="L248" s="60"/>
    </row>
    <row r="249">
      <c r="B249" s="9" t="str">
        <f>Form!C412</f>
        <v/>
      </c>
      <c r="D249" s="61" t="str">
        <f>Form!C359&amp;Form!E359&amp;" is a "&amp;Form!L359&amp;" employed at "&amp;Form!AO359&amp;". They began working with general voice clients in "&amp;Form!AW359&amp;", and transgender/gender diverse clients in "&amp;Form!AV359&amp;". "&amp;Form!P359&amp;" "&amp;Form!S359&amp;" "&amp;Form!X359&amp;" "&amp;CHAR(10)&amp;CHAR(10)&amp;"They are affiliated with the following: "&amp;Form!AP359&amp;". "&amp;Form!AY359&amp;Form!Z359&amp;Form!AB359&amp;Form!AU359&amp;Form!BA359</f>
        <v> is a  employed at . They began working with general voice clients in , and transgender/gender diverse clients in .    
They are affiliated with the following: . </v>
      </c>
      <c r="G249" s="62"/>
      <c r="H249" s="9" t="str">
        <f>Form!AR412</f>
        <v/>
      </c>
      <c r="J249" s="58" t="str">
        <f>Form!AQ412</f>
        <v/>
      </c>
      <c r="L249" s="60"/>
    </row>
    <row r="250">
      <c r="B250" s="9" t="str">
        <f>Form!C413</f>
        <v/>
      </c>
      <c r="D250" s="61" t="str">
        <f>Form!C360&amp;Form!E360&amp;" is a "&amp;Form!L360&amp;" employed at "&amp;Form!AO360&amp;". They began working with general voice clients in "&amp;Form!AW360&amp;", and transgender/gender diverse clients in "&amp;Form!AV360&amp;". "&amp;Form!P360&amp;" "&amp;Form!S360&amp;" "&amp;Form!X360&amp;" "&amp;CHAR(10)&amp;CHAR(10)&amp;"They are affiliated with the following: "&amp;Form!AP360&amp;". "&amp;Form!AY360&amp;Form!Z360&amp;Form!AB360&amp;Form!AU360&amp;Form!BA360</f>
        <v> is a  employed at . They began working with general voice clients in , and transgender/gender diverse clients in .    
They are affiliated with the following: . </v>
      </c>
      <c r="G250" s="62"/>
      <c r="H250" s="9" t="str">
        <f>Form!AR413</f>
        <v/>
      </c>
      <c r="J250" s="58" t="str">
        <f>Form!AQ413</f>
        <v/>
      </c>
      <c r="L250" s="60"/>
    </row>
    <row r="251">
      <c r="B251" s="9" t="str">
        <f>Form!C414</f>
        <v/>
      </c>
      <c r="D251" s="61" t="str">
        <f>Form!C361&amp;Form!E361&amp;" is a "&amp;Form!L361&amp;" employed at "&amp;Form!AO361&amp;". They began working with general voice clients in "&amp;Form!AW361&amp;", and transgender/gender diverse clients in "&amp;Form!AV361&amp;". "&amp;Form!P361&amp;" "&amp;Form!S361&amp;" "&amp;Form!X361&amp;" "&amp;CHAR(10)&amp;CHAR(10)&amp;"They are affiliated with the following: "&amp;Form!AP361&amp;". "&amp;Form!AY361&amp;Form!Z361&amp;Form!AB361&amp;Form!AU361&amp;Form!BA361</f>
        <v> is a  employed at . They began working with general voice clients in , and transgender/gender diverse clients in .    
They are affiliated with the following: . </v>
      </c>
      <c r="G251" s="62"/>
      <c r="H251" s="9" t="str">
        <f>Form!AR414</f>
        <v/>
      </c>
      <c r="J251" s="58" t="str">
        <f>Form!AQ414</f>
        <v/>
      </c>
      <c r="L251" s="60"/>
    </row>
    <row r="252">
      <c r="B252" s="9" t="str">
        <f>Form!C415</f>
        <v/>
      </c>
      <c r="D252" s="61" t="str">
        <f>Form!C362&amp;Form!E362&amp;" is a "&amp;Form!L362&amp;" employed at "&amp;Form!AO362&amp;". They began working with general voice clients in "&amp;Form!AW362&amp;", and transgender/gender diverse clients in "&amp;Form!AV362&amp;". "&amp;Form!P362&amp;" "&amp;Form!S362&amp;" "&amp;Form!X362&amp;" "&amp;CHAR(10)&amp;CHAR(10)&amp;"They are affiliated with the following: "&amp;Form!AP362&amp;". "&amp;Form!AY362&amp;Form!Z362&amp;Form!AB362&amp;Form!AU362&amp;Form!BA362</f>
        <v> is a  employed at . They began working with general voice clients in , and transgender/gender diverse clients in .    
They are affiliated with the following: . </v>
      </c>
      <c r="G252" s="62"/>
      <c r="H252" s="9" t="str">
        <f>Form!AR415</f>
        <v/>
      </c>
      <c r="J252" s="58" t="str">
        <f>Form!AQ415</f>
        <v/>
      </c>
      <c r="L252" s="60"/>
    </row>
    <row r="253">
      <c r="B253" s="9" t="str">
        <f>Form!C416</f>
        <v/>
      </c>
      <c r="D253" s="61" t="str">
        <f>Form!C363&amp;Form!E363&amp;" is a "&amp;Form!L363&amp;" employed at "&amp;Form!AO363&amp;". They began working with general voice clients in "&amp;Form!AW363&amp;", and transgender/gender diverse clients in "&amp;Form!AV363&amp;". "&amp;Form!P363&amp;" "&amp;Form!S363&amp;" "&amp;Form!X363&amp;" "&amp;CHAR(10)&amp;CHAR(10)&amp;"They are affiliated with the following: "&amp;Form!AP363&amp;". "&amp;Form!AY363&amp;Form!Z363&amp;Form!AB363&amp;Form!AU363&amp;Form!BA363</f>
        <v> is a  employed at . They began working with general voice clients in , and transgender/gender diverse clients in .    
They are affiliated with the following: . </v>
      </c>
      <c r="G253" s="62"/>
      <c r="H253" s="9" t="str">
        <f>Form!AR416</f>
        <v/>
      </c>
      <c r="J253" s="58" t="str">
        <f>Form!AQ416</f>
        <v/>
      </c>
      <c r="L253" s="60"/>
    </row>
    <row r="254">
      <c r="B254" s="9" t="str">
        <f>Form!C417</f>
        <v/>
      </c>
      <c r="D254" s="61" t="str">
        <f>Form!C364&amp;Form!E364&amp;" is a "&amp;Form!L364&amp;" employed at "&amp;Form!AO364&amp;". They began working with general voice clients in "&amp;Form!AW364&amp;", and transgender/gender diverse clients in "&amp;Form!AV364&amp;". "&amp;Form!P364&amp;" "&amp;Form!S364&amp;" "&amp;Form!X364&amp;" "&amp;CHAR(10)&amp;CHAR(10)&amp;"They are affiliated with the following: "&amp;Form!AP364&amp;". "&amp;Form!AY364&amp;Form!Z364&amp;Form!AB364&amp;Form!AU364&amp;Form!BA364</f>
        <v> is a  employed at . They began working with general voice clients in , and transgender/gender diverse clients in .    
They are affiliated with the following: . </v>
      </c>
      <c r="G254" s="62"/>
      <c r="H254" s="9" t="str">
        <f>Form!AR417</f>
        <v/>
      </c>
      <c r="J254" s="58" t="str">
        <f>Form!AQ417</f>
        <v/>
      </c>
      <c r="L254" s="60"/>
    </row>
    <row r="255">
      <c r="D255" s="61" t="str">
        <f>Form!C365&amp;Form!E365&amp;" is a "&amp;Form!L365&amp;" employed at "&amp;Form!AO365&amp;". They began working with general voice clients in "&amp;Form!AW365&amp;", and transgender/gender diverse clients in "&amp;Form!AV365&amp;". "&amp;Form!P365&amp;" "&amp;Form!S365&amp;" "&amp;Form!X365&amp;" "&amp;CHAR(10)&amp;CHAR(10)&amp;"They are affiliated with the following: "&amp;Form!AP365&amp;". "&amp;Form!AY365&amp;Form!Z365&amp;Form!AB365&amp;Form!AU365&amp;Form!BA365</f>
        <v> is a  employed at . They began working with general voice clients in , and transgender/gender diverse clients in .    
They are affiliated with the following: . </v>
      </c>
      <c r="G255" s="62"/>
      <c r="H255" s="9" t="str">
        <f>Form!AR418</f>
        <v/>
      </c>
      <c r="J255" s="58" t="str">
        <f>Form!AQ418</f>
        <v/>
      </c>
      <c r="L255" s="60"/>
    </row>
    <row r="256">
      <c r="D256" s="61" t="str">
        <f>Form!C366&amp;Form!E366&amp;" is a "&amp;Form!L366&amp;" employed at "&amp;Form!AO366&amp;". They began working with general voice clients in "&amp;Form!AW366&amp;", and transgender/gender diverse clients in "&amp;Form!AV366&amp;". "&amp;Form!P366&amp;" "&amp;Form!S366&amp;" "&amp;Form!X366&amp;" "&amp;CHAR(10)&amp;CHAR(10)&amp;"They are affiliated with the following: "&amp;Form!AP366&amp;". "&amp;Form!AY366&amp;Form!Z366&amp;Form!AB366&amp;Form!AU366&amp;Form!BA366</f>
        <v> is a  employed at . They began working with general voice clients in , and transgender/gender diverse clients in .    
They are affiliated with the following: . </v>
      </c>
      <c r="G256" s="62"/>
      <c r="H256" s="9" t="str">
        <f>Form!AR419</f>
        <v/>
      </c>
      <c r="J256" s="58" t="str">
        <f>Form!AQ419</f>
        <v/>
      </c>
      <c r="L256" s="60"/>
    </row>
    <row r="257">
      <c r="D257" s="61" t="str">
        <f>Form!C367&amp;Form!E367&amp;" is a "&amp;Form!L367&amp;" employed at "&amp;Form!AO367&amp;". They began working with general voice clients in "&amp;Form!AW367&amp;", and transgender/gender diverse clients in "&amp;Form!AV367&amp;". "&amp;Form!P367&amp;" "&amp;Form!S367&amp;" "&amp;Form!X367&amp;" "&amp;CHAR(10)&amp;CHAR(10)&amp;"They are affiliated with the following: "&amp;Form!AP367&amp;". "&amp;Form!AY367&amp;Form!Z367&amp;Form!AB367&amp;Form!AU367&amp;Form!BA367</f>
        <v> is a  employed at . They began working with general voice clients in , and transgender/gender diverse clients in .    
They are affiliated with the following: . </v>
      </c>
      <c r="G257" s="62"/>
      <c r="H257" s="9" t="str">
        <f>Form!AR420</f>
        <v/>
      </c>
      <c r="J257" s="58" t="str">
        <f>Form!AQ420</f>
        <v/>
      </c>
      <c r="L257" s="60"/>
    </row>
    <row r="258">
      <c r="D258" s="61" t="str">
        <f>Form!C368&amp;Form!E368&amp;" is a "&amp;Form!L368&amp;" employed at "&amp;Form!AO368&amp;". They began working with general voice clients in "&amp;Form!AW368&amp;", and transgender/gender diverse clients in "&amp;Form!AV368&amp;". "&amp;Form!P368&amp;" "&amp;Form!S368&amp;" "&amp;Form!X368&amp;" "&amp;CHAR(10)&amp;CHAR(10)&amp;"They are affiliated with the following: "&amp;Form!AP368&amp;". "&amp;Form!AY368&amp;Form!Z368&amp;Form!AB368&amp;Form!AU368&amp;Form!BA368</f>
        <v> is a  employed at . They began working with general voice clients in , and transgender/gender diverse clients in .    
They are affiliated with the following: . </v>
      </c>
      <c r="G258" s="62"/>
      <c r="H258" s="9" t="str">
        <f>Form!AR421</f>
        <v/>
      </c>
      <c r="J258" s="58" t="str">
        <f>Form!AQ421</f>
        <v/>
      </c>
      <c r="L258" s="60"/>
    </row>
    <row r="259">
      <c r="D259" s="61" t="str">
        <f>Form!C369&amp;Form!E369&amp;" is a "&amp;Form!L369&amp;" employed at "&amp;Form!AO369&amp;". They began working with general voice clients in "&amp;Form!AW369&amp;", and transgender/gender diverse clients in "&amp;Form!AV369&amp;". "&amp;Form!P369&amp;" "&amp;Form!S369&amp;" "&amp;Form!X369&amp;" "&amp;CHAR(10)&amp;CHAR(10)&amp;"They are affiliated with the following: "&amp;Form!AP369&amp;". "&amp;Form!AY369&amp;Form!Z369&amp;Form!AB369&amp;Form!AU369&amp;Form!BA369</f>
        <v> is a  employed at . They began working with general voice clients in , and transgender/gender diverse clients in .    
They are affiliated with the following: . </v>
      </c>
      <c r="G259" s="62"/>
      <c r="H259" s="9" t="str">
        <f>Form!AR422</f>
        <v/>
      </c>
      <c r="J259" s="58" t="str">
        <f>Form!AQ422</f>
        <v/>
      </c>
      <c r="L259" s="60"/>
    </row>
    <row r="260">
      <c r="D260" s="61" t="str">
        <f>Form!C370&amp;Form!E370&amp;" is a "&amp;Form!L370&amp;" employed at "&amp;Form!AO370&amp;". They began working with general voice clients in "&amp;Form!AW370&amp;", and transgender/gender diverse clients in "&amp;Form!AV370&amp;". "&amp;Form!P370&amp;" "&amp;Form!S370&amp;" "&amp;Form!X370&amp;" "&amp;CHAR(10)&amp;CHAR(10)&amp;"They are affiliated with the following: "&amp;Form!AP370&amp;". "&amp;Form!AY370&amp;Form!Z370&amp;Form!AB370&amp;Form!AU370&amp;Form!BA370</f>
        <v> is a  employed at . They began working with general voice clients in , and transgender/gender diverse clients in .    
They are affiliated with the following: . </v>
      </c>
      <c r="G260" s="62"/>
      <c r="H260" s="9" t="str">
        <f>Form!AR423</f>
        <v/>
      </c>
      <c r="J260" s="58" t="str">
        <f>Form!AQ423</f>
        <v/>
      </c>
      <c r="L260" s="60"/>
    </row>
    <row r="261">
      <c r="D261" s="61" t="str">
        <f>Form!C371&amp;Form!E371&amp;" is a "&amp;Form!L371&amp;" employed at "&amp;Form!AO371&amp;". They began working with general voice clients in "&amp;Form!AW371&amp;", and transgender/gender diverse clients in "&amp;Form!AV371&amp;". "&amp;Form!P371&amp;" "&amp;Form!S371&amp;" "&amp;Form!X371&amp;" "&amp;CHAR(10)&amp;CHAR(10)&amp;"They are affiliated with the following: "&amp;Form!AP371&amp;". "&amp;Form!AY371&amp;Form!Z371&amp;Form!AB371&amp;Form!AU371&amp;Form!BA371</f>
        <v> is a  employed at . They began working with general voice clients in , and transgender/gender diverse clients in .    
They are affiliated with the following: . </v>
      </c>
      <c r="G261" s="62"/>
      <c r="H261" s="9" t="str">
        <f>Form!AR424</f>
        <v/>
      </c>
      <c r="J261" s="58" t="str">
        <f>Form!AQ424</f>
        <v/>
      </c>
      <c r="L261" s="60"/>
    </row>
    <row r="262">
      <c r="D262" s="61" t="str">
        <f>Form!C372&amp;Form!E372&amp;" is a "&amp;Form!L372&amp;" employed at "&amp;Form!AO372&amp;". They began working with general voice clients in "&amp;Form!AW372&amp;", and transgender/gender diverse clients in "&amp;Form!AV372&amp;". "&amp;Form!P372&amp;" "&amp;Form!S372&amp;" "&amp;Form!X372&amp;" "&amp;CHAR(10)&amp;CHAR(10)&amp;"They are affiliated with the following: "&amp;Form!AP372&amp;". "&amp;Form!AY372&amp;Form!Z372&amp;Form!AB372&amp;Form!AU372&amp;Form!BA372</f>
        <v> is a  employed at . They began working with general voice clients in , and transgender/gender diverse clients in .    
They are affiliated with the following: . </v>
      </c>
      <c r="G262" s="62"/>
      <c r="H262" s="9" t="str">
        <f>Form!AR425</f>
        <v/>
      </c>
      <c r="J262" s="58" t="str">
        <f>Form!AQ425</f>
        <v/>
      </c>
      <c r="L262" s="60"/>
    </row>
    <row r="263">
      <c r="D263" s="61" t="str">
        <f>Form!C373&amp;Form!E373&amp;" is a "&amp;Form!L373&amp;" employed at "&amp;Form!AO373&amp;". They began working with general voice clients in "&amp;Form!AW373&amp;", and transgender/gender diverse clients in "&amp;Form!AV373&amp;". "&amp;Form!P373&amp;" "&amp;Form!S373&amp;" "&amp;Form!X373&amp;" "&amp;CHAR(10)&amp;CHAR(10)&amp;"They are affiliated with the following: "&amp;Form!AP373&amp;". "&amp;Form!AY373&amp;Form!Z373&amp;Form!AB373&amp;Form!AU373&amp;Form!BA373</f>
        <v> is a  employed at . They began working with general voice clients in , and transgender/gender diverse clients in .    
They are affiliated with the following: . </v>
      </c>
      <c r="G263" s="62"/>
      <c r="H263" s="9" t="str">
        <f>Form!AR426</f>
        <v/>
      </c>
      <c r="J263" s="58" t="str">
        <f>Form!AQ426</f>
        <v/>
      </c>
      <c r="L263" s="60"/>
    </row>
    <row r="264">
      <c r="D264" s="61" t="str">
        <f>Form!C374&amp;Form!E374&amp;" is a "&amp;Form!L374&amp;" employed at "&amp;Form!AO374&amp;". They began working with general voice clients in "&amp;Form!AW374&amp;", and transgender/gender diverse clients in "&amp;Form!AV374&amp;". "&amp;Form!P374&amp;" "&amp;Form!S374&amp;" "&amp;Form!X374&amp;" "&amp;CHAR(10)&amp;CHAR(10)&amp;"They are affiliated with the following: "&amp;Form!AP374&amp;". "&amp;Form!AY374&amp;Form!Z374&amp;Form!AB374&amp;Form!AU374&amp;Form!BA374</f>
        <v> is a  employed at . They began working with general voice clients in , and transgender/gender diverse clients in .    
They are affiliated with the following: . </v>
      </c>
      <c r="G264" s="62"/>
      <c r="H264" s="9" t="str">
        <f>Form!AR427</f>
        <v/>
      </c>
      <c r="J264" s="58" t="str">
        <f>Form!AQ427</f>
        <v/>
      </c>
      <c r="L264" s="60"/>
    </row>
    <row r="265">
      <c r="D265" s="61" t="str">
        <f>Form!C375&amp;Form!E375&amp;" is a "&amp;Form!L375&amp;" employed at "&amp;Form!AO375&amp;". They began working with general voice clients in "&amp;Form!AW375&amp;", and transgender/gender diverse clients in "&amp;Form!AV375&amp;". "&amp;Form!P375&amp;" "&amp;Form!S375&amp;" "&amp;Form!X375&amp;" "&amp;CHAR(10)&amp;CHAR(10)&amp;"They are affiliated with the following: "&amp;Form!AP375&amp;". "&amp;Form!AY375&amp;Form!Z375&amp;Form!AB375&amp;Form!AU375&amp;Form!BA375</f>
        <v> is a  employed at . They began working with general voice clients in , and transgender/gender diverse clients in .    
They are affiliated with the following: . </v>
      </c>
      <c r="G265" s="62"/>
      <c r="H265" s="9" t="str">
        <f>Form!AR428</f>
        <v/>
      </c>
      <c r="J265" s="58" t="str">
        <f>Form!AQ428</f>
        <v/>
      </c>
      <c r="L265" s="60"/>
    </row>
    <row r="266">
      <c r="D266" s="61" t="str">
        <f>Form!C376&amp;Form!E376&amp;" is a "&amp;Form!L376&amp;" employed at "&amp;Form!AO376&amp;". They began working with general voice clients in "&amp;Form!AW376&amp;", and transgender/gender diverse clients in "&amp;Form!AV376&amp;". "&amp;Form!P376&amp;" "&amp;Form!S376&amp;" "&amp;Form!X376&amp;" "&amp;CHAR(10)&amp;CHAR(10)&amp;"They are affiliated with the following: "&amp;Form!AP376&amp;". "&amp;Form!AY376&amp;Form!Z376&amp;Form!AB376&amp;Form!AU376&amp;Form!BA376</f>
        <v> is a  employed at . They began working with general voice clients in , and transgender/gender diverse clients in .    
They are affiliated with the following: . </v>
      </c>
      <c r="G266" s="62"/>
      <c r="H266" s="9" t="str">
        <f>Form!AR429</f>
        <v/>
      </c>
      <c r="J266" s="58" t="str">
        <f>Form!AQ429</f>
        <v/>
      </c>
      <c r="L266" s="60"/>
    </row>
    <row r="267">
      <c r="D267" s="61" t="str">
        <f>Form!C377&amp;Form!E377&amp;" is a "&amp;Form!L377&amp;" employed at "&amp;Form!AO377&amp;". They began working with general voice clients in "&amp;Form!AW377&amp;", and transgender/gender diverse clients in "&amp;Form!AV377&amp;". "&amp;Form!P377&amp;" "&amp;Form!S377&amp;" "&amp;Form!X377&amp;" "&amp;CHAR(10)&amp;CHAR(10)&amp;"They are affiliated with the following: "&amp;Form!AP377&amp;". "&amp;Form!AY377&amp;Form!Z377&amp;Form!AB377&amp;Form!AU377&amp;Form!BA377</f>
        <v> is a  employed at . They began working with general voice clients in , and transgender/gender diverse clients in .    
They are affiliated with the following: . </v>
      </c>
      <c r="G267" s="62"/>
      <c r="H267" s="9" t="str">
        <f>Form!AR430</f>
        <v/>
      </c>
      <c r="J267" s="58" t="str">
        <f>Form!AQ430</f>
        <v/>
      </c>
      <c r="L267" s="60"/>
    </row>
    <row r="268">
      <c r="D268" s="61" t="str">
        <f>Form!C378&amp;Form!E378&amp;" is a "&amp;Form!L378&amp;" employed at "&amp;Form!AO378&amp;". They began working with general voice clients in "&amp;Form!AW378&amp;", and transgender/gender diverse clients in "&amp;Form!AV378&amp;". "&amp;Form!P378&amp;" "&amp;Form!S378&amp;" "&amp;Form!X378&amp;" "&amp;CHAR(10)&amp;CHAR(10)&amp;"They are affiliated with the following: "&amp;Form!AP378&amp;". "&amp;Form!AY378&amp;Form!Z378&amp;Form!AB378&amp;Form!AU378&amp;Form!BA378</f>
        <v> is a  employed at . They began working with general voice clients in , and transgender/gender diverse clients in .    
They are affiliated with the following: . </v>
      </c>
      <c r="G268" s="62"/>
      <c r="H268" s="9" t="str">
        <f>Form!AR431</f>
        <v/>
      </c>
      <c r="J268" s="58" t="str">
        <f>Form!AQ431</f>
        <v/>
      </c>
      <c r="L268" s="60"/>
    </row>
    <row r="269">
      <c r="D269" s="61" t="str">
        <f>Form!C379&amp;Form!E379&amp;" is a "&amp;Form!L379&amp;" employed at "&amp;Form!AO379&amp;". They began working with general voice clients in "&amp;Form!AW379&amp;", and transgender/gender diverse clients in "&amp;Form!AV379&amp;". "&amp;Form!P379&amp;" "&amp;Form!S379&amp;" "&amp;Form!X379&amp;" "&amp;CHAR(10)&amp;CHAR(10)&amp;"They are affiliated with the following: "&amp;Form!AP379&amp;". "&amp;Form!AY379&amp;Form!Z379&amp;Form!AB379&amp;Form!AU379&amp;Form!BA379</f>
        <v> is a  employed at . They began working with general voice clients in , and transgender/gender diverse clients in .    
They are affiliated with the following: . </v>
      </c>
      <c r="G269" s="62"/>
      <c r="H269" s="9" t="str">
        <f>Form!AR432</f>
        <v/>
      </c>
      <c r="J269" s="58" t="str">
        <f>Form!AQ432</f>
        <v/>
      </c>
      <c r="L269" s="60"/>
    </row>
    <row r="270">
      <c r="D270" s="61" t="str">
        <f>Form!C380&amp;Form!E380&amp;" is a "&amp;Form!L380&amp;" employed at "&amp;Form!AO380&amp;". They began working with general voice clients in "&amp;Form!AW380&amp;", and transgender/gender diverse clients in "&amp;Form!AV380&amp;". "&amp;Form!P380&amp;" "&amp;Form!S380&amp;" "&amp;Form!X380&amp;" "&amp;CHAR(10)&amp;CHAR(10)&amp;"They are affiliated with the following: "&amp;Form!AP380&amp;". "&amp;Form!AY380&amp;Form!Z380&amp;Form!AB380&amp;Form!AU380&amp;Form!BA380</f>
        <v> is a  employed at . They began working with general voice clients in , and transgender/gender diverse clients in .    
They are affiliated with the following: . </v>
      </c>
      <c r="G270" s="62"/>
      <c r="H270" s="9" t="str">
        <f>Form!AR433</f>
        <v/>
      </c>
      <c r="J270" s="58" t="str">
        <f>Form!AQ433</f>
        <v/>
      </c>
      <c r="L270" s="60"/>
    </row>
    <row r="271">
      <c r="D271" s="61" t="str">
        <f>Form!C381&amp;Form!E381&amp;" is a "&amp;Form!L381&amp;" employed at "&amp;Form!AO381&amp;". They began working with general voice clients in "&amp;Form!AW381&amp;", and transgender/gender diverse clients in "&amp;Form!AV381&amp;". "&amp;Form!P381&amp;" "&amp;Form!S381&amp;" "&amp;Form!X381&amp;" "&amp;CHAR(10)&amp;CHAR(10)&amp;"They are affiliated with the following: "&amp;Form!AP381&amp;". "&amp;Form!AY381&amp;Form!Z381&amp;Form!AB381&amp;Form!AU381&amp;Form!BA381</f>
        <v> is a  employed at . They began working with general voice clients in , and transgender/gender diverse clients in .    
They are affiliated with the following: . </v>
      </c>
      <c r="G271" s="62"/>
      <c r="H271" s="9" t="str">
        <f>Form!AR434</f>
        <v/>
      </c>
      <c r="J271" s="58" t="str">
        <f>Form!AQ434</f>
        <v/>
      </c>
      <c r="L271" s="60"/>
    </row>
    <row r="272">
      <c r="D272" s="61" t="str">
        <f>Form!C382&amp;Form!E382&amp;" is a "&amp;Form!L382&amp;" employed at "&amp;Form!AO382&amp;". They began working with general voice clients in "&amp;Form!AW382&amp;", and transgender/gender diverse clients in "&amp;Form!AV382&amp;". "&amp;Form!P382&amp;" "&amp;Form!S382&amp;" "&amp;Form!X382&amp;" "&amp;CHAR(10)&amp;CHAR(10)&amp;"They are affiliated with the following: "&amp;Form!AP382&amp;". "&amp;Form!AY382&amp;Form!Z382&amp;Form!AB382&amp;Form!AU382&amp;Form!BA382</f>
        <v> is a  employed at . They began working with general voice clients in , and transgender/gender diverse clients in .    
They are affiliated with the following: . </v>
      </c>
      <c r="G272" s="62"/>
      <c r="H272" s="9" t="str">
        <f>Form!AR435</f>
        <v/>
      </c>
      <c r="J272" s="58" t="str">
        <f>Form!AQ435</f>
        <v/>
      </c>
      <c r="L272" s="60"/>
    </row>
    <row r="273">
      <c r="D273" s="61" t="str">
        <f>Form!C383&amp;Form!E383&amp;" is a "&amp;Form!L383&amp;" employed at "&amp;Form!AO383&amp;". They began working with general voice clients in "&amp;Form!AW383&amp;", and transgender/gender diverse clients in "&amp;Form!AV383&amp;". "&amp;Form!P383&amp;" "&amp;Form!S383&amp;" "&amp;Form!X383&amp;" "&amp;CHAR(10)&amp;CHAR(10)&amp;"They are affiliated with the following: "&amp;Form!AP383&amp;". "&amp;Form!AY383&amp;Form!Z383&amp;Form!AB383&amp;Form!AU383&amp;Form!BA383</f>
        <v> is a  employed at . They began working with general voice clients in , and transgender/gender diverse clients in .    
They are affiliated with the following: . </v>
      </c>
      <c r="G273" s="62"/>
      <c r="H273" s="9" t="str">
        <f>Form!AR436</f>
        <v/>
      </c>
      <c r="J273" s="58" t="str">
        <f>Form!AQ436</f>
        <v/>
      </c>
      <c r="L273" s="60"/>
    </row>
    <row r="274">
      <c r="D274" s="61" t="str">
        <f>Form!C384&amp;Form!E384&amp;" is a "&amp;Form!L384&amp;" employed at "&amp;Form!AO384&amp;". They began working with general voice clients in "&amp;Form!AW384&amp;", and transgender/gender diverse clients in "&amp;Form!AV384&amp;". "&amp;Form!P384&amp;" "&amp;Form!S384&amp;" "&amp;Form!X384&amp;" "&amp;CHAR(10)&amp;CHAR(10)&amp;"They are affiliated with the following: "&amp;Form!AP384&amp;". "&amp;Form!AY384&amp;Form!Z384&amp;Form!AB384&amp;Form!AU384&amp;Form!BA384</f>
        <v> is a  employed at . They began working with general voice clients in , and transgender/gender diverse clients in .    
They are affiliated with the following: . </v>
      </c>
      <c r="G274" s="62"/>
      <c r="H274" s="9" t="str">
        <f>Form!AR437</f>
        <v/>
      </c>
      <c r="J274" s="58" t="str">
        <f>Form!AQ437</f>
        <v/>
      </c>
      <c r="L274" s="60"/>
    </row>
    <row r="275">
      <c r="D275" s="61" t="str">
        <f>Form!C385&amp;Form!E385&amp;" is a "&amp;Form!L385&amp;" employed at "&amp;Form!AO385&amp;". They began working with general voice clients in "&amp;Form!AW385&amp;", and transgender/gender diverse clients in "&amp;Form!AV385&amp;". "&amp;Form!P385&amp;" "&amp;Form!S385&amp;" "&amp;Form!X385&amp;" "&amp;CHAR(10)&amp;CHAR(10)&amp;"They are affiliated with the following: "&amp;Form!AP385&amp;". "&amp;Form!AY385&amp;Form!Z385&amp;Form!AB385&amp;Form!AU385&amp;Form!BA385</f>
        <v> is a  employed at . They began working with general voice clients in , and transgender/gender diverse clients in .    
They are affiliated with the following: . </v>
      </c>
      <c r="G275" s="62"/>
      <c r="H275" s="9" t="str">
        <f>Form!AR438</f>
        <v/>
      </c>
      <c r="J275" s="58" t="str">
        <f>Form!AQ438</f>
        <v/>
      </c>
      <c r="L275" s="60"/>
    </row>
    <row r="276">
      <c r="D276" s="61" t="str">
        <f>Form!C386&amp;Form!E386&amp;" is a "&amp;Form!L386&amp;" employed at "&amp;Form!AO386&amp;". They began working with general voice clients in "&amp;Form!AW386&amp;", and transgender/gender diverse clients in "&amp;Form!AV386&amp;". "&amp;Form!P386&amp;" "&amp;Form!S386&amp;" "&amp;Form!X386&amp;" "&amp;CHAR(10)&amp;CHAR(10)&amp;"They are affiliated with the following: "&amp;Form!AP386&amp;". "&amp;Form!AY386&amp;Form!Z386&amp;Form!AB386&amp;Form!AU386&amp;Form!BA386</f>
        <v> is a  employed at . They began working with general voice clients in , and transgender/gender diverse clients in .    
They are affiliated with the following: . </v>
      </c>
      <c r="G276" s="62"/>
      <c r="H276" s="9" t="str">
        <f>Form!AR439</f>
        <v/>
      </c>
      <c r="J276" s="58" t="str">
        <f>Form!AQ439</f>
        <v/>
      </c>
      <c r="L276" s="60"/>
    </row>
    <row r="277">
      <c r="D277" s="61" t="str">
        <f>Form!C387&amp;Form!E387&amp;" is a "&amp;Form!L387&amp;" employed at "&amp;Form!AO387&amp;". They began working with general voice clients in "&amp;Form!AW387&amp;", and transgender/gender diverse clients in "&amp;Form!AV387&amp;". "&amp;Form!P387&amp;" "&amp;Form!S387&amp;" "&amp;Form!X387&amp;" "&amp;CHAR(10)&amp;CHAR(10)&amp;"They are affiliated with the following: "&amp;Form!AP387&amp;". "&amp;Form!AY387&amp;Form!Z387&amp;Form!AB387&amp;Form!AU387&amp;Form!BA387</f>
        <v> is a  employed at . They began working with general voice clients in , and transgender/gender diverse clients in .    
They are affiliated with the following: . </v>
      </c>
      <c r="G277" s="62"/>
      <c r="H277" s="9" t="str">
        <f>Form!AR440</f>
        <v/>
      </c>
      <c r="L277" s="60"/>
    </row>
    <row r="278">
      <c r="D278" s="61" t="str">
        <f>Form!C388&amp;Form!E388&amp;" is a "&amp;Form!L388&amp;" employed at "&amp;Form!AO388&amp;". They began working with general voice clients in "&amp;Form!AW388&amp;", and transgender/gender diverse clients in "&amp;Form!AV388&amp;". "&amp;Form!P388&amp;" "&amp;Form!S388&amp;" "&amp;Form!X388&amp;" "&amp;CHAR(10)&amp;CHAR(10)&amp;"They are affiliated with the following: "&amp;Form!AP388&amp;". "&amp;Form!AY388&amp;Form!Z388&amp;Form!AB388&amp;Form!AU388&amp;Form!BA388</f>
        <v> is a  employed at . They began working with general voice clients in , and transgender/gender diverse clients in .    
They are affiliated with the following: . </v>
      </c>
      <c r="G278" s="62"/>
      <c r="H278" s="9" t="str">
        <f>Form!AR441</f>
        <v/>
      </c>
      <c r="L278" s="60"/>
    </row>
    <row r="279">
      <c r="D279" s="61" t="str">
        <f>Form!C389&amp;Form!E389&amp;" is a "&amp;Form!L389&amp;" employed at "&amp;Form!AO389&amp;". They began working with general voice clients in "&amp;Form!AW389&amp;", and transgender/gender diverse clients in "&amp;Form!AV389&amp;". "&amp;Form!P389&amp;" "&amp;Form!S389&amp;" "&amp;Form!X389&amp;" "&amp;CHAR(10)&amp;CHAR(10)&amp;"They are affiliated with the following: "&amp;Form!AP389&amp;". "&amp;Form!AY389&amp;Form!Z389&amp;Form!AB389&amp;Form!AU389&amp;Form!BA389</f>
        <v> is a  employed at . They began working with general voice clients in , and transgender/gender diverse clients in .    
They are affiliated with the following: . </v>
      </c>
      <c r="G279" s="62"/>
      <c r="H279" s="9" t="str">
        <f>Form!AR442</f>
        <v/>
      </c>
      <c r="L279" s="60"/>
    </row>
    <row r="280">
      <c r="D280" s="61" t="str">
        <f>Form!C390&amp;Form!E390&amp;" is a "&amp;Form!L390&amp;" employed at "&amp;Form!AO390&amp;". They began working with general voice clients in "&amp;Form!AW390&amp;", and transgender/gender diverse clients in "&amp;Form!AV390&amp;". "&amp;Form!P390&amp;" "&amp;Form!S390&amp;" "&amp;Form!X390&amp;" "&amp;CHAR(10)&amp;CHAR(10)&amp;"They are affiliated with the following: "&amp;Form!AP390&amp;". "&amp;Form!AY390&amp;Form!Z390&amp;Form!AB390&amp;Form!AU390&amp;Form!BA390</f>
        <v> is a  employed at . They began working with general voice clients in , and transgender/gender diverse clients in .    
They are affiliated with the following: . </v>
      </c>
      <c r="G280" s="62"/>
      <c r="H280" s="9" t="str">
        <f>Form!AR443</f>
        <v/>
      </c>
      <c r="L280" s="60"/>
    </row>
    <row r="281">
      <c r="D281" s="61" t="str">
        <f>Form!C391&amp;Form!E391&amp;" is a "&amp;Form!L391&amp;" employed at "&amp;Form!AO391&amp;". They began working with general voice clients in "&amp;Form!AW391&amp;", and transgender/gender diverse clients in "&amp;Form!AV391&amp;". "&amp;Form!P391&amp;" "&amp;Form!S391&amp;" "&amp;Form!X391&amp;" "&amp;CHAR(10)&amp;CHAR(10)&amp;"They are affiliated with the following: "&amp;Form!AP391&amp;". "&amp;Form!AY391&amp;Form!Z391&amp;Form!AB391&amp;Form!AU391&amp;Form!BA391</f>
        <v> is a  employed at . They began working with general voice clients in , and transgender/gender diverse clients in .    
They are affiliated with the following: . </v>
      </c>
      <c r="G281" s="62"/>
      <c r="H281" s="9" t="str">
        <f>Form!AR444</f>
        <v/>
      </c>
      <c r="L281" s="60"/>
    </row>
    <row r="282">
      <c r="D282" s="61" t="str">
        <f>Form!C392&amp;Form!E392&amp;" is a "&amp;Form!L392&amp;" employed at "&amp;Form!AO392&amp;". They began working with general voice clients in "&amp;Form!AW392&amp;", and transgender/gender diverse clients in "&amp;Form!AV392&amp;". "&amp;Form!P392&amp;" "&amp;Form!S392&amp;" "&amp;Form!X392&amp;" "&amp;CHAR(10)&amp;CHAR(10)&amp;"They are affiliated with the following: "&amp;Form!AP392&amp;". "&amp;Form!AY392&amp;Form!Z392&amp;Form!AB392&amp;Form!AU392&amp;Form!BA392</f>
        <v> is a  employed at . They began working with general voice clients in , and transgender/gender diverse clients in .    
They are affiliated with the following: . </v>
      </c>
      <c r="G282" s="62"/>
      <c r="H282" s="9" t="str">
        <f>Form!AR445</f>
        <v/>
      </c>
      <c r="L282" s="60"/>
    </row>
    <row r="283">
      <c r="D283" s="61" t="str">
        <f>Form!C393&amp;Form!E393&amp;" is a "&amp;Form!L393&amp;" employed at "&amp;Form!AO393&amp;". They began working with general voice clients in "&amp;Form!AW393&amp;", and transgender/gender diverse clients in "&amp;Form!AV393&amp;". "&amp;Form!P393&amp;" "&amp;Form!S393&amp;" "&amp;Form!X393&amp;" "&amp;CHAR(10)&amp;CHAR(10)&amp;"They are affiliated with the following: "&amp;Form!AP393&amp;". "&amp;Form!AY393&amp;Form!Z393&amp;Form!AB393&amp;Form!AU393&amp;Form!BA393</f>
        <v> is a  employed at . They began working with general voice clients in , and transgender/gender diverse clients in .    
They are affiliated with the following: . </v>
      </c>
      <c r="G283" s="62"/>
      <c r="H283" s="9" t="str">
        <f>Form!AR446</f>
        <v/>
      </c>
      <c r="L283" s="60"/>
    </row>
    <row r="284">
      <c r="D284" s="61" t="str">
        <f>Form!C394&amp;Form!E394&amp;" is a "&amp;Form!L394&amp;" employed at "&amp;Form!AO394&amp;". They began working with general voice clients in "&amp;Form!AW394&amp;", and transgender/gender diverse clients in "&amp;Form!AV394&amp;". "&amp;Form!P394&amp;" "&amp;Form!S394&amp;" "&amp;Form!X394&amp;" "&amp;CHAR(10)&amp;CHAR(10)&amp;"They are affiliated with the following: "&amp;Form!AP394&amp;". "&amp;Form!AY394&amp;Form!Z394&amp;Form!AB394&amp;Form!AU394&amp;Form!BA394</f>
        <v> is a  employed at . They began working with general voice clients in , and transgender/gender diverse clients in .    
They are affiliated with the following: . </v>
      </c>
      <c r="G284" s="62"/>
      <c r="H284" s="9" t="str">
        <f>Form!AR447</f>
        <v/>
      </c>
      <c r="L284" s="60"/>
    </row>
    <row r="285">
      <c r="D285" s="61" t="str">
        <f>Form!C395&amp;Form!E395&amp;" is a "&amp;Form!L395&amp;" employed at "&amp;Form!AO395&amp;". They began working with general voice clients in "&amp;Form!AW395&amp;", and transgender/gender diverse clients in "&amp;Form!AV395&amp;". "&amp;Form!P395&amp;" "&amp;Form!S395&amp;" "&amp;Form!X395&amp;" "&amp;CHAR(10)&amp;CHAR(10)&amp;"They are affiliated with the following: "&amp;Form!AP395&amp;". "&amp;Form!AY395&amp;Form!Z395&amp;Form!AB395&amp;Form!AU395&amp;Form!BA395</f>
        <v> is a  employed at . They began working with general voice clients in , and transgender/gender diverse clients in .    
They are affiliated with the following: . </v>
      </c>
      <c r="G285" s="62"/>
      <c r="H285" s="9" t="str">
        <f>Form!AR448</f>
        <v/>
      </c>
      <c r="L285" s="60"/>
    </row>
    <row r="286">
      <c r="D286" s="61" t="str">
        <f>Form!C396&amp;Form!E396&amp;" is a "&amp;Form!L396&amp;" employed at "&amp;Form!AO396&amp;". They began working with general voice clients in "&amp;Form!AW396&amp;", and transgender/gender diverse clients in "&amp;Form!AV396&amp;". "&amp;Form!P396&amp;" "&amp;Form!S396&amp;" "&amp;Form!X396&amp;" "&amp;CHAR(10)&amp;CHAR(10)&amp;"They are affiliated with the following: "&amp;Form!AP396&amp;". "&amp;Form!AY396&amp;Form!Z396&amp;Form!AB396&amp;Form!AU396&amp;Form!BA396</f>
        <v> is a  employed at . They began working with general voice clients in , and transgender/gender diverse clients in .    
They are affiliated with the following: . </v>
      </c>
      <c r="G286" s="62"/>
      <c r="H286" s="9" t="str">
        <f>Form!AR449</f>
        <v/>
      </c>
      <c r="L286" s="60"/>
    </row>
    <row r="287">
      <c r="D287" s="61" t="str">
        <f>Form!C397&amp;Form!E397&amp;" is a "&amp;Form!L397&amp;" employed at "&amp;Form!AO397&amp;". They began working with general voice clients in "&amp;Form!AW397&amp;", and transgender/gender diverse clients in "&amp;Form!AV397&amp;". "&amp;Form!P397&amp;" "&amp;Form!S397&amp;" "&amp;Form!X397&amp;" "&amp;CHAR(10)&amp;CHAR(10)&amp;"They are affiliated with the following: "&amp;Form!AP397&amp;". "&amp;Form!AY397&amp;Form!Z397&amp;Form!AB397&amp;Form!AU397&amp;Form!BA397</f>
        <v> is a  employed at . They began working with general voice clients in , and transgender/gender diverse clients in .    
They are affiliated with the following: . </v>
      </c>
      <c r="G287" s="62"/>
      <c r="H287" s="9" t="str">
        <f>Form!AR450</f>
        <v/>
      </c>
      <c r="L287" s="60"/>
    </row>
    <row r="288">
      <c r="D288" s="61" t="str">
        <f>Form!C398&amp;Form!E398&amp;" is a "&amp;Form!L398&amp;" employed at "&amp;Form!AO398&amp;". They began working with general voice clients in "&amp;Form!AW398&amp;", and transgender/gender diverse clients in "&amp;Form!AV398&amp;". "&amp;Form!P398&amp;" "&amp;Form!S398&amp;" "&amp;Form!X398&amp;" "&amp;CHAR(10)&amp;CHAR(10)&amp;"They are affiliated with the following: "&amp;Form!AP398&amp;". "&amp;Form!AY398&amp;Form!Z398&amp;Form!AB398&amp;Form!AU398&amp;Form!BA398</f>
        <v> is a  employed at . They began working with general voice clients in , and transgender/gender diverse clients in .    
They are affiliated with the following: . </v>
      </c>
      <c r="G288" s="62"/>
      <c r="H288" s="9" t="str">
        <f>Form!AR451</f>
        <v/>
      </c>
      <c r="L288" s="60"/>
    </row>
    <row r="289">
      <c r="D289" s="61" t="str">
        <f>Form!C399&amp;Form!E399&amp;" is a "&amp;Form!L399&amp;" employed at "&amp;Form!AO399&amp;". They began working with general voice clients in "&amp;Form!AW399&amp;", and transgender/gender diverse clients in "&amp;Form!AV399&amp;". "&amp;Form!P399&amp;" "&amp;Form!S399&amp;" "&amp;Form!X399&amp;" "&amp;CHAR(10)&amp;CHAR(10)&amp;"They are affiliated with the following: "&amp;Form!AP399&amp;". "&amp;Form!AY399&amp;Form!Z399&amp;Form!AB399&amp;Form!AU399&amp;Form!BA399</f>
        <v> is a  employed at . They began working with general voice clients in , and transgender/gender diverse clients in .    
They are affiliated with the following: . </v>
      </c>
      <c r="G289" s="62"/>
      <c r="H289" s="9" t="str">
        <f>Form!AR452</f>
        <v/>
      </c>
      <c r="L289" s="60"/>
    </row>
    <row r="290">
      <c r="D290" s="61" t="str">
        <f>Form!C400&amp;Form!E400&amp;" is a "&amp;Form!L400&amp;" employed at "&amp;Form!AO400&amp;". They began working with general voice clients in "&amp;Form!AW400&amp;", and transgender/gender diverse clients in "&amp;Form!AV400&amp;". "&amp;Form!P400&amp;" "&amp;Form!S400&amp;" "&amp;Form!X400&amp;" "&amp;CHAR(10)&amp;CHAR(10)&amp;"They are affiliated with the following: "&amp;Form!AP400&amp;". "&amp;Form!AY400&amp;Form!Z400&amp;Form!AB400&amp;Form!AU400&amp;Form!BA400</f>
        <v> is a  employed at . They began working with general voice clients in , and transgender/gender diverse clients in .    
They are affiliated with the following: . </v>
      </c>
      <c r="G290" s="62"/>
      <c r="H290" s="9" t="str">
        <f>Form!AR453</f>
        <v/>
      </c>
      <c r="L290" s="60"/>
    </row>
    <row r="291">
      <c r="D291" s="61" t="str">
        <f>Form!C401&amp;Form!E401&amp;" is a "&amp;Form!L401&amp;" employed at "&amp;Form!AO401&amp;". They began working with general voice clients in "&amp;Form!AW401&amp;", and transgender/gender diverse clients in "&amp;Form!AV401&amp;". "&amp;Form!P401&amp;" "&amp;Form!S401&amp;" "&amp;Form!X401&amp;" "&amp;CHAR(10)&amp;CHAR(10)&amp;"They are affiliated with the following: "&amp;Form!AP401&amp;". "&amp;Form!AY401&amp;Form!Z401&amp;Form!AB401&amp;Form!AU401&amp;Form!BA401</f>
        <v> is a  employed at . They began working with general voice clients in , and transgender/gender diverse clients in .    
They are affiliated with the following: . </v>
      </c>
      <c r="G291" s="62"/>
      <c r="H291" s="9" t="str">
        <f>Form!AR454</f>
        <v/>
      </c>
      <c r="L291" s="60"/>
    </row>
    <row r="292">
      <c r="D292" s="61" t="str">
        <f>Form!C402&amp;Form!E402&amp;" is a "&amp;Form!L402&amp;" employed at "&amp;Form!AO402&amp;". They began working with general voice clients in "&amp;Form!AW402&amp;", and transgender/gender diverse clients in "&amp;Form!AV402&amp;". "&amp;Form!P402&amp;" "&amp;Form!S402&amp;" "&amp;Form!X402&amp;" "&amp;CHAR(10)&amp;CHAR(10)&amp;"They are affiliated with the following: "&amp;Form!AP402&amp;". "&amp;Form!AY402&amp;Form!Z402&amp;Form!AB402&amp;Form!AU402&amp;Form!BA402</f>
        <v> is a  employed at . They began working with general voice clients in , and transgender/gender diverse clients in .    
They are affiliated with the following: . </v>
      </c>
      <c r="G292" s="62"/>
      <c r="H292" s="9" t="str">
        <f>Form!AR455</f>
        <v/>
      </c>
      <c r="L292" s="60"/>
    </row>
    <row r="293">
      <c r="D293" s="61" t="str">
        <f>Form!C403&amp;Form!E403&amp;" is a "&amp;Form!L403&amp;" employed at "&amp;Form!AO403&amp;". They began working with general voice clients in "&amp;Form!AW403&amp;", and transgender/gender diverse clients in "&amp;Form!AV403&amp;". "&amp;Form!P403&amp;" "&amp;Form!S403&amp;" "&amp;Form!X403&amp;" "&amp;CHAR(10)&amp;CHAR(10)&amp;"They are affiliated with the following: "&amp;Form!AP403&amp;". "&amp;Form!AY403&amp;Form!Z403&amp;Form!AB403&amp;Form!AU403&amp;Form!BA403</f>
        <v> is a  employed at . They began working with general voice clients in , and transgender/gender diverse clients in .    
They are affiliated with the following: . </v>
      </c>
      <c r="G293" s="62"/>
      <c r="H293" s="9" t="str">
        <f>Form!AR456</f>
        <v/>
      </c>
      <c r="L293" s="60"/>
    </row>
    <row r="294">
      <c r="D294" s="61" t="str">
        <f>Form!C404&amp;Form!E404&amp;" is a "&amp;Form!L404&amp;" employed at "&amp;Form!AO404&amp;". They began working with general voice clients in "&amp;Form!AW404&amp;", and transgender/gender diverse clients in "&amp;Form!AV404&amp;". "&amp;Form!P404&amp;" "&amp;Form!S404&amp;" "&amp;Form!X404&amp;" "&amp;CHAR(10)&amp;CHAR(10)&amp;"They are affiliated with the following: "&amp;Form!AP404&amp;". "&amp;Form!AY404&amp;Form!Z404&amp;Form!AB404&amp;Form!AU404&amp;Form!BA404</f>
        <v> is a  employed at . They began working with general voice clients in , and transgender/gender diverse clients in .    
They are affiliated with the following: . </v>
      </c>
      <c r="G294" s="62"/>
      <c r="H294" s="9" t="str">
        <f>Form!AR457</f>
        <v/>
      </c>
      <c r="L294" s="60"/>
    </row>
    <row r="295">
      <c r="D295" s="61" t="str">
        <f>Form!C405&amp;Form!E405&amp;" is a "&amp;Form!L405&amp;" employed at "&amp;Form!AO405&amp;". They began working with general voice clients in "&amp;Form!AW405&amp;", and transgender/gender diverse clients in "&amp;Form!AV405&amp;". "&amp;Form!P405&amp;" "&amp;Form!S405&amp;" "&amp;Form!X405&amp;" "&amp;CHAR(10)&amp;CHAR(10)&amp;"They are affiliated with the following: "&amp;Form!AP405&amp;". "&amp;Form!AY405&amp;Form!Z405&amp;Form!AB405&amp;Form!AU405&amp;Form!BA405</f>
        <v> is a  employed at . They began working with general voice clients in , and transgender/gender diverse clients in .    
They are affiliated with the following: . </v>
      </c>
      <c r="G295" s="62"/>
      <c r="H295" s="9" t="str">
        <f>Form!AR458</f>
        <v/>
      </c>
      <c r="L295" s="60"/>
    </row>
    <row r="296">
      <c r="D296" s="61" t="str">
        <f>Form!C406&amp;Form!E406&amp;" is a "&amp;Form!L406&amp;" employed at "&amp;Form!AO406&amp;". They began working with general voice clients in "&amp;Form!AW406&amp;", and transgender/gender diverse clients in "&amp;Form!AV406&amp;". "&amp;Form!P406&amp;" "&amp;Form!S406&amp;" "&amp;Form!X406&amp;" "&amp;CHAR(10)&amp;CHAR(10)&amp;"They are affiliated with the following: "&amp;Form!AP406&amp;". "&amp;Form!AY406&amp;Form!Z406&amp;Form!AB406&amp;Form!AU406&amp;Form!BA406</f>
        <v> is a  employed at . They began working with general voice clients in , and transgender/gender diverse clients in .    
They are affiliated with the following: . </v>
      </c>
      <c r="G296" s="62"/>
      <c r="H296" s="9" t="str">
        <f>Form!AR459</f>
        <v/>
      </c>
      <c r="L296" s="60"/>
    </row>
    <row r="297">
      <c r="D297" s="61" t="str">
        <f>Form!C407&amp;Form!E407&amp;" is a "&amp;Form!L407&amp;" employed at "&amp;Form!AO407&amp;". They began working with general voice clients in "&amp;Form!AW407&amp;", and transgender/gender diverse clients in "&amp;Form!AV407&amp;". "&amp;Form!P407&amp;" "&amp;Form!S407&amp;" "&amp;Form!X407&amp;" "&amp;CHAR(10)&amp;CHAR(10)&amp;"They are affiliated with the following: "&amp;Form!AP407&amp;". "&amp;Form!AY407&amp;Form!Z407&amp;Form!AB407&amp;Form!AU407&amp;Form!BA407</f>
        <v> is a  employed at . They began working with general voice clients in , and transgender/gender diverse clients in .    
They are affiliated with the following: . </v>
      </c>
      <c r="G297" s="62"/>
      <c r="H297" s="9" t="str">
        <f>Form!AR460</f>
        <v/>
      </c>
      <c r="L297" s="60"/>
    </row>
    <row r="298">
      <c r="D298" s="61" t="str">
        <f>Form!C408&amp;Form!E408&amp;" is a "&amp;Form!L408&amp;" employed at "&amp;Form!AO408&amp;". They began working with general voice clients in "&amp;Form!AW408&amp;", and transgender/gender diverse clients in "&amp;Form!AV408&amp;". "&amp;Form!P408&amp;" "&amp;Form!S408&amp;" "&amp;Form!X408&amp;" "&amp;CHAR(10)&amp;CHAR(10)&amp;"They are affiliated with the following: "&amp;Form!AP408&amp;". "&amp;Form!AY408&amp;Form!Z408&amp;Form!AB408&amp;Form!AU408&amp;Form!BA408</f>
        <v> is a  employed at . They began working with general voice clients in , and transgender/gender diverse clients in .    
They are affiliated with the following: . </v>
      </c>
      <c r="G298" s="62"/>
      <c r="H298" s="9" t="str">
        <f>Form!AR461</f>
        <v/>
      </c>
      <c r="L298" s="60"/>
    </row>
    <row r="299">
      <c r="D299" s="61" t="str">
        <f>Form!C409&amp;Form!E409&amp;" is a "&amp;Form!L409&amp;" employed at "&amp;Form!AO409&amp;". They began working with general voice clients in "&amp;Form!AW409&amp;", and transgender/gender diverse clients in "&amp;Form!AV409&amp;". "&amp;Form!P409&amp;" "&amp;Form!S409&amp;" "&amp;Form!X409&amp;" "&amp;CHAR(10)&amp;CHAR(10)&amp;"They are affiliated with the following: "&amp;Form!AP409&amp;". "&amp;Form!AY409&amp;Form!Z409&amp;Form!AB409&amp;Form!AU409&amp;Form!BA409</f>
        <v> is a  employed at . They began working with general voice clients in , and transgender/gender diverse clients in .    
They are affiliated with the following: . </v>
      </c>
      <c r="G299" s="62"/>
      <c r="H299" s="9" t="str">
        <f>Form!AR462</f>
        <v/>
      </c>
      <c r="L299" s="60"/>
    </row>
    <row r="300">
      <c r="D300" s="61" t="str">
        <f>Form!C410&amp;Form!E410&amp;" is a "&amp;Form!L410&amp;" employed at "&amp;Form!AO410&amp;". They began working with general voice clients in "&amp;Form!AW410&amp;", and transgender/gender diverse clients in "&amp;Form!AV410&amp;". "&amp;Form!P410&amp;" "&amp;Form!S410&amp;" "&amp;Form!X410&amp;" "&amp;CHAR(10)&amp;CHAR(10)&amp;"They are affiliated with the following: "&amp;Form!AP410&amp;". "&amp;Form!AY410&amp;Form!Z410&amp;Form!AB410&amp;Form!AU410&amp;Form!BA410</f>
        <v> is a  employed at . They began working with general voice clients in , and transgender/gender diverse clients in .    
They are affiliated with the following: . </v>
      </c>
      <c r="G300" s="62"/>
      <c r="H300" s="9" t="str">
        <f>Form!AR463</f>
        <v/>
      </c>
      <c r="L300" s="60"/>
    </row>
    <row r="301">
      <c r="D301" s="61" t="str">
        <f>Form!C411&amp;Form!E411&amp;" is a "&amp;Form!L411&amp;" employed at "&amp;Form!AO411&amp;". They began working with general voice clients in "&amp;Form!AW411&amp;", and transgender/gender diverse clients in "&amp;Form!AV411&amp;". "&amp;Form!P411&amp;" "&amp;Form!S411&amp;" "&amp;Form!X411&amp;" "&amp;CHAR(10)&amp;CHAR(10)&amp;"They are affiliated with the following: "&amp;Form!AP411&amp;". "&amp;Form!AY411&amp;Form!Z411&amp;Form!AB411&amp;Form!AU411&amp;Form!BA411</f>
        <v> is a  employed at . They began working with general voice clients in , and transgender/gender diverse clients in .    
They are affiliated with the following: . </v>
      </c>
      <c r="G301" s="62"/>
      <c r="H301" s="9" t="str">
        <f>Form!AR464</f>
        <v/>
      </c>
      <c r="L301" s="60"/>
    </row>
    <row r="302">
      <c r="D302" s="61" t="str">
        <f>Form!C412&amp;Form!E412&amp;" is a "&amp;Form!L412&amp;" employed at "&amp;Form!AO412&amp;". They began working with general voice clients in "&amp;Form!AW412&amp;", and transgender/gender diverse clients in "&amp;Form!AV412&amp;". "&amp;Form!P412&amp;" "&amp;Form!S412&amp;" "&amp;Form!X412&amp;" "&amp;CHAR(10)&amp;CHAR(10)&amp;"They are affiliated with the following: "&amp;Form!AP412&amp;". "&amp;Form!AY412&amp;Form!Z412&amp;Form!AB412&amp;Form!AU412&amp;Form!BA412</f>
        <v> is a  employed at . They began working with general voice clients in , and transgender/gender diverse clients in .    
They are affiliated with the following: . </v>
      </c>
      <c r="G302" s="62"/>
      <c r="H302" s="9" t="str">
        <f>Form!AR465</f>
        <v/>
      </c>
      <c r="L302" s="60"/>
    </row>
    <row r="303">
      <c r="D303" s="61" t="str">
        <f>Form!C413&amp;Form!E413&amp;" is a "&amp;Form!L413&amp;" employed at "&amp;Form!AO413&amp;". They began working with general voice clients in "&amp;Form!AW413&amp;", and transgender/gender diverse clients in "&amp;Form!AV413&amp;". "&amp;Form!P413&amp;" "&amp;Form!S413&amp;" "&amp;Form!X413&amp;" "&amp;CHAR(10)&amp;CHAR(10)&amp;"They are affiliated with the following: "&amp;Form!AP413&amp;". "&amp;Form!AY413&amp;Form!Z413&amp;Form!AB413&amp;Form!AU413&amp;Form!BA413</f>
        <v> is a  employed at . They began working with general voice clients in , and transgender/gender diverse clients in .    
They are affiliated with the following: . </v>
      </c>
      <c r="G303" s="62"/>
      <c r="H303" s="9" t="str">
        <f>Form!AR466</f>
        <v/>
      </c>
      <c r="L303" s="60"/>
    </row>
    <row r="304">
      <c r="D304" s="61" t="str">
        <f>Form!C414&amp;Form!E414&amp;" is a "&amp;Form!L414&amp;" employed at "&amp;Form!AO414&amp;". They began working with general voice clients in "&amp;Form!AW414&amp;", and transgender/gender diverse clients in "&amp;Form!AV414&amp;". "&amp;Form!P414&amp;" "&amp;Form!S414&amp;" "&amp;Form!X414&amp;" "&amp;CHAR(10)&amp;CHAR(10)&amp;"They are affiliated with the following: "&amp;Form!AP414&amp;". "&amp;Form!AY414&amp;Form!Z414&amp;Form!AB414&amp;Form!AU414&amp;Form!BA414</f>
        <v> is a  employed at . They began working with general voice clients in , and transgender/gender diverse clients in .    
They are affiliated with the following: . </v>
      </c>
      <c r="G304" s="62"/>
      <c r="H304" s="9" t="str">
        <f>Form!AR467</f>
        <v/>
      </c>
      <c r="L304" s="60"/>
    </row>
    <row r="305">
      <c r="D305" s="61" t="str">
        <f>Form!C415&amp;Form!E415&amp;" is a "&amp;Form!L415&amp;" employed at "&amp;Form!AO415&amp;". They began working with general voice clients in "&amp;Form!AW415&amp;", and transgender/gender diverse clients in "&amp;Form!AV415&amp;". "&amp;Form!P415&amp;" "&amp;Form!S415&amp;" "&amp;Form!X415&amp;" "&amp;CHAR(10)&amp;CHAR(10)&amp;"They are affiliated with the following: "&amp;Form!AP415&amp;". "&amp;Form!AY415&amp;Form!Z415&amp;Form!AB415&amp;Form!AU415&amp;Form!BA415</f>
        <v> is a  employed at . They began working with general voice clients in , and transgender/gender diverse clients in .    
They are affiliated with the following: . </v>
      </c>
      <c r="G305" s="62"/>
      <c r="H305" s="9" t="str">
        <f>Form!AR468</f>
        <v/>
      </c>
      <c r="L305" s="60"/>
    </row>
    <row r="306">
      <c r="D306" s="61" t="str">
        <f>Form!C416&amp;Form!E416&amp;" is a "&amp;Form!L416&amp;" employed at "&amp;Form!AO416&amp;". They began working with general voice clients in "&amp;Form!AW416&amp;", and transgender/gender diverse clients in "&amp;Form!AV416&amp;". "&amp;Form!P416&amp;" "&amp;Form!S416&amp;" "&amp;Form!X416&amp;" "&amp;CHAR(10)&amp;CHAR(10)&amp;"They are affiliated with the following: "&amp;Form!AP416&amp;". "&amp;Form!AY416&amp;Form!Z416&amp;Form!AB416&amp;Form!AU416&amp;Form!BA416</f>
        <v> is a  employed at . They began working with general voice clients in , and transgender/gender diverse clients in .    
They are affiliated with the following: . </v>
      </c>
      <c r="G306" s="62"/>
      <c r="H306" s="9" t="str">
        <f>Form!AR469</f>
        <v/>
      </c>
      <c r="L306" s="60"/>
    </row>
    <row r="307">
      <c r="D307" s="61" t="str">
        <f>Form!C417&amp;Form!E417&amp;" is a "&amp;Form!L417&amp;" employed at "&amp;Form!AO417&amp;". They began working with general voice clients in "&amp;Form!AW417&amp;", and transgender/gender diverse clients in "&amp;Form!AV417&amp;". "&amp;Form!P417&amp;" "&amp;Form!S417&amp;" "&amp;Form!X417&amp;" "&amp;CHAR(10)&amp;CHAR(10)&amp;"They are affiliated with the following: "&amp;Form!AP417&amp;". "&amp;Form!AY417&amp;Form!Z417&amp;Form!AB417&amp;Form!AU417&amp;Form!BA417</f>
        <v> is a  employed at . They began working with general voice clients in , and transgender/gender diverse clients in .    
They are affiliated with the following: . </v>
      </c>
      <c r="G307" s="62"/>
      <c r="H307" s="9" t="str">
        <f>Form!AR470</f>
        <v/>
      </c>
      <c r="L307" s="60"/>
    </row>
    <row r="308">
      <c r="D308" s="61" t="str">
        <f>Form!C418&amp;Form!E418&amp;" is a "&amp;Form!L418&amp;" employed at "&amp;Form!AO418&amp;". They began working with general voice clients in "&amp;Form!AW418&amp;", and transgender/gender diverse clients in "&amp;Form!AV418&amp;". "&amp;Form!P418&amp;" "&amp;Form!S418&amp;" "&amp;Form!X418&amp;" "&amp;CHAR(10)&amp;CHAR(10)&amp;"They are affiliated with the following: "&amp;Form!AP418&amp;". "&amp;Form!AY418&amp;Form!Z418&amp;Form!AB418&amp;Form!AU418&amp;Form!BA418</f>
        <v> is a  employed at . They began working with general voice clients in , and transgender/gender diverse clients in .    
They are affiliated with the following: . </v>
      </c>
      <c r="G308" s="62"/>
      <c r="H308" s="9" t="str">
        <f>Form!AR471</f>
        <v/>
      </c>
      <c r="L308" s="60"/>
    </row>
    <row r="309">
      <c r="D309" s="61" t="str">
        <f>Form!C419&amp;Form!E419&amp;" is a "&amp;Form!L419&amp;" employed at "&amp;Form!AO419&amp;". They began working with general voice clients in "&amp;Form!AW419&amp;", and transgender/gender diverse clients in "&amp;Form!AV419&amp;". "&amp;Form!P419&amp;" "&amp;Form!S419&amp;" "&amp;Form!X419&amp;" "&amp;CHAR(10)&amp;CHAR(10)&amp;"They are affiliated with the following: "&amp;Form!AP419&amp;". "&amp;Form!AY419&amp;Form!Z419&amp;Form!AB419&amp;Form!AU419&amp;Form!BA419</f>
        <v> is a  employed at . They began working with general voice clients in , and transgender/gender diverse clients in .    
They are affiliated with the following: . </v>
      </c>
      <c r="G309" s="62"/>
      <c r="H309" s="9" t="str">
        <f>Form!AR472</f>
        <v/>
      </c>
      <c r="L309" s="60"/>
    </row>
    <row r="310">
      <c r="D310" s="61" t="str">
        <f>Form!C420&amp;Form!E420&amp;" is a "&amp;Form!L420&amp;" employed at "&amp;Form!AO420&amp;". They began working with general voice clients in "&amp;Form!AW420&amp;", and transgender/gender diverse clients in "&amp;Form!AV420&amp;". "&amp;Form!P420&amp;" "&amp;Form!S420&amp;" "&amp;Form!X420&amp;" "&amp;CHAR(10)&amp;CHAR(10)&amp;"They are affiliated with the following: "&amp;Form!AP420&amp;". "&amp;Form!AY420&amp;Form!Z420&amp;Form!AB420&amp;Form!AU420&amp;Form!BA420</f>
        <v> is a  employed at . They began working with general voice clients in , and transgender/gender diverse clients in .    
They are affiliated with the following: . </v>
      </c>
      <c r="G310" s="62"/>
      <c r="H310" s="9" t="str">
        <f>Form!AR473</f>
        <v/>
      </c>
      <c r="L310" s="60"/>
    </row>
    <row r="311">
      <c r="D311" s="61" t="str">
        <f>Form!C421&amp;Form!E421&amp;" is a "&amp;Form!L421&amp;" employed at "&amp;Form!AO421&amp;". They began working with general voice clients in "&amp;Form!AW421&amp;", and transgender/gender diverse clients in "&amp;Form!AV421&amp;". "&amp;Form!P421&amp;" "&amp;Form!S421&amp;" "&amp;Form!X421&amp;" "&amp;CHAR(10)&amp;CHAR(10)&amp;"They are affiliated with the following: "&amp;Form!AP421&amp;". "&amp;Form!AY421&amp;Form!Z421&amp;Form!AB421&amp;Form!AU421&amp;Form!BA421</f>
        <v> is a  employed at . They began working with general voice clients in , and transgender/gender diverse clients in .    
They are affiliated with the following: . </v>
      </c>
      <c r="G311" s="62"/>
      <c r="H311" s="9" t="str">
        <f>Form!AR474</f>
        <v/>
      </c>
      <c r="L311" s="60"/>
    </row>
    <row r="312">
      <c r="D312" s="61" t="str">
        <f>Form!C422&amp;Form!E422&amp;" is a "&amp;Form!L422&amp;" employed at "&amp;Form!AO422&amp;". They began working with general voice clients in "&amp;Form!AW422&amp;", and transgender/gender diverse clients in "&amp;Form!AV422&amp;". "&amp;Form!P422&amp;" "&amp;Form!S422&amp;" "&amp;Form!X422&amp;" "&amp;CHAR(10)&amp;CHAR(10)&amp;"They are affiliated with the following: "&amp;Form!AP422&amp;". "&amp;Form!AY422&amp;Form!Z422&amp;Form!AB422&amp;Form!AU422&amp;Form!BA422</f>
        <v> is a  employed at . They began working with general voice clients in , and transgender/gender diverse clients in .    
They are affiliated with the following: . </v>
      </c>
      <c r="G312" s="62"/>
      <c r="H312" s="9" t="str">
        <f>Form!AR475</f>
        <v/>
      </c>
      <c r="L312" s="60"/>
    </row>
    <row r="313">
      <c r="D313" s="61" t="str">
        <f>Form!C423&amp;Form!E423&amp;" is a "&amp;Form!L423&amp;" employed at "&amp;Form!AO423&amp;". They began working with general voice clients in "&amp;Form!AW423&amp;", and transgender/gender diverse clients in "&amp;Form!AV423&amp;". "&amp;Form!P423&amp;" "&amp;Form!S423&amp;" "&amp;Form!X423&amp;" "&amp;CHAR(10)&amp;CHAR(10)&amp;"They are affiliated with the following: "&amp;Form!AP423&amp;". "&amp;Form!AY423&amp;Form!Z423&amp;Form!AB423&amp;Form!AU423&amp;Form!BA423</f>
        <v> is a  employed at . They began working with general voice clients in , and transgender/gender diverse clients in .    
They are affiliated with the following: . </v>
      </c>
      <c r="G313" s="62"/>
      <c r="H313" s="9" t="str">
        <f>Form!AR476</f>
        <v/>
      </c>
      <c r="L313" s="60"/>
    </row>
    <row r="314">
      <c r="G314" s="62"/>
      <c r="H314" s="9" t="str">
        <f>Form!AR477</f>
        <v/>
      </c>
      <c r="L314" s="60"/>
    </row>
    <row r="315">
      <c r="G315" s="62"/>
      <c r="H315" s="9" t="str">
        <f>Form!AR478</f>
        <v/>
      </c>
      <c r="L315" s="60"/>
    </row>
    <row r="316">
      <c r="G316" s="62"/>
      <c r="H316" s="9" t="str">
        <f>Form!AR479</f>
        <v/>
      </c>
      <c r="L316" s="60"/>
    </row>
    <row r="317">
      <c r="G317" s="62"/>
      <c r="H317" s="9" t="str">
        <f>Form!AR480</f>
        <v/>
      </c>
      <c r="L317" s="60"/>
    </row>
    <row r="318">
      <c r="G318" s="62"/>
      <c r="H318" s="9" t="str">
        <f>Form!AR481</f>
        <v/>
      </c>
      <c r="L318" s="60"/>
    </row>
    <row r="319">
      <c r="G319" s="62"/>
      <c r="H319" s="9" t="str">
        <f>Form!AR482</f>
        <v/>
      </c>
      <c r="L319" s="60"/>
    </row>
    <row r="320">
      <c r="G320" s="62"/>
      <c r="H320" s="9" t="str">
        <f>Form!AR483</f>
        <v/>
      </c>
      <c r="L320" s="60"/>
    </row>
    <row r="321">
      <c r="G321" s="62"/>
      <c r="H321" s="9" t="str">
        <f>Form!AR484</f>
        <v/>
      </c>
      <c r="L321" s="60"/>
    </row>
    <row r="322">
      <c r="G322" s="62"/>
      <c r="H322" s="9" t="str">
        <f>Form!AR485</f>
        <v/>
      </c>
      <c r="L322" s="60"/>
    </row>
    <row r="323">
      <c r="G323" s="62"/>
      <c r="H323" s="9" t="str">
        <f>Form!AR486</f>
        <v/>
      </c>
      <c r="L323" s="60"/>
    </row>
    <row r="324">
      <c r="G324" s="62"/>
      <c r="H324" s="9" t="str">
        <f>Form!AR487</f>
        <v/>
      </c>
      <c r="L324" s="60"/>
    </row>
    <row r="325">
      <c r="G325" s="62"/>
      <c r="H325" s="9" t="str">
        <f>Form!AR488</f>
        <v/>
      </c>
      <c r="L325" s="60"/>
    </row>
    <row r="326">
      <c r="G326" s="62"/>
      <c r="H326" s="9" t="str">
        <f>Form!AR489</f>
        <v/>
      </c>
      <c r="L326" s="60"/>
    </row>
    <row r="327">
      <c r="G327" s="62"/>
      <c r="H327" s="9" t="str">
        <f>Form!AR490</f>
        <v/>
      </c>
      <c r="L327" s="60"/>
    </row>
    <row r="328">
      <c r="G328" s="62"/>
      <c r="H328" s="9" t="str">
        <f>Form!AR491</f>
        <v/>
      </c>
      <c r="L328" s="60"/>
    </row>
    <row r="329">
      <c r="G329" s="62"/>
      <c r="H329" s="9" t="str">
        <f>Form!AR492</f>
        <v/>
      </c>
      <c r="L329" s="60"/>
    </row>
    <row r="330">
      <c r="G330" s="62"/>
      <c r="H330" s="9" t="str">
        <f>Form!AR493</f>
        <v/>
      </c>
      <c r="L330" s="60"/>
    </row>
    <row r="331">
      <c r="G331" s="62"/>
      <c r="H331" s="9" t="str">
        <f>Form!AR494</f>
        <v/>
      </c>
      <c r="L331" s="60"/>
    </row>
    <row r="332">
      <c r="G332" s="62"/>
      <c r="H332" s="9" t="str">
        <f>Form!AR495</f>
        <v/>
      </c>
      <c r="L332" s="60"/>
    </row>
    <row r="333">
      <c r="G333" s="62"/>
      <c r="H333" s="9" t="str">
        <f>Form!AR496</f>
        <v/>
      </c>
      <c r="L333" s="60"/>
    </row>
    <row r="334">
      <c r="G334" s="62"/>
      <c r="H334" s="9" t="str">
        <f>Form!AR497</f>
        <v/>
      </c>
      <c r="L334" s="60"/>
    </row>
    <row r="335">
      <c r="G335" s="62"/>
      <c r="H335" s="9" t="str">
        <f>Form!AR498</f>
        <v/>
      </c>
      <c r="L335" s="60"/>
    </row>
    <row r="336">
      <c r="G336" s="62"/>
      <c r="H336" s="9" t="str">
        <f>Form!AR499</f>
        <v/>
      </c>
      <c r="L336" s="60"/>
    </row>
    <row r="337">
      <c r="G337" s="62"/>
      <c r="H337" s="9" t="str">
        <f>Form!AR500</f>
        <v/>
      </c>
      <c r="L337" s="60"/>
    </row>
    <row r="338">
      <c r="G338" s="62"/>
      <c r="H338" s="9" t="str">
        <f>Form!AR501</f>
        <v/>
      </c>
      <c r="L338" s="60"/>
    </row>
    <row r="339">
      <c r="G339" s="62"/>
      <c r="H339" s="9" t="str">
        <f>Form!AR502</f>
        <v/>
      </c>
      <c r="L339" s="60"/>
    </row>
    <row r="340">
      <c r="G340" s="62"/>
      <c r="H340" s="9" t="str">
        <f>Form!AR503</f>
        <v/>
      </c>
      <c r="L340" s="60"/>
    </row>
    <row r="341">
      <c r="G341" s="62"/>
      <c r="H341" s="9" t="str">
        <f>Form!AR504</f>
        <v/>
      </c>
      <c r="L341" s="60"/>
    </row>
    <row r="342">
      <c r="G342" s="62"/>
      <c r="L342" s="60"/>
    </row>
    <row r="343">
      <c r="G343" s="62"/>
      <c r="L343" s="60"/>
    </row>
    <row r="344">
      <c r="G344" s="62"/>
      <c r="L344" s="60"/>
    </row>
    <row r="345">
      <c r="G345" s="62"/>
      <c r="L345" s="60"/>
    </row>
    <row r="346">
      <c r="G346" s="62"/>
      <c r="L346" s="60"/>
    </row>
    <row r="347">
      <c r="G347" s="62"/>
      <c r="L347" s="60"/>
    </row>
    <row r="348">
      <c r="G348" s="62"/>
      <c r="L348" s="60"/>
    </row>
    <row r="349">
      <c r="G349" s="62"/>
      <c r="L349" s="60"/>
    </row>
    <row r="350">
      <c r="G350" s="62"/>
      <c r="L350" s="60"/>
    </row>
    <row r="351">
      <c r="G351" s="62"/>
      <c r="L351" s="60"/>
    </row>
    <row r="352">
      <c r="G352" s="62"/>
      <c r="L352" s="60"/>
    </row>
    <row r="353">
      <c r="G353" s="62"/>
      <c r="L353" s="60"/>
    </row>
    <row r="354">
      <c r="G354" s="62"/>
      <c r="L354" s="60"/>
    </row>
    <row r="355">
      <c r="G355" s="62"/>
      <c r="L355" s="60"/>
    </row>
    <row r="356">
      <c r="G356" s="62"/>
      <c r="L356" s="60"/>
    </row>
    <row r="357">
      <c r="G357" s="62"/>
      <c r="L357" s="60"/>
    </row>
    <row r="358">
      <c r="G358" s="62"/>
      <c r="L358" s="60"/>
    </row>
    <row r="359">
      <c r="G359" s="62"/>
      <c r="L359" s="60"/>
    </row>
    <row r="360">
      <c r="G360" s="62"/>
      <c r="L360" s="60"/>
    </row>
    <row r="361">
      <c r="G361" s="62"/>
      <c r="L361" s="60"/>
    </row>
    <row r="362">
      <c r="G362" s="62"/>
      <c r="L362" s="60"/>
    </row>
    <row r="363">
      <c r="G363" s="62"/>
      <c r="L363" s="60"/>
    </row>
    <row r="364">
      <c r="G364" s="62"/>
      <c r="L364" s="60"/>
    </row>
    <row r="365">
      <c r="G365" s="62"/>
      <c r="L365" s="60"/>
    </row>
    <row r="366">
      <c r="G366" s="62"/>
      <c r="L366" s="60"/>
    </row>
    <row r="367">
      <c r="G367" s="62"/>
      <c r="L367" s="60"/>
    </row>
    <row r="368">
      <c r="G368" s="62"/>
      <c r="L368" s="60"/>
    </row>
    <row r="369">
      <c r="G369" s="62"/>
      <c r="L369" s="60"/>
    </row>
    <row r="370">
      <c r="G370" s="62"/>
      <c r="L370" s="60"/>
    </row>
    <row r="371">
      <c r="G371" s="62"/>
      <c r="L371" s="60"/>
    </row>
    <row r="372">
      <c r="G372" s="62"/>
      <c r="L372" s="60"/>
    </row>
    <row r="373">
      <c r="G373" s="62"/>
      <c r="L373" s="60"/>
    </row>
    <row r="374">
      <c r="G374" s="62"/>
      <c r="L374" s="60"/>
    </row>
    <row r="375">
      <c r="G375" s="62"/>
      <c r="L375" s="60"/>
    </row>
    <row r="376">
      <c r="G376" s="62"/>
      <c r="L376" s="60"/>
    </row>
    <row r="377">
      <c r="G377" s="62"/>
      <c r="L377" s="60"/>
    </row>
    <row r="378">
      <c r="G378" s="62"/>
      <c r="L378" s="60"/>
    </row>
    <row r="379">
      <c r="G379" s="62"/>
      <c r="L379" s="60"/>
    </row>
    <row r="380">
      <c r="G380" s="62"/>
      <c r="L380" s="60"/>
    </row>
    <row r="381">
      <c r="G381" s="62"/>
      <c r="L381" s="60"/>
    </row>
    <row r="382">
      <c r="G382" s="62"/>
      <c r="L382" s="60"/>
    </row>
    <row r="383">
      <c r="G383" s="62"/>
      <c r="L383" s="60"/>
    </row>
    <row r="384">
      <c r="G384" s="62"/>
      <c r="L384" s="60"/>
    </row>
    <row r="385">
      <c r="G385" s="62"/>
      <c r="L385" s="60"/>
    </row>
    <row r="386">
      <c r="G386" s="62"/>
      <c r="L386" s="60"/>
    </row>
    <row r="387">
      <c r="G387" s="62"/>
      <c r="L387" s="60"/>
    </row>
    <row r="388">
      <c r="G388" s="62"/>
      <c r="L388" s="60"/>
    </row>
    <row r="389">
      <c r="G389" s="62"/>
      <c r="L389" s="60"/>
    </row>
    <row r="390">
      <c r="G390" s="62"/>
      <c r="L390" s="60"/>
    </row>
    <row r="391">
      <c r="G391" s="62"/>
      <c r="L391" s="60"/>
    </row>
    <row r="392">
      <c r="G392" s="62"/>
      <c r="L392" s="60"/>
    </row>
    <row r="393">
      <c r="G393" s="62"/>
      <c r="L393" s="60"/>
    </row>
    <row r="394">
      <c r="G394" s="62"/>
      <c r="L394" s="60"/>
    </row>
    <row r="395">
      <c r="G395" s="62"/>
      <c r="L395" s="60"/>
    </row>
    <row r="396">
      <c r="G396" s="62"/>
      <c r="L396" s="60"/>
    </row>
    <row r="397">
      <c r="G397" s="62"/>
      <c r="L397" s="60"/>
    </row>
    <row r="398">
      <c r="G398" s="62"/>
      <c r="L398" s="60"/>
    </row>
    <row r="399">
      <c r="G399" s="62"/>
      <c r="L399" s="60"/>
    </row>
    <row r="400">
      <c r="G400" s="62"/>
      <c r="L400" s="60"/>
    </row>
    <row r="401">
      <c r="G401" s="62"/>
      <c r="L401" s="60"/>
    </row>
    <row r="402">
      <c r="G402" s="62"/>
      <c r="L402" s="60"/>
    </row>
    <row r="403">
      <c r="G403" s="62"/>
      <c r="L403" s="60"/>
    </row>
    <row r="404">
      <c r="G404" s="62"/>
      <c r="L404" s="60"/>
    </row>
    <row r="405">
      <c r="G405" s="62"/>
      <c r="L405" s="60"/>
    </row>
    <row r="406">
      <c r="G406" s="62"/>
      <c r="L406" s="60"/>
    </row>
    <row r="407">
      <c r="G407" s="62"/>
      <c r="L407" s="60"/>
    </row>
    <row r="408">
      <c r="G408" s="62"/>
      <c r="L408" s="60"/>
    </row>
    <row r="409">
      <c r="G409" s="62"/>
      <c r="L409" s="60"/>
    </row>
    <row r="410">
      <c r="G410" s="62"/>
      <c r="L410" s="60"/>
    </row>
    <row r="411">
      <c r="G411" s="62"/>
      <c r="L411" s="60"/>
    </row>
    <row r="412">
      <c r="G412" s="62"/>
      <c r="L412" s="60"/>
    </row>
    <row r="413">
      <c r="G413" s="62"/>
      <c r="L413" s="60"/>
    </row>
    <row r="414">
      <c r="G414" s="62"/>
      <c r="L414" s="60"/>
    </row>
    <row r="415">
      <c r="G415" s="62"/>
      <c r="L415" s="60"/>
    </row>
    <row r="416">
      <c r="G416" s="62"/>
      <c r="L416" s="60"/>
    </row>
    <row r="417">
      <c r="G417" s="62"/>
      <c r="L417" s="60"/>
    </row>
    <row r="418">
      <c r="G418" s="62"/>
      <c r="L418" s="60"/>
    </row>
    <row r="419">
      <c r="G419" s="62"/>
      <c r="L419" s="60"/>
    </row>
    <row r="420">
      <c r="G420" s="62"/>
      <c r="L420" s="60"/>
    </row>
    <row r="421">
      <c r="G421" s="62"/>
      <c r="L421" s="60"/>
    </row>
    <row r="422">
      <c r="G422" s="62"/>
      <c r="L422" s="60"/>
    </row>
    <row r="423">
      <c r="G423" s="62"/>
      <c r="L423" s="60"/>
    </row>
    <row r="424">
      <c r="G424" s="62"/>
      <c r="L424" s="60"/>
    </row>
    <row r="425">
      <c r="G425" s="62"/>
      <c r="L425" s="60"/>
    </row>
    <row r="426">
      <c r="G426" s="62"/>
      <c r="L426" s="60"/>
    </row>
    <row r="427">
      <c r="G427" s="62"/>
      <c r="L427" s="60"/>
    </row>
    <row r="428">
      <c r="G428" s="62"/>
      <c r="L428" s="60"/>
    </row>
    <row r="429">
      <c r="G429" s="62"/>
      <c r="L429" s="60"/>
    </row>
    <row r="430">
      <c r="G430" s="62"/>
      <c r="L430" s="60"/>
    </row>
    <row r="431">
      <c r="G431" s="62"/>
      <c r="L431" s="60"/>
    </row>
    <row r="432">
      <c r="G432" s="62"/>
      <c r="L432" s="60"/>
    </row>
    <row r="433">
      <c r="G433" s="62"/>
      <c r="L433" s="60"/>
    </row>
    <row r="434">
      <c r="G434" s="62"/>
      <c r="L434" s="60"/>
    </row>
    <row r="435">
      <c r="G435" s="62"/>
      <c r="L435" s="60"/>
    </row>
    <row r="436">
      <c r="G436" s="62"/>
      <c r="L436" s="60"/>
    </row>
    <row r="437">
      <c r="G437" s="62"/>
      <c r="L437" s="60"/>
    </row>
    <row r="438">
      <c r="G438" s="62"/>
      <c r="L438" s="60"/>
    </row>
    <row r="439">
      <c r="G439" s="62"/>
      <c r="L439" s="60"/>
    </row>
    <row r="440">
      <c r="G440" s="62"/>
      <c r="L440" s="60"/>
    </row>
    <row r="441">
      <c r="G441" s="62"/>
      <c r="L441" s="60"/>
    </row>
    <row r="442">
      <c r="G442" s="62"/>
      <c r="L442" s="60"/>
    </row>
    <row r="443">
      <c r="G443" s="62"/>
      <c r="L443" s="60"/>
    </row>
    <row r="444">
      <c r="G444" s="62"/>
      <c r="L444" s="60"/>
    </row>
    <row r="445">
      <c r="G445" s="62"/>
      <c r="L445" s="60"/>
    </row>
    <row r="446">
      <c r="G446" s="62"/>
      <c r="L446" s="60"/>
    </row>
    <row r="447">
      <c r="G447" s="62"/>
      <c r="L447" s="60"/>
    </row>
    <row r="448">
      <c r="G448" s="62"/>
      <c r="L448" s="60"/>
    </row>
    <row r="449">
      <c r="G449" s="62"/>
      <c r="L449" s="60"/>
    </row>
    <row r="450">
      <c r="G450" s="62"/>
      <c r="L450" s="60"/>
    </row>
    <row r="451">
      <c r="G451" s="62"/>
      <c r="L451" s="60"/>
    </row>
    <row r="452">
      <c r="G452" s="62"/>
      <c r="L452" s="60"/>
    </row>
    <row r="453">
      <c r="G453" s="62"/>
      <c r="L453" s="60"/>
    </row>
    <row r="454">
      <c r="G454" s="62"/>
      <c r="L454" s="60"/>
    </row>
    <row r="455">
      <c r="G455" s="62"/>
      <c r="L455" s="60"/>
    </row>
    <row r="456">
      <c r="G456" s="62"/>
      <c r="L456" s="60"/>
    </row>
    <row r="457">
      <c r="G457" s="62"/>
      <c r="L457" s="60"/>
    </row>
    <row r="458">
      <c r="G458" s="62"/>
      <c r="L458" s="60"/>
    </row>
    <row r="459">
      <c r="G459" s="62"/>
      <c r="L459" s="60"/>
    </row>
    <row r="460">
      <c r="G460" s="62"/>
      <c r="L460" s="60"/>
    </row>
    <row r="461">
      <c r="G461" s="62"/>
      <c r="L461" s="60"/>
    </row>
    <row r="462">
      <c r="G462" s="62"/>
      <c r="L462" s="60"/>
    </row>
    <row r="463">
      <c r="G463" s="62"/>
      <c r="L463" s="60"/>
    </row>
    <row r="464">
      <c r="G464" s="62"/>
      <c r="L464" s="60"/>
    </row>
    <row r="465">
      <c r="G465" s="62"/>
      <c r="L465" s="60"/>
    </row>
    <row r="466">
      <c r="G466" s="62"/>
      <c r="L466" s="60"/>
    </row>
    <row r="467">
      <c r="G467" s="62"/>
      <c r="L467" s="60"/>
    </row>
    <row r="468">
      <c r="G468" s="62"/>
      <c r="L468" s="60"/>
    </row>
    <row r="469">
      <c r="G469" s="62"/>
      <c r="L469" s="60"/>
    </row>
    <row r="470">
      <c r="G470" s="62"/>
      <c r="L470" s="60"/>
    </row>
    <row r="471">
      <c r="G471" s="62"/>
      <c r="L471" s="60"/>
    </row>
    <row r="472">
      <c r="G472" s="62"/>
      <c r="L472" s="60"/>
    </row>
    <row r="473">
      <c r="G473" s="62"/>
      <c r="L473" s="60"/>
    </row>
    <row r="474">
      <c r="G474" s="62"/>
      <c r="L474" s="60"/>
    </row>
    <row r="475">
      <c r="G475" s="62"/>
      <c r="L475" s="60"/>
    </row>
    <row r="476">
      <c r="G476" s="62"/>
      <c r="L476" s="60"/>
    </row>
    <row r="477">
      <c r="G477" s="62"/>
      <c r="L477" s="60"/>
    </row>
    <row r="478">
      <c r="G478" s="62"/>
      <c r="L478" s="60"/>
    </row>
    <row r="479">
      <c r="G479" s="62"/>
      <c r="L479" s="60"/>
    </row>
    <row r="480">
      <c r="G480" s="62"/>
      <c r="L480" s="60"/>
    </row>
    <row r="481">
      <c r="G481" s="62"/>
      <c r="L481" s="60"/>
    </row>
    <row r="482">
      <c r="G482" s="62"/>
      <c r="L482" s="60"/>
    </row>
    <row r="483">
      <c r="G483" s="62"/>
      <c r="L483" s="60"/>
    </row>
    <row r="484">
      <c r="G484" s="62"/>
      <c r="L484" s="60"/>
    </row>
    <row r="485">
      <c r="G485" s="62"/>
      <c r="L485" s="60"/>
    </row>
    <row r="486">
      <c r="G486" s="62"/>
      <c r="L486" s="60"/>
    </row>
    <row r="487">
      <c r="G487" s="62"/>
      <c r="L487" s="60"/>
    </row>
    <row r="488">
      <c r="G488" s="62"/>
      <c r="L488" s="60"/>
    </row>
    <row r="489">
      <c r="G489" s="62"/>
      <c r="L489" s="60"/>
    </row>
    <row r="490">
      <c r="G490" s="62"/>
      <c r="L490" s="60"/>
    </row>
    <row r="491">
      <c r="G491" s="62"/>
      <c r="L491" s="60"/>
    </row>
    <row r="492">
      <c r="G492" s="62"/>
      <c r="L492" s="60"/>
    </row>
    <row r="493">
      <c r="G493" s="62"/>
      <c r="L493" s="60"/>
    </row>
    <row r="494">
      <c r="G494" s="62"/>
      <c r="L494" s="60"/>
    </row>
    <row r="495">
      <c r="G495" s="62"/>
      <c r="L495" s="60"/>
    </row>
    <row r="496">
      <c r="G496" s="62"/>
      <c r="L496" s="60"/>
    </row>
    <row r="497">
      <c r="G497" s="62"/>
      <c r="L497" s="60"/>
    </row>
    <row r="498">
      <c r="G498" s="62"/>
      <c r="L498" s="60"/>
    </row>
    <row r="499">
      <c r="G499" s="62"/>
      <c r="L499" s="60"/>
    </row>
    <row r="500">
      <c r="G500" s="62"/>
      <c r="L500" s="60"/>
    </row>
    <row r="501">
      <c r="G501" s="62"/>
      <c r="L501" s="60"/>
    </row>
    <row r="502">
      <c r="G502" s="62"/>
      <c r="L502" s="60"/>
    </row>
    <row r="503">
      <c r="G503" s="62"/>
      <c r="L503" s="60"/>
    </row>
    <row r="504">
      <c r="G504" s="62"/>
      <c r="L504" s="60"/>
    </row>
    <row r="505">
      <c r="G505" s="62"/>
      <c r="L505" s="60"/>
    </row>
    <row r="506">
      <c r="G506" s="62"/>
      <c r="L506" s="60"/>
    </row>
    <row r="507">
      <c r="G507" s="62"/>
      <c r="L507" s="60"/>
    </row>
    <row r="508">
      <c r="G508" s="62"/>
      <c r="L508" s="60"/>
    </row>
    <row r="509">
      <c r="G509" s="62"/>
      <c r="L509" s="60"/>
    </row>
    <row r="510">
      <c r="G510" s="62"/>
      <c r="L510" s="60"/>
    </row>
    <row r="511">
      <c r="G511" s="62"/>
      <c r="L511" s="60"/>
    </row>
    <row r="512">
      <c r="G512" s="62"/>
      <c r="L512" s="60"/>
    </row>
    <row r="513">
      <c r="G513" s="62"/>
      <c r="L513" s="60"/>
    </row>
    <row r="514">
      <c r="G514" s="62"/>
      <c r="L514" s="60"/>
    </row>
    <row r="515">
      <c r="G515" s="62"/>
      <c r="L515" s="60"/>
    </row>
    <row r="516">
      <c r="G516" s="62"/>
      <c r="L516" s="60"/>
    </row>
    <row r="517">
      <c r="G517" s="62"/>
      <c r="L517" s="60"/>
    </row>
    <row r="518">
      <c r="G518" s="62"/>
      <c r="L518" s="60"/>
    </row>
    <row r="519">
      <c r="G519" s="62"/>
      <c r="L519" s="60"/>
    </row>
    <row r="520">
      <c r="G520" s="62"/>
      <c r="L520" s="60"/>
    </row>
    <row r="521">
      <c r="G521" s="62"/>
      <c r="L521" s="60"/>
    </row>
    <row r="522">
      <c r="G522" s="62"/>
      <c r="L522" s="60"/>
    </row>
    <row r="523">
      <c r="G523" s="62"/>
      <c r="L523" s="60"/>
    </row>
    <row r="524">
      <c r="G524" s="62"/>
      <c r="L524" s="60"/>
    </row>
    <row r="525">
      <c r="G525" s="62"/>
      <c r="L525" s="60"/>
    </row>
    <row r="526">
      <c r="G526" s="62"/>
      <c r="L526" s="60"/>
    </row>
    <row r="527">
      <c r="G527" s="62"/>
      <c r="L527" s="60"/>
    </row>
    <row r="528">
      <c r="G528" s="62"/>
      <c r="L528" s="60"/>
    </row>
    <row r="529">
      <c r="G529" s="62"/>
      <c r="L529" s="60"/>
    </row>
    <row r="530">
      <c r="G530" s="62"/>
      <c r="L530" s="60"/>
    </row>
    <row r="531">
      <c r="G531" s="62"/>
      <c r="L531" s="60"/>
    </row>
    <row r="532">
      <c r="G532" s="62"/>
      <c r="L532" s="60"/>
    </row>
    <row r="533">
      <c r="G533" s="62"/>
      <c r="L533" s="60"/>
    </row>
    <row r="534">
      <c r="G534" s="62"/>
      <c r="L534" s="60"/>
    </row>
    <row r="535">
      <c r="G535" s="62"/>
      <c r="L535" s="60"/>
    </row>
    <row r="536">
      <c r="G536" s="62"/>
      <c r="L536" s="60"/>
    </row>
    <row r="537">
      <c r="G537" s="62"/>
      <c r="L537" s="60"/>
    </row>
    <row r="538">
      <c r="G538" s="62"/>
      <c r="L538" s="60"/>
    </row>
    <row r="539">
      <c r="G539" s="62"/>
      <c r="L539" s="60"/>
    </row>
    <row r="540">
      <c r="G540" s="62"/>
      <c r="L540" s="60"/>
    </row>
    <row r="541">
      <c r="G541" s="62"/>
      <c r="L541" s="60"/>
    </row>
    <row r="542">
      <c r="G542" s="62"/>
      <c r="L542" s="60"/>
    </row>
    <row r="543">
      <c r="G543" s="62"/>
      <c r="L543" s="60"/>
    </row>
    <row r="544">
      <c r="G544" s="62"/>
      <c r="L544" s="60"/>
    </row>
    <row r="545">
      <c r="G545" s="62"/>
      <c r="L545" s="60"/>
    </row>
    <row r="546">
      <c r="G546" s="62"/>
      <c r="L546" s="60"/>
    </row>
    <row r="547">
      <c r="G547" s="62"/>
      <c r="L547" s="60"/>
    </row>
    <row r="548">
      <c r="G548" s="62"/>
      <c r="L548" s="60"/>
    </row>
    <row r="549">
      <c r="G549" s="62"/>
      <c r="L549" s="60"/>
    </row>
    <row r="550">
      <c r="G550" s="62"/>
      <c r="L550" s="60"/>
    </row>
    <row r="551">
      <c r="G551" s="62"/>
      <c r="L551" s="60"/>
    </row>
    <row r="552">
      <c r="G552" s="62"/>
      <c r="L552" s="60"/>
    </row>
    <row r="553">
      <c r="G553" s="62"/>
      <c r="L553" s="60"/>
    </row>
    <row r="554">
      <c r="G554" s="62"/>
      <c r="L554" s="60"/>
    </row>
    <row r="555">
      <c r="G555" s="62"/>
      <c r="L555" s="60"/>
    </row>
    <row r="556">
      <c r="G556" s="62"/>
      <c r="L556" s="60"/>
    </row>
    <row r="557">
      <c r="G557" s="62"/>
      <c r="L557" s="60"/>
    </row>
    <row r="558">
      <c r="G558" s="62"/>
      <c r="L558" s="60"/>
    </row>
    <row r="559">
      <c r="G559" s="62"/>
      <c r="L559" s="60"/>
    </row>
    <row r="560">
      <c r="G560" s="62"/>
      <c r="L560" s="60"/>
    </row>
    <row r="561">
      <c r="G561" s="62"/>
      <c r="L561" s="60"/>
    </row>
    <row r="562">
      <c r="G562" s="62"/>
      <c r="L562" s="60"/>
    </row>
    <row r="563">
      <c r="G563" s="62"/>
      <c r="L563" s="60"/>
    </row>
    <row r="564">
      <c r="G564" s="62"/>
      <c r="L564" s="60"/>
    </row>
    <row r="565">
      <c r="G565" s="62"/>
      <c r="L565" s="60"/>
    </row>
    <row r="566">
      <c r="G566" s="62"/>
      <c r="L566" s="60"/>
    </row>
    <row r="567">
      <c r="G567" s="62"/>
      <c r="L567" s="60"/>
    </row>
    <row r="568">
      <c r="G568" s="62"/>
      <c r="L568" s="60"/>
    </row>
    <row r="569">
      <c r="G569" s="62"/>
      <c r="L569" s="60"/>
    </row>
    <row r="570">
      <c r="G570" s="62"/>
      <c r="L570" s="60"/>
    </row>
    <row r="571">
      <c r="G571" s="62"/>
      <c r="L571" s="60"/>
    </row>
    <row r="572">
      <c r="G572" s="62"/>
      <c r="L572" s="60"/>
    </row>
    <row r="573">
      <c r="G573" s="62"/>
      <c r="L573" s="60"/>
    </row>
    <row r="574">
      <c r="G574" s="62"/>
      <c r="L574" s="60"/>
    </row>
    <row r="575">
      <c r="G575" s="62"/>
      <c r="L575" s="60"/>
    </row>
    <row r="576">
      <c r="G576" s="62"/>
      <c r="L576" s="60"/>
    </row>
    <row r="577">
      <c r="G577" s="62"/>
      <c r="L577" s="60"/>
    </row>
    <row r="578">
      <c r="G578" s="62"/>
      <c r="L578" s="60"/>
    </row>
    <row r="579">
      <c r="G579" s="62"/>
      <c r="L579" s="60"/>
    </row>
    <row r="580">
      <c r="G580" s="62"/>
      <c r="L580" s="60"/>
    </row>
    <row r="581">
      <c r="G581" s="62"/>
      <c r="L581" s="60"/>
    </row>
    <row r="582">
      <c r="G582" s="62"/>
      <c r="L582" s="60"/>
    </row>
    <row r="583">
      <c r="G583" s="62"/>
      <c r="L583" s="60"/>
    </row>
    <row r="584">
      <c r="G584" s="62"/>
      <c r="L584" s="60"/>
    </row>
    <row r="585">
      <c r="G585" s="62"/>
      <c r="L585" s="60"/>
    </row>
    <row r="586">
      <c r="G586" s="62"/>
      <c r="L586" s="60"/>
    </row>
    <row r="587">
      <c r="G587" s="62"/>
      <c r="L587" s="60"/>
    </row>
    <row r="588">
      <c r="G588" s="62"/>
      <c r="L588" s="60"/>
    </row>
    <row r="589">
      <c r="G589" s="62"/>
      <c r="L589" s="60"/>
    </row>
    <row r="590">
      <c r="G590" s="62"/>
      <c r="L590" s="60"/>
    </row>
    <row r="591">
      <c r="G591" s="62"/>
      <c r="L591" s="60"/>
    </row>
    <row r="592">
      <c r="G592" s="62"/>
      <c r="L592" s="60"/>
    </row>
    <row r="593">
      <c r="G593" s="62"/>
      <c r="L593" s="60"/>
    </row>
    <row r="594">
      <c r="G594" s="62"/>
      <c r="L594" s="60"/>
    </row>
    <row r="595">
      <c r="G595" s="62"/>
      <c r="L595" s="60"/>
    </row>
    <row r="596">
      <c r="G596" s="62"/>
      <c r="L596" s="60"/>
    </row>
    <row r="597">
      <c r="G597" s="62"/>
      <c r="L597" s="60"/>
    </row>
    <row r="598">
      <c r="G598" s="62"/>
      <c r="L598" s="60"/>
    </row>
    <row r="599">
      <c r="G599" s="62"/>
      <c r="L599" s="60"/>
    </row>
    <row r="600">
      <c r="G600" s="62"/>
      <c r="L600" s="60"/>
    </row>
    <row r="601">
      <c r="G601" s="62"/>
      <c r="L601" s="60"/>
    </row>
    <row r="602">
      <c r="G602" s="62"/>
      <c r="L602" s="60"/>
    </row>
    <row r="603">
      <c r="G603" s="62"/>
      <c r="L603" s="60"/>
    </row>
    <row r="604">
      <c r="G604" s="62"/>
      <c r="L604" s="60"/>
    </row>
    <row r="605">
      <c r="G605" s="62"/>
      <c r="L605" s="60"/>
    </row>
    <row r="606">
      <c r="G606" s="62"/>
      <c r="L606" s="60"/>
    </row>
    <row r="607">
      <c r="G607" s="62"/>
      <c r="L607" s="60"/>
    </row>
    <row r="608">
      <c r="G608" s="62"/>
      <c r="L608" s="60"/>
    </row>
    <row r="609">
      <c r="G609" s="62"/>
      <c r="L609" s="60"/>
    </row>
    <row r="610">
      <c r="G610" s="62"/>
      <c r="L610" s="60"/>
    </row>
    <row r="611">
      <c r="G611" s="62"/>
      <c r="L611" s="60"/>
    </row>
    <row r="612">
      <c r="G612" s="62"/>
      <c r="L612" s="60"/>
    </row>
    <row r="613">
      <c r="G613" s="62"/>
      <c r="L613" s="60"/>
    </row>
    <row r="614">
      <c r="G614" s="62"/>
      <c r="L614" s="60"/>
    </row>
    <row r="615">
      <c r="G615" s="62"/>
      <c r="L615" s="60"/>
    </row>
    <row r="616">
      <c r="G616" s="62"/>
      <c r="L616" s="60"/>
    </row>
    <row r="617">
      <c r="G617" s="62"/>
      <c r="L617" s="60"/>
    </row>
    <row r="618">
      <c r="G618" s="62"/>
      <c r="L618" s="60"/>
    </row>
    <row r="619">
      <c r="G619" s="62"/>
      <c r="L619" s="60"/>
    </row>
    <row r="620">
      <c r="G620" s="62"/>
      <c r="L620" s="60"/>
    </row>
    <row r="621">
      <c r="G621" s="62"/>
      <c r="L621" s="60"/>
    </row>
    <row r="622">
      <c r="G622" s="62"/>
      <c r="L622" s="60"/>
    </row>
    <row r="623">
      <c r="G623" s="62"/>
      <c r="L623" s="60"/>
    </row>
    <row r="624">
      <c r="G624" s="62"/>
      <c r="L624" s="60"/>
    </row>
    <row r="625">
      <c r="G625" s="62"/>
      <c r="L625" s="60"/>
    </row>
    <row r="626">
      <c r="G626" s="62"/>
      <c r="L626" s="60"/>
    </row>
    <row r="627">
      <c r="G627" s="62"/>
      <c r="L627" s="60"/>
    </row>
    <row r="628">
      <c r="G628" s="62"/>
      <c r="L628" s="60"/>
    </row>
    <row r="629">
      <c r="G629" s="62"/>
      <c r="L629" s="60"/>
    </row>
    <row r="630">
      <c r="G630" s="62"/>
      <c r="L630" s="60"/>
    </row>
    <row r="631">
      <c r="G631" s="62"/>
      <c r="L631" s="60"/>
    </row>
    <row r="632">
      <c r="G632" s="62"/>
      <c r="L632" s="60"/>
    </row>
    <row r="633">
      <c r="G633" s="62"/>
      <c r="L633" s="60"/>
    </row>
    <row r="634">
      <c r="G634" s="62"/>
      <c r="L634" s="60"/>
    </row>
    <row r="635">
      <c r="G635" s="62"/>
      <c r="L635" s="60"/>
    </row>
    <row r="636">
      <c r="G636" s="62"/>
      <c r="L636" s="60"/>
    </row>
    <row r="637">
      <c r="G637" s="62"/>
      <c r="L637" s="60"/>
    </row>
    <row r="638">
      <c r="G638" s="62"/>
      <c r="L638" s="60"/>
    </row>
    <row r="639">
      <c r="G639" s="62"/>
      <c r="L639" s="60"/>
    </row>
    <row r="640">
      <c r="G640" s="62"/>
      <c r="L640" s="60"/>
    </row>
    <row r="641">
      <c r="G641" s="62"/>
      <c r="L641" s="60"/>
    </row>
    <row r="642">
      <c r="G642" s="62"/>
      <c r="L642" s="60"/>
    </row>
    <row r="643">
      <c r="G643" s="62"/>
      <c r="L643" s="60"/>
    </row>
    <row r="644">
      <c r="G644" s="62"/>
      <c r="L644" s="60"/>
    </row>
    <row r="645">
      <c r="G645" s="62"/>
      <c r="L645" s="60"/>
    </row>
    <row r="646">
      <c r="G646" s="62"/>
      <c r="L646" s="60"/>
    </row>
    <row r="647">
      <c r="G647" s="62"/>
      <c r="L647" s="60"/>
    </row>
    <row r="648">
      <c r="G648" s="62"/>
      <c r="L648" s="60"/>
    </row>
    <row r="649">
      <c r="G649" s="62"/>
      <c r="L649" s="60"/>
    </row>
    <row r="650">
      <c r="G650" s="62"/>
      <c r="L650" s="60"/>
    </row>
    <row r="651">
      <c r="G651" s="62"/>
      <c r="L651" s="60"/>
    </row>
    <row r="652">
      <c r="G652" s="62"/>
      <c r="L652" s="60"/>
    </row>
    <row r="653">
      <c r="G653" s="62"/>
      <c r="L653" s="60"/>
    </row>
    <row r="654">
      <c r="G654" s="62"/>
      <c r="L654" s="60"/>
    </row>
    <row r="655">
      <c r="G655" s="62"/>
      <c r="L655" s="60"/>
    </row>
    <row r="656">
      <c r="G656" s="62"/>
      <c r="L656" s="60"/>
    </row>
    <row r="657">
      <c r="G657" s="62"/>
      <c r="L657" s="60"/>
    </row>
    <row r="658">
      <c r="G658" s="62"/>
      <c r="L658" s="60"/>
    </row>
    <row r="659">
      <c r="G659" s="62"/>
      <c r="L659" s="60"/>
    </row>
    <row r="660">
      <c r="G660" s="62"/>
      <c r="L660" s="60"/>
    </row>
    <row r="661">
      <c r="G661" s="62"/>
      <c r="L661" s="60"/>
    </row>
    <row r="662">
      <c r="G662" s="62"/>
      <c r="L662" s="60"/>
    </row>
    <row r="663">
      <c r="G663" s="62"/>
      <c r="L663" s="60"/>
    </row>
    <row r="664">
      <c r="G664" s="62"/>
      <c r="L664" s="60"/>
    </row>
    <row r="665">
      <c r="G665" s="62"/>
      <c r="L665" s="60"/>
    </row>
    <row r="666">
      <c r="G666" s="62"/>
      <c r="L666" s="60"/>
    </row>
    <row r="667">
      <c r="G667" s="62"/>
      <c r="L667" s="60"/>
    </row>
    <row r="668">
      <c r="G668" s="62"/>
      <c r="L668" s="60"/>
    </row>
    <row r="669">
      <c r="G669" s="62"/>
      <c r="L669" s="60"/>
    </row>
    <row r="670">
      <c r="G670" s="62"/>
      <c r="L670" s="60"/>
    </row>
    <row r="671">
      <c r="G671" s="62"/>
      <c r="L671" s="60"/>
    </row>
    <row r="672">
      <c r="G672" s="62"/>
      <c r="L672" s="60"/>
    </row>
    <row r="673">
      <c r="G673" s="62"/>
      <c r="L673" s="60"/>
    </row>
    <row r="674">
      <c r="G674" s="62"/>
      <c r="L674" s="60"/>
    </row>
    <row r="675">
      <c r="G675" s="62"/>
      <c r="L675" s="60"/>
    </row>
    <row r="676">
      <c r="G676" s="62"/>
      <c r="L676" s="60"/>
    </row>
    <row r="677">
      <c r="G677" s="62"/>
      <c r="L677" s="60"/>
    </row>
    <row r="678">
      <c r="G678" s="62"/>
      <c r="L678" s="60"/>
    </row>
    <row r="679">
      <c r="G679" s="62"/>
      <c r="L679" s="60"/>
    </row>
    <row r="680">
      <c r="G680" s="62"/>
      <c r="L680" s="60"/>
    </row>
    <row r="681">
      <c r="G681" s="62"/>
      <c r="L681" s="60"/>
    </row>
    <row r="682">
      <c r="G682" s="62"/>
      <c r="L682" s="60"/>
    </row>
    <row r="683">
      <c r="G683" s="62"/>
      <c r="L683" s="60"/>
    </row>
    <row r="684">
      <c r="G684" s="62"/>
      <c r="L684" s="60"/>
    </row>
    <row r="685">
      <c r="G685" s="62"/>
      <c r="L685" s="60"/>
    </row>
    <row r="686">
      <c r="G686" s="62"/>
      <c r="L686" s="60"/>
    </row>
    <row r="687">
      <c r="G687" s="62"/>
      <c r="L687" s="60"/>
    </row>
    <row r="688">
      <c r="G688" s="62"/>
      <c r="L688" s="60"/>
    </row>
    <row r="689">
      <c r="G689" s="62"/>
      <c r="L689" s="60"/>
    </row>
    <row r="690">
      <c r="G690" s="62"/>
      <c r="L690" s="60"/>
    </row>
    <row r="691">
      <c r="G691" s="62"/>
      <c r="L691" s="60"/>
    </row>
    <row r="692">
      <c r="G692" s="62"/>
      <c r="L692" s="60"/>
    </row>
    <row r="693">
      <c r="G693" s="62"/>
      <c r="L693" s="60"/>
    </row>
    <row r="694">
      <c r="G694" s="62"/>
      <c r="L694" s="60"/>
    </row>
    <row r="695">
      <c r="G695" s="62"/>
      <c r="L695" s="60"/>
    </row>
    <row r="696">
      <c r="G696" s="62"/>
      <c r="L696" s="60"/>
    </row>
    <row r="697">
      <c r="G697" s="62"/>
      <c r="L697" s="60"/>
    </row>
    <row r="698">
      <c r="G698" s="62"/>
      <c r="L698" s="60"/>
    </row>
    <row r="699">
      <c r="G699" s="62"/>
      <c r="L699" s="60"/>
    </row>
    <row r="700">
      <c r="G700" s="62"/>
      <c r="L700" s="60"/>
    </row>
    <row r="701">
      <c r="G701" s="62"/>
      <c r="L701" s="60"/>
    </row>
    <row r="702">
      <c r="G702" s="62"/>
      <c r="L702" s="60"/>
    </row>
    <row r="703">
      <c r="G703" s="62"/>
      <c r="L703" s="60"/>
    </row>
    <row r="704">
      <c r="G704" s="62"/>
      <c r="L704" s="60"/>
    </row>
    <row r="705">
      <c r="G705" s="62"/>
      <c r="L705" s="60"/>
    </row>
    <row r="706">
      <c r="G706" s="62"/>
      <c r="L706" s="60"/>
    </row>
    <row r="707">
      <c r="G707" s="62"/>
      <c r="L707" s="60"/>
    </row>
    <row r="708">
      <c r="G708" s="62"/>
      <c r="L708" s="60"/>
    </row>
    <row r="709">
      <c r="G709" s="62"/>
      <c r="L709" s="60"/>
    </row>
    <row r="710">
      <c r="G710" s="62"/>
      <c r="L710" s="60"/>
    </row>
    <row r="711">
      <c r="G711" s="62"/>
      <c r="L711" s="60"/>
    </row>
    <row r="712">
      <c r="G712" s="62"/>
      <c r="L712" s="60"/>
    </row>
    <row r="713">
      <c r="G713" s="62"/>
      <c r="L713" s="60"/>
    </row>
    <row r="714">
      <c r="G714" s="62"/>
      <c r="L714" s="60"/>
    </row>
    <row r="715">
      <c r="G715" s="62"/>
      <c r="L715" s="60"/>
    </row>
    <row r="716">
      <c r="G716" s="62"/>
      <c r="L716" s="60"/>
    </row>
    <row r="717">
      <c r="G717" s="62"/>
      <c r="L717" s="60"/>
    </row>
    <row r="718">
      <c r="G718" s="62"/>
      <c r="L718" s="60"/>
    </row>
    <row r="719">
      <c r="G719" s="62"/>
      <c r="L719" s="60"/>
    </row>
    <row r="720">
      <c r="G720" s="62"/>
      <c r="L720" s="60"/>
    </row>
    <row r="721">
      <c r="G721" s="62"/>
      <c r="L721" s="60"/>
    </row>
    <row r="722">
      <c r="G722" s="62"/>
      <c r="L722" s="60"/>
    </row>
    <row r="723">
      <c r="G723" s="62"/>
      <c r="L723" s="60"/>
    </row>
    <row r="724">
      <c r="G724" s="62"/>
      <c r="L724" s="60"/>
    </row>
    <row r="725">
      <c r="G725" s="62"/>
      <c r="L725" s="60"/>
    </row>
    <row r="726">
      <c r="G726" s="62"/>
      <c r="L726" s="60"/>
    </row>
    <row r="727">
      <c r="G727" s="62"/>
      <c r="L727" s="60"/>
    </row>
    <row r="728">
      <c r="G728" s="62"/>
      <c r="L728" s="60"/>
    </row>
    <row r="729">
      <c r="G729" s="62"/>
      <c r="L729" s="60"/>
    </row>
    <row r="730">
      <c r="G730" s="62"/>
      <c r="L730" s="60"/>
    </row>
    <row r="731">
      <c r="G731" s="62"/>
      <c r="L731" s="60"/>
    </row>
    <row r="732">
      <c r="G732" s="62"/>
      <c r="L732" s="60"/>
    </row>
    <row r="733">
      <c r="G733" s="62"/>
      <c r="L733" s="60"/>
    </row>
    <row r="734">
      <c r="G734" s="62"/>
      <c r="L734" s="60"/>
    </row>
    <row r="735">
      <c r="G735" s="62"/>
      <c r="L735" s="60"/>
    </row>
    <row r="736">
      <c r="G736" s="62"/>
      <c r="L736" s="60"/>
    </row>
    <row r="737">
      <c r="G737" s="62"/>
      <c r="L737" s="60"/>
    </row>
    <row r="738">
      <c r="G738" s="62"/>
      <c r="L738" s="60"/>
    </row>
    <row r="739">
      <c r="G739" s="62"/>
      <c r="L739" s="60"/>
    </row>
    <row r="740">
      <c r="G740" s="62"/>
      <c r="L740" s="60"/>
    </row>
    <row r="741">
      <c r="G741" s="62"/>
      <c r="L741" s="60"/>
    </row>
    <row r="742">
      <c r="G742" s="62"/>
      <c r="L742" s="60"/>
    </row>
    <row r="743">
      <c r="G743" s="62"/>
      <c r="L743" s="60"/>
    </row>
    <row r="744">
      <c r="G744" s="62"/>
      <c r="L744" s="60"/>
    </row>
    <row r="745">
      <c r="G745" s="62"/>
      <c r="L745" s="60"/>
    </row>
    <row r="746">
      <c r="G746" s="62"/>
      <c r="L746" s="60"/>
    </row>
    <row r="747">
      <c r="G747" s="62"/>
      <c r="L747" s="60"/>
    </row>
    <row r="748">
      <c r="G748" s="62"/>
      <c r="L748" s="60"/>
    </row>
    <row r="749">
      <c r="G749" s="62"/>
      <c r="L749" s="60"/>
    </row>
    <row r="750">
      <c r="G750" s="62"/>
      <c r="L750" s="60"/>
    </row>
    <row r="751">
      <c r="G751" s="62"/>
      <c r="L751" s="60"/>
    </row>
    <row r="752">
      <c r="G752" s="62"/>
      <c r="L752" s="60"/>
    </row>
    <row r="753">
      <c r="G753" s="62"/>
      <c r="L753" s="60"/>
    </row>
    <row r="754">
      <c r="G754" s="62"/>
      <c r="L754" s="60"/>
    </row>
    <row r="755">
      <c r="G755" s="62"/>
      <c r="L755" s="60"/>
    </row>
    <row r="756">
      <c r="G756" s="62"/>
      <c r="L756" s="60"/>
    </row>
    <row r="757">
      <c r="G757" s="62"/>
      <c r="L757" s="60"/>
    </row>
    <row r="758">
      <c r="G758" s="62"/>
      <c r="L758" s="60"/>
    </row>
    <row r="759">
      <c r="G759" s="62"/>
      <c r="L759" s="60"/>
    </row>
    <row r="760">
      <c r="G760" s="62"/>
      <c r="L760" s="60"/>
    </row>
    <row r="761">
      <c r="G761" s="62"/>
      <c r="L761" s="60"/>
    </row>
    <row r="762">
      <c r="G762" s="62"/>
      <c r="L762" s="60"/>
    </row>
    <row r="763">
      <c r="G763" s="62"/>
      <c r="L763" s="60"/>
    </row>
    <row r="764">
      <c r="G764" s="62"/>
      <c r="L764" s="60"/>
    </row>
    <row r="765">
      <c r="G765" s="62"/>
      <c r="L765" s="60"/>
    </row>
    <row r="766">
      <c r="G766" s="62"/>
      <c r="L766" s="60"/>
    </row>
    <row r="767">
      <c r="G767" s="62"/>
      <c r="L767" s="60"/>
    </row>
    <row r="768">
      <c r="G768" s="62"/>
      <c r="L768" s="60"/>
    </row>
    <row r="769">
      <c r="G769" s="62"/>
      <c r="L769" s="60"/>
    </row>
    <row r="770">
      <c r="G770" s="62"/>
      <c r="L770" s="60"/>
    </row>
    <row r="771">
      <c r="G771" s="62"/>
      <c r="L771" s="60"/>
    </row>
    <row r="772">
      <c r="G772" s="62"/>
      <c r="L772" s="60"/>
    </row>
    <row r="773">
      <c r="G773" s="62"/>
      <c r="L773" s="60"/>
    </row>
    <row r="774">
      <c r="G774" s="62"/>
      <c r="L774" s="60"/>
    </row>
    <row r="775">
      <c r="G775" s="62"/>
      <c r="L775" s="60"/>
    </row>
    <row r="776">
      <c r="G776" s="62"/>
      <c r="L776" s="60"/>
    </row>
    <row r="777">
      <c r="G777" s="62"/>
      <c r="L777" s="60"/>
    </row>
    <row r="778">
      <c r="G778" s="62"/>
      <c r="L778" s="60"/>
    </row>
    <row r="779">
      <c r="G779" s="62"/>
      <c r="L779" s="60"/>
    </row>
    <row r="780">
      <c r="G780" s="62"/>
      <c r="L780" s="60"/>
    </row>
    <row r="781">
      <c r="G781" s="62"/>
      <c r="L781" s="60"/>
    </row>
    <row r="782">
      <c r="G782" s="62"/>
      <c r="L782" s="60"/>
    </row>
    <row r="783">
      <c r="G783" s="62"/>
      <c r="L783" s="60"/>
    </row>
    <row r="784">
      <c r="G784" s="62"/>
      <c r="L784" s="60"/>
    </row>
    <row r="785">
      <c r="G785" s="62"/>
      <c r="L785" s="60"/>
    </row>
    <row r="786">
      <c r="G786" s="62"/>
      <c r="L786" s="60"/>
    </row>
    <row r="787">
      <c r="G787" s="62"/>
      <c r="L787" s="60"/>
    </row>
    <row r="788">
      <c r="G788" s="62"/>
      <c r="L788" s="60"/>
    </row>
    <row r="789">
      <c r="G789" s="62"/>
      <c r="L789" s="60"/>
    </row>
    <row r="790">
      <c r="G790" s="62"/>
      <c r="L790" s="60"/>
    </row>
    <row r="791">
      <c r="G791" s="62"/>
      <c r="L791" s="60"/>
    </row>
    <row r="792">
      <c r="G792" s="62"/>
      <c r="L792" s="60"/>
    </row>
    <row r="793">
      <c r="G793" s="62"/>
      <c r="L793" s="60"/>
    </row>
    <row r="794">
      <c r="G794" s="62"/>
      <c r="L794" s="60"/>
    </row>
    <row r="795">
      <c r="G795" s="62"/>
      <c r="L795" s="60"/>
    </row>
    <row r="796">
      <c r="G796" s="62"/>
      <c r="L796" s="60"/>
    </row>
    <row r="797">
      <c r="G797" s="62"/>
      <c r="L797" s="60"/>
    </row>
    <row r="798">
      <c r="G798" s="62"/>
      <c r="L798" s="60"/>
    </row>
    <row r="799">
      <c r="G799" s="62"/>
      <c r="L799" s="60"/>
    </row>
    <row r="800">
      <c r="G800" s="62"/>
      <c r="L800" s="60"/>
    </row>
    <row r="801">
      <c r="G801" s="62"/>
      <c r="L801" s="60"/>
    </row>
    <row r="802">
      <c r="G802" s="62"/>
      <c r="L802" s="60"/>
    </row>
    <row r="803">
      <c r="G803" s="62"/>
      <c r="L803" s="60"/>
    </row>
    <row r="804">
      <c r="G804" s="62"/>
      <c r="L804" s="60"/>
    </row>
    <row r="805">
      <c r="G805" s="62"/>
      <c r="L805" s="60"/>
    </row>
    <row r="806">
      <c r="G806" s="62"/>
      <c r="L806" s="60"/>
    </row>
    <row r="807">
      <c r="G807" s="62"/>
      <c r="L807" s="60"/>
    </row>
    <row r="808">
      <c r="G808" s="62"/>
      <c r="L808" s="60"/>
    </row>
    <row r="809">
      <c r="G809" s="62"/>
      <c r="L809" s="60"/>
    </row>
    <row r="810">
      <c r="G810" s="62"/>
      <c r="L810" s="60"/>
    </row>
    <row r="811">
      <c r="G811" s="62"/>
      <c r="L811" s="60"/>
    </row>
    <row r="812">
      <c r="G812" s="62"/>
      <c r="L812" s="60"/>
    </row>
    <row r="813">
      <c r="G813" s="62"/>
      <c r="L813" s="60"/>
    </row>
    <row r="814">
      <c r="G814" s="62"/>
      <c r="L814" s="60"/>
    </row>
    <row r="815">
      <c r="G815" s="62"/>
      <c r="L815" s="60"/>
    </row>
    <row r="816">
      <c r="G816" s="62"/>
      <c r="L816" s="60"/>
    </row>
    <row r="817">
      <c r="G817" s="62"/>
      <c r="L817" s="60"/>
    </row>
    <row r="818">
      <c r="G818" s="62"/>
      <c r="L818" s="60"/>
    </row>
    <row r="819">
      <c r="G819" s="62"/>
      <c r="L819" s="60"/>
    </row>
    <row r="820">
      <c r="G820" s="62"/>
      <c r="L820" s="60"/>
    </row>
    <row r="821">
      <c r="G821" s="62"/>
      <c r="L821" s="60"/>
    </row>
    <row r="822">
      <c r="G822" s="62"/>
      <c r="L822" s="60"/>
    </row>
    <row r="823">
      <c r="G823" s="62"/>
      <c r="L823" s="60"/>
    </row>
    <row r="824">
      <c r="G824" s="62"/>
      <c r="L824" s="60"/>
    </row>
    <row r="825">
      <c r="G825" s="62"/>
      <c r="L825" s="60"/>
    </row>
    <row r="826">
      <c r="G826" s="62"/>
      <c r="L826" s="60"/>
    </row>
    <row r="827">
      <c r="G827" s="62"/>
      <c r="L827" s="60"/>
    </row>
    <row r="828">
      <c r="G828" s="62"/>
      <c r="L828" s="60"/>
    </row>
    <row r="829">
      <c r="G829" s="62"/>
      <c r="L829" s="60"/>
    </row>
    <row r="830">
      <c r="G830" s="62"/>
      <c r="L830" s="60"/>
    </row>
    <row r="831">
      <c r="G831" s="62"/>
      <c r="L831" s="60"/>
    </row>
    <row r="832">
      <c r="G832" s="62"/>
      <c r="L832" s="60"/>
    </row>
    <row r="833">
      <c r="G833" s="62"/>
      <c r="L833" s="60"/>
    </row>
    <row r="834">
      <c r="G834" s="62"/>
      <c r="L834" s="60"/>
    </row>
    <row r="835">
      <c r="G835" s="62"/>
      <c r="L835" s="60"/>
    </row>
    <row r="836">
      <c r="G836" s="62"/>
      <c r="L836" s="60"/>
    </row>
    <row r="837">
      <c r="G837" s="62"/>
      <c r="L837" s="60"/>
    </row>
    <row r="838">
      <c r="G838" s="62"/>
      <c r="L838" s="60"/>
    </row>
    <row r="839">
      <c r="G839" s="62"/>
      <c r="L839" s="60"/>
    </row>
    <row r="840">
      <c r="G840" s="62"/>
      <c r="L840" s="60"/>
    </row>
    <row r="841">
      <c r="G841" s="62"/>
      <c r="L841" s="60"/>
    </row>
    <row r="842">
      <c r="G842" s="62"/>
      <c r="L842" s="60"/>
    </row>
    <row r="843">
      <c r="G843" s="62"/>
      <c r="L843" s="60"/>
    </row>
    <row r="844">
      <c r="G844" s="62"/>
      <c r="L844" s="60"/>
    </row>
    <row r="845">
      <c r="G845" s="62"/>
      <c r="L845" s="60"/>
    </row>
    <row r="846">
      <c r="G846" s="62"/>
      <c r="L846" s="60"/>
    </row>
    <row r="847">
      <c r="G847" s="62"/>
      <c r="L847" s="60"/>
    </row>
    <row r="848">
      <c r="G848" s="62"/>
      <c r="L848" s="60"/>
    </row>
    <row r="849">
      <c r="G849" s="62"/>
      <c r="L849" s="60"/>
    </row>
    <row r="850">
      <c r="G850" s="62"/>
      <c r="L850" s="60"/>
    </row>
    <row r="851">
      <c r="G851" s="62"/>
      <c r="L851" s="60"/>
    </row>
    <row r="852">
      <c r="G852" s="62"/>
      <c r="L852" s="60"/>
    </row>
    <row r="853">
      <c r="G853" s="62"/>
      <c r="L853" s="60"/>
    </row>
    <row r="854">
      <c r="G854" s="62"/>
      <c r="L854" s="60"/>
    </row>
    <row r="855">
      <c r="G855" s="62"/>
      <c r="L855" s="60"/>
    </row>
    <row r="856">
      <c r="G856" s="62"/>
      <c r="L856" s="60"/>
    </row>
    <row r="857">
      <c r="G857" s="62"/>
      <c r="L857" s="60"/>
    </row>
    <row r="858">
      <c r="G858" s="62"/>
      <c r="L858" s="60"/>
    </row>
    <row r="859">
      <c r="G859" s="62"/>
      <c r="L859" s="60"/>
    </row>
    <row r="860">
      <c r="G860" s="62"/>
      <c r="L860" s="60"/>
    </row>
    <row r="861">
      <c r="G861" s="62"/>
      <c r="L861" s="60"/>
    </row>
    <row r="862">
      <c r="G862" s="62"/>
      <c r="L862" s="60"/>
    </row>
    <row r="863">
      <c r="G863" s="62"/>
      <c r="L863" s="60"/>
    </row>
    <row r="864">
      <c r="G864" s="62"/>
      <c r="L864" s="60"/>
    </row>
    <row r="865">
      <c r="G865" s="62"/>
      <c r="L865" s="60"/>
    </row>
    <row r="866">
      <c r="G866" s="62"/>
      <c r="L866" s="60"/>
    </row>
    <row r="867">
      <c r="G867" s="62"/>
      <c r="L867" s="60"/>
    </row>
    <row r="868">
      <c r="G868" s="62"/>
      <c r="L868" s="60"/>
    </row>
    <row r="869">
      <c r="G869" s="62"/>
      <c r="L869" s="60"/>
    </row>
    <row r="870">
      <c r="G870" s="62"/>
      <c r="L870" s="60"/>
    </row>
    <row r="871">
      <c r="G871" s="62"/>
      <c r="L871" s="60"/>
    </row>
    <row r="872">
      <c r="G872" s="62"/>
      <c r="L872" s="60"/>
    </row>
    <row r="873">
      <c r="G873" s="62"/>
      <c r="L873" s="60"/>
    </row>
    <row r="874">
      <c r="G874" s="62"/>
      <c r="L874" s="60"/>
    </row>
    <row r="875">
      <c r="G875" s="62"/>
      <c r="L875" s="60"/>
    </row>
    <row r="876">
      <c r="G876" s="62"/>
      <c r="L876" s="60"/>
    </row>
    <row r="877">
      <c r="G877" s="62"/>
      <c r="L877" s="60"/>
    </row>
    <row r="878">
      <c r="G878" s="62"/>
      <c r="L878" s="60"/>
    </row>
    <row r="879">
      <c r="G879" s="62"/>
      <c r="L879" s="60"/>
    </row>
    <row r="880">
      <c r="G880" s="62"/>
      <c r="L880" s="60"/>
    </row>
    <row r="881">
      <c r="G881" s="62"/>
      <c r="L881" s="60"/>
    </row>
    <row r="882">
      <c r="G882" s="62"/>
      <c r="L882" s="60"/>
    </row>
    <row r="883">
      <c r="G883" s="62"/>
      <c r="L883" s="60"/>
    </row>
    <row r="884">
      <c r="G884" s="62"/>
      <c r="L884" s="60"/>
    </row>
    <row r="885">
      <c r="G885" s="62"/>
      <c r="L885" s="60"/>
    </row>
    <row r="886">
      <c r="G886" s="62"/>
      <c r="L886" s="60"/>
    </row>
    <row r="887">
      <c r="G887" s="62"/>
      <c r="L887" s="60"/>
    </row>
    <row r="888">
      <c r="G888" s="62"/>
      <c r="L888" s="60"/>
    </row>
    <row r="889">
      <c r="G889" s="62"/>
      <c r="L889" s="60"/>
    </row>
    <row r="890">
      <c r="G890" s="62"/>
      <c r="L890" s="60"/>
    </row>
    <row r="891">
      <c r="G891" s="62"/>
      <c r="L891" s="60"/>
    </row>
    <row r="892">
      <c r="G892" s="62"/>
      <c r="L892" s="60"/>
    </row>
    <row r="893">
      <c r="G893" s="62"/>
      <c r="L893" s="60"/>
    </row>
    <row r="894">
      <c r="G894" s="62"/>
      <c r="L894" s="60"/>
    </row>
    <row r="895">
      <c r="G895" s="62"/>
      <c r="L895" s="60"/>
    </row>
    <row r="896">
      <c r="G896" s="62"/>
      <c r="L896" s="60"/>
    </row>
    <row r="897">
      <c r="G897" s="62"/>
      <c r="L897" s="60"/>
    </row>
    <row r="898">
      <c r="G898" s="62"/>
      <c r="L898" s="60"/>
    </row>
    <row r="899">
      <c r="G899" s="62"/>
      <c r="L899" s="60"/>
    </row>
    <row r="900">
      <c r="G900" s="62"/>
      <c r="L900" s="60"/>
    </row>
    <row r="901">
      <c r="G901" s="62"/>
      <c r="L901" s="60"/>
    </row>
    <row r="902">
      <c r="G902" s="62"/>
      <c r="L902" s="60"/>
    </row>
    <row r="903">
      <c r="G903" s="62"/>
      <c r="L903" s="60"/>
    </row>
    <row r="904">
      <c r="G904" s="62"/>
      <c r="L904" s="60"/>
    </row>
    <row r="905">
      <c r="G905" s="62"/>
      <c r="L905" s="60"/>
    </row>
    <row r="906">
      <c r="G906" s="62"/>
      <c r="L906" s="60"/>
    </row>
    <row r="907">
      <c r="G907" s="62"/>
      <c r="L907" s="60"/>
    </row>
    <row r="908">
      <c r="G908" s="62"/>
      <c r="L908" s="60"/>
    </row>
    <row r="909">
      <c r="G909" s="62"/>
      <c r="L909" s="60"/>
    </row>
    <row r="910">
      <c r="G910" s="62"/>
      <c r="L910" s="60"/>
    </row>
    <row r="911">
      <c r="G911" s="62"/>
      <c r="L911" s="60"/>
    </row>
    <row r="912">
      <c r="G912" s="62"/>
      <c r="L912" s="60"/>
    </row>
    <row r="913">
      <c r="G913" s="62"/>
      <c r="L913" s="60"/>
    </row>
    <row r="914">
      <c r="G914" s="62"/>
      <c r="L914" s="60"/>
    </row>
    <row r="915">
      <c r="G915" s="62"/>
      <c r="L915" s="60"/>
    </row>
    <row r="916">
      <c r="G916" s="62"/>
      <c r="L916" s="60"/>
    </row>
    <row r="917">
      <c r="G917" s="62"/>
      <c r="L917" s="60"/>
    </row>
    <row r="918">
      <c r="G918" s="62"/>
      <c r="L918" s="60"/>
    </row>
    <row r="919">
      <c r="G919" s="62"/>
      <c r="L919" s="60"/>
    </row>
    <row r="920">
      <c r="G920" s="62"/>
      <c r="L920" s="60"/>
    </row>
    <row r="921">
      <c r="G921" s="62"/>
      <c r="L921" s="60"/>
    </row>
    <row r="922">
      <c r="G922" s="62"/>
      <c r="L922" s="60"/>
    </row>
    <row r="923">
      <c r="G923" s="62"/>
      <c r="L923" s="60"/>
    </row>
    <row r="924">
      <c r="G924" s="62"/>
      <c r="L924" s="60"/>
    </row>
    <row r="925">
      <c r="G925" s="62"/>
      <c r="L925" s="60"/>
    </row>
    <row r="926">
      <c r="G926" s="62"/>
      <c r="L926" s="60"/>
    </row>
    <row r="927">
      <c r="G927" s="62"/>
      <c r="L927" s="60"/>
    </row>
    <row r="928">
      <c r="G928" s="62"/>
      <c r="L928" s="60"/>
    </row>
    <row r="929">
      <c r="G929" s="62"/>
      <c r="L929" s="60"/>
    </row>
    <row r="930">
      <c r="G930" s="62"/>
      <c r="L930" s="60"/>
    </row>
    <row r="931">
      <c r="G931" s="62"/>
      <c r="L931" s="60"/>
    </row>
    <row r="932">
      <c r="G932" s="62"/>
      <c r="L932" s="60"/>
    </row>
    <row r="933">
      <c r="G933" s="62"/>
      <c r="L933" s="60"/>
    </row>
    <row r="934">
      <c r="G934" s="62"/>
      <c r="L934" s="60"/>
    </row>
    <row r="935">
      <c r="G935" s="62"/>
      <c r="L935" s="60"/>
    </row>
    <row r="936">
      <c r="G936" s="62"/>
      <c r="L936" s="60"/>
    </row>
    <row r="937">
      <c r="G937" s="62"/>
      <c r="L937" s="60"/>
    </row>
    <row r="938">
      <c r="G938" s="62"/>
      <c r="L938" s="60"/>
    </row>
    <row r="939">
      <c r="G939" s="62"/>
      <c r="L939" s="60"/>
    </row>
    <row r="940">
      <c r="G940" s="62"/>
      <c r="L940" s="60"/>
    </row>
    <row r="941">
      <c r="G941" s="62"/>
      <c r="L941" s="60"/>
    </row>
    <row r="942">
      <c r="G942" s="62"/>
      <c r="L942" s="60"/>
    </row>
    <row r="943">
      <c r="G943" s="62"/>
      <c r="L943" s="60"/>
    </row>
    <row r="944">
      <c r="G944" s="62"/>
      <c r="L944" s="60"/>
    </row>
    <row r="945">
      <c r="G945" s="62"/>
      <c r="L945" s="60"/>
    </row>
    <row r="946">
      <c r="G946" s="62"/>
      <c r="L946" s="60"/>
    </row>
    <row r="947">
      <c r="G947" s="62"/>
      <c r="L947" s="60"/>
    </row>
    <row r="948">
      <c r="G948" s="62"/>
      <c r="L948" s="60"/>
    </row>
    <row r="949">
      <c r="G949" s="62"/>
      <c r="L949" s="60"/>
    </row>
    <row r="950">
      <c r="G950" s="62"/>
      <c r="L950" s="60"/>
    </row>
    <row r="951">
      <c r="G951" s="62"/>
      <c r="L951" s="60"/>
    </row>
    <row r="952">
      <c r="G952" s="62"/>
      <c r="L952" s="60"/>
    </row>
    <row r="953">
      <c r="G953" s="62"/>
      <c r="L953" s="60"/>
    </row>
    <row r="954">
      <c r="G954" s="62"/>
      <c r="L954" s="60"/>
    </row>
    <row r="955">
      <c r="G955" s="62"/>
      <c r="L955" s="60"/>
    </row>
    <row r="956">
      <c r="G956" s="62"/>
      <c r="L956" s="60"/>
    </row>
    <row r="957">
      <c r="G957" s="62"/>
      <c r="L957" s="60"/>
    </row>
    <row r="958">
      <c r="G958" s="62"/>
      <c r="L958" s="60"/>
    </row>
    <row r="959">
      <c r="G959" s="62"/>
      <c r="L959" s="60"/>
    </row>
    <row r="960">
      <c r="G960" s="62"/>
      <c r="L960" s="60"/>
    </row>
    <row r="961">
      <c r="G961" s="62"/>
      <c r="L961" s="60"/>
    </row>
    <row r="962">
      <c r="G962" s="62"/>
      <c r="L962" s="60"/>
    </row>
    <row r="963">
      <c r="G963" s="62"/>
      <c r="L963" s="60"/>
    </row>
    <row r="964">
      <c r="G964" s="62"/>
      <c r="L964" s="60"/>
    </row>
    <row r="965">
      <c r="G965" s="62"/>
      <c r="L965" s="60"/>
    </row>
    <row r="966">
      <c r="G966" s="62"/>
      <c r="L966" s="60"/>
    </row>
    <row r="967">
      <c r="G967" s="62"/>
      <c r="L967" s="60"/>
    </row>
    <row r="968">
      <c r="G968" s="62"/>
      <c r="L968" s="60"/>
    </row>
    <row r="969">
      <c r="G969" s="62"/>
      <c r="L969" s="60"/>
    </row>
    <row r="970">
      <c r="G970" s="62"/>
      <c r="L970" s="60"/>
    </row>
    <row r="971">
      <c r="G971" s="62"/>
      <c r="L971" s="60"/>
    </row>
    <row r="972">
      <c r="G972" s="62"/>
      <c r="L972" s="60"/>
    </row>
    <row r="973">
      <c r="G973" s="62"/>
      <c r="L973" s="60"/>
    </row>
    <row r="974">
      <c r="G974" s="62"/>
      <c r="L974" s="60"/>
    </row>
    <row r="975">
      <c r="G975" s="62"/>
      <c r="L975" s="60"/>
    </row>
    <row r="976">
      <c r="G976" s="62"/>
      <c r="L976" s="60"/>
    </row>
    <row r="977">
      <c r="G977" s="62"/>
      <c r="L977" s="60"/>
    </row>
    <row r="978">
      <c r="G978" s="62"/>
      <c r="L978" s="60"/>
    </row>
    <row r="979">
      <c r="G979" s="62"/>
      <c r="L979" s="60"/>
    </row>
    <row r="980">
      <c r="G980" s="62"/>
      <c r="L980" s="60"/>
    </row>
    <row r="981">
      <c r="G981" s="62"/>
      <c r="L981" s="60"/>
    </row>
    <row r="982">
      <c r="G982" s="62"/>
      <c r="L982" s="60"/>
    </row>
    <row r="983">
      <c r="G983" s="62"/>
      <c r="L983" s="60"/>
    </row>
    <row r="984">
      <c r="G984" s="62"/>
      <c r="L984" s="60"/>
    </row>
    <row r="985">
      <c r="G985" s="62"/>
      <c r="L985" s="60"/>
    </row>
    <row r="986">
      <c r="G986" s="62"/>
      <c r="L986" s="60"/>
    </row>
    <row r="987">
      <c r="G987" s="62"/>
      <c r="L987" s="60"/>
    </row>
    <row r="988">
      <c r="G988" s="62"/>
      <c r="L988" s="60"/>
    </row>
    <row r="989">
      <c r="G989" s="62"/>
      <c r="L989" s="60"/>
    </row>
    <row r="990">
      <c r="G990" s="62"/>
      <c r="L990" s="60"/>
    </row>
    <row r="991">
      <c r="G991" s="62"/>
      <c r="L991" s="60"/>
    </row>
    <row r="992">
      <c r="G992" s="62"/>
      <c r="L992" s="60"/>
    </row>
    <row r="993">
      <c r="G993" s="62"/>
      <c r="L993" s="60"/>
    </row>
    <row r="994">
      <c r="G994" s="62"/>
      <c r="L994" s="60"/>
    </row>
    <row r="995">
      <c r="G995" s="62"/>
      <c r="L995" s="60"/>
    </row>
    <row r="996">
      <c r="G996" s="62"/>
      <c r="L996" s="60"/>
    </row>
    <row r="997">
      <c r="G997" s="62"/>
      <c r="L997" s="60"/>
    </row>
    <row r="998">
      <c r="G998" s="62"/>
      <c r="L998" s="60"/>
    </row>
    <row r="999">
      <c r="G999" s="62"/>
      <c r="L999" s="60"/>
    </row>
    <row r="1000">
      <c r="G1000" s="62"/>
      <c r="L1000" s="6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0E0E3"/>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41.63"/>
    <col customWidth="1" min="2" max="2" width="31.13"/>
    <col customWidth="1" min="3" max="3" width="15.75"/>
    <col customWidth="1" min="4" max="4" width="29.63"/>
    <col customWidth="1" min="5" max="5" width="16.5"/>
    <col customWidth="1" min="6" max="6" width="55.63"/>
    <col customWidth="1" min="7" max="7" width="51.0"/>
    <col customWidth="1" min="8" max="8" width="17.0"/>
    <col customWidth="1" min="9" max="9" width="22.25"/>
    <col customWidth="1" min="10" max="10" width="31.63"/>
    <col customWidth="1" min="11" max="11" width="9.63"/>
    <col customWidth="1" min="12" max="12" width="7.0"/>
    <col customWidth="1" min="13" max="14" width="27.63"/>
    <col customWidth="1" min="15" max="15" width="20.75"/>
    <col customWidth="1" min="19" max="19" width="20.75"/>
    <col customWidth="1" min="20" max="22" width="17.88"/>
    <col customWidth="1" min="24" max="24" width="21.38"/>
  </cols>
  <sheetData>
    <row r="1">
      <c r="A1" s="38"/>
      <c r="B1" s="39"/>
      <c r="C1" s="39" t="s">
        <v>2774</v>
      </c>
      <c r="J1" s="40"/>
      <c r="K1" s="40"/>
      <c r="L1" s="40"/>
      <c r="M1" s="40"/>
      <c r="N1" s="40"/>
      <c r="O1" s="40"/>
      <c r="P1" s="40"/>
      <c r="Q1" s="40"/>
      <c r="R1" s="40"/>
      <c r="S1" s="40"/>
      <c r="T1" s="14"/>
      <c r="U1" s="14"/>
      <c r="V1" s="14"/>
      <c r="W1" s="14"/>
      <c r="X1" s="14"/>
      <c r="Y1" s="14"/>
      <c r="Z1" s="14"/>
      <c r="AA1" s="14"/>
      <c r="AB1" s="14"/>
    </row>
    <row r="2">
      <c r="A2" s="38" t="s">
        <v>2775</v>
      </c>
      <c r="B2" s="38" t="s">
        <v>2776</v>
      </c>
      <c r="C2" s="41" t="s">
        <v>2777</v>
      </c>
      <c r="D2" s="38" t="s">
        <v>2778</v>
      </c>
      <c r="E2" s="42" t="s">
        <v>2779</v>
      </c>
      <c r="F2" s="42" t="s">
        <v>2780</v>
      </c>
      <c r="G2" s="42" t="s">
        <v>2781</v>
      </c>
      <c r="H2" s="42" t="s">
        <v>2782</v>
      </c>
      <c r="I2" s="43" t="s">
        <v>2783</v>
      </c>
      <c r="J2" s="42" t="s">
        <v>2784</v>
      </c>
      <c r="K2" s="42" t="s">
        <v>2785</v>
      </c>
      <c r="L2" s="42" t="s">
        <v>2786</v>
      </c>
      <c r="M2" s="42" t="s">
        <v>2787</v>
      </c>
      <c r="N2" s="42" t="s">
        <v>2788</v>
      </c>
      <c r="O2" s="42" t="s">
        <v>2789</v>
      </c>
      <c r="P2" s="42" t="s">
        <v>44</v>
      </c>
      <c r="Q2" s="42" t="s">
        <v>2790</v>
      </c>
      <c r="R2" s="42" t="s">
        <v>2791</v>
      </c>
      <c r="S2" s="42" t="s">
        <v>2792</v>
      </c>
      <c r="T2" s="42" t="s">
        <v>2793</v>
      </c>
      <c r="U2" s="42" t="s">
        <v>2794</v>
      </c>
      <c r="V2" s="42" t="s">
        <v>2795</v>
      </c>
      <c r="Y2" s="14"/>
      <c r="Z2" s="14"/>
      <c r="AA2" s="14"/>
      <c r="AB2" s="14"/>
    </row>
    <row r="3">
      <c r="A3" s="44" t="s">
        <v>2796</v>
      </c>
      <c r="B3" s="44" t="s">
        <v>2797</v>
      </c>
      <c r="C3" s="45" t="s">
        <v>2798</v>
      </c>
      <c r="D3" s="44" t="s">
        <v>2799</v>
      </c>
      <c r="E3" s="44" t="s">
        <v>2800</v>
      </c>
      <c r="F3" s="44" t="s">
        <v>2801</v>
      </c>
      <c r="G3" s="44" t="s">
        <v>2802</v>
      </c>
      <c r="H3" s="44" t="s">
        <v>2803</v>
      </c>
      <c r="I3" s="46" t="s">
        <v>2804</v>
      </c>
      <c r="J3" s="40"/>
      <c r="K3" s="44" t="s">
        <v>2785</v>
      </c>
      <c r="L3" s="44" t="s">
        <v>2786</v>
      </c>
      <c r="M3" s="8" t="s">
        <v>2787</v>
      </c>
      <c r="N3" s="3" t="s">
        <v>2805</v>
      </c>
      <c r="O3" s="8" t="s">
        <v>2789</v>
      </c>
      <c r="P3" s="8" t="s">
        <v>44</v>
      </c>
      <c r="Q3" s="8" t="s">
        <v>2790</v>
      </c>
      <c r="R3" s="8" t="s">
        <v>2791</v>
      </c>
      <c r="S3" s="8" t="s">
        <v>2806</v>
      </c>
      <c r="T3" s="8" t="s">
        <v>2807</v>
      </c>
      <c r="U3" s="8" t="s">
        <v>2808</v>
      </c>
      <c r="V3" s="8" t="s">
        <v>2795</v>
      </c>
      <c r="W3" s="40"/>
      <c r="X3" s="40"/>
      <c r="Y3" s="40"/>
      <c r="Z3" s="40"/>
      <c r="AA3" s="40"/>
      <c r="AB3" s="40"/>
    </row>
    <row r="4">
      <c r="A4" s="8" t="str">
        <f>Form!C2</f>
        <v>Leah B Helou, PhD, CCC-SLP</v>
      </c>
      <c r="B4" s="8" t="str">
        <f>Form!AN2</f>
        <v>1400 Locust Street, Pittsburgh, PA</v>
      </c>
      <c r="C4" s="47" t="str">
        <f>Form!J2</f>
        <v>GAVC Trainer</v>
      </c>
      <c r="D4" s="9" t="str">
        <f>Form!L2</f>
        <v>Speech-Language Pathologist</v>
      </c>
      <c r="E4" s="9" t="str">
        <f>Form!U2</f>
        <v>PA</v>
      </c>
      <c r="F4" s="9" t="str">
        <f>IF(Form!Q2 = "No",Form!O2, Form!O2&amp;", "&amp;Form!R2)</f>
        <v>Individual Training - Virtual, Individual Training - In Person</v>
      </c>
      <c r="G4" s="9" t="str">
        <f>Form!W2</f>
        <v>Feminine, Masculine, Androgynous</v>
      </c>
      <c r="H4" s="9" t="str">
        <f>Form!M2</f>
        <v>English</v>
      </c>
      <c r="I4" s="48" t="str">
        <f>Form!AI2</f>
        <v>Cisgender Woman</v>
      </c>
      <c r="J4" s="8" t="str">
        <f>Form!C2&amp;Form!E2&amp;" is a "&amp;Form!L2&amp;" employed at "&amp;Form!AO2&amp;"."</f>
        <v>Leah B Helou, PhD, CCC-SLP (she/her) is a Speech-Language Pathologist employed at UPMC Voice Center &amp; University of Pittsburgh.</v>
      </c>
      <c r="K4" s="9">
        <f>Form!AW2</f>
        <v>2004</v>
      </c>
      <c r="L4" s="9">
        <f>Form!AV2</f>
        <v>2004</v>
      </c>
      <c r="M4" s="9" t="str">
        <f>Form!AP2</f>
        <v>American Speech-Language-Hearing Association (ASHA)</v>
      </c>
      <c r="N4" s="9" t="str">
        <f>Form!AX2</f>
        <v/>
      </c>
      <c r="O4" s="9" t="str">
        <f>Form!AC2</f>
        <v/>
      </c>
      <c r="P4" s="49" t="str">
        <f>Form!AS2</f>
        <v>https://www.upmc.com/services/ear-nose-throat/services/voice-speech-and-swallowing/voice-center</v>
      </c>
      <c r="Q4" s="9" t="str">
        <f>Form!AQ2</f>
        <v/>
      </c>
      <c r="R4" s="9" t="str">
        <f>Form!AR2</f>
        <v>lbh7@pitt.edu</v>
      </c>
      <c r="S4" s="9" t="str">
        <f>Form!Y2</f>
        <v/>
      </c>
      <c r="U4" s="9" t="str">
        <f>Form!AT2</f>
        <v/>
      </c>
      <c r="V4" s="9" t="str">
        <f>Form!AZ2</f>
        <v/>
      </c>
    </row>
    <row r="5">
      <c r="A5" s="8" t="str">
        <f>Form!C3</f>
        <v>Orit Greenberg MS, CCC-SLP</v>
      </c>
      <c r="B5" s="8" t="str">
        <f>Form!AN3</f>
        <v>1400 Locust Street, Pittsburgh, PA</v>
      </c>
      <c r="C5" s="47" t="str">
        <f>Form!J3</f>
        <v>GAVC Trainer</v>
      </c>
      <c r="D5" s="9" t="str">
        <f>Form!L3</f>
        <v>Speech-Language Pathologist</v>
      </c>
      <c r="E5" s="9" t="str">
        <f>Form!U3</f>
        <v>PA, NY</v>
      </c>
      <c r="F5" s="9" t="str">
        <f>IF(Form!Q3 = "No",Form!O3, Form!O3&amp;", "&amp;Form!R3)</f>
        <v>Individual Training - Virtual, Individual Training - In Person</v>
      </c>
      <c r="G5" s="9" t="str">
        <f>Form!W3</f>
        <v>Feminine, Masculine, Androgynous</v>
      </c>
      <c r="H5" s="9" t="str">
        <f>Form!M3</f>
        <v>English</v>
      </c>
      <c r="I5" s="48" t="str">
        <f>Form!AI3</f>
        <v>Cisgender Woman</v>
      </c>
      <c r="J5" s="8" t="str">
        <f>Form!C3&amp;Form!E3&amp;" is a "&amp;Form!L3&amp;" employed at "&amp;Form!AO3&amp;"."</f>
        <v>Orit Greenberg MS, CCC-SLP (she/her) is a Speech-Language Pathologist employed at UPMC Voice Center.</v>
      </c>
      <c r="K5" s="9">
        <f>Form!AW3</f>
        <v>2016</v>
      </c>
      <c r="L5" s="9">
        <f>Form!AV3</f>
        <v>2017</v>
      </c>
      <c r="M5" s="9" t="str">
        <f>Form!AP3</f>
        <v>American Speech-Language-Hearing Association (ASHA)</v>
      </c>
      <c r="N5" s="9" t="str">
        <f>Form!AX3</f>
        <v/>
      </c>
      <c r="O5" s="9" t="str">
        <f>Form!AC3</f>
        <v>Insurance/self-pay accepted, contact UPMC Voice Center</v>
      </c>
      <c r="P5" s="49" t="str">
        <f>Form!AS3</f>
        <v>https://www.upmc.com/services/ear-nose-throat/services/voice-speech-and-swallowing/voice-center</v>
      </c>
      <c r="Q5" s="9">
        <f>Form!AQ3</f>
        <v>4122323687</v>
      </c>
      <c r="R5" s="9" t="str">
        <f>Form!AR3</f>
        <v>greenbergo@upmc.edu</v>
      </c>
      <c r="S5" s="9" t="str">
        <f>Form!Y3</f>
        <v/>
      </c>
      <c r="U5" s="9" t="str">
        <f>Form!AT3</f>
        <v/>
      </c>
      <c r="V5" s="9" t="str">
        <f>Form!AZ3</f>
        <v/>
      </c>
    </row>
    <row r="6">
      <c r="A6" s="8" t="str">
        <f>Form!C4</f>
        <v>Ali Lewandowski, MA, CCC-SLP</v>
      </c>
      <c r="B6" s="8" t="str">
        <f>Form!AN4</f>
        <v>1400 Locust Street, Pittsburgh, PA</v>
      </c>
      <c r="C6" s="47" t="str">
        <f>Form!J4</f>
        <v>GAVC Trainer</v>
      </c>
      <c r="D6" s="9" t="str">
        <f>Form!L4</f>
        <v>Speech-Language Pathologist</v>
      </c>
      <c r="E6" s="9" t="str">
        <f>Form!U4</f>
        <v>PA</v>
      </c>
      <c r="F6" s="9" t="str">
        <f>IF(Form!Q4 = "No",Form!O4, Form!O4&amp;", "&amp;Form!R4)</f>
        <v>Individual Training - Virtual, Individual Training - In Person</v>
      </c>
      <c r="G6" s="9" t="str">
        <f>Form!W4</f>
        <v>Feminine, Masculine, Androgynous</v>
      </c>
      <c r="H6" s="9" t="str">
        <f>Form!M4</f>
        <v>English</v>
      </c>
      <c r="I6" s="48" t="str">
        <f>Form!AI4</f>
        <v>Cisgender Woman</v>
      </c>
      <c r="J6" s="8" t="str">
        <f>Form!C4&amp;Form!E4&amp;" is a "&amp;Form!L4&amp;" employed at "&amp;Form!AO4&amp;"."</f>
        <v>Ali Lewandowski, MA, CCC-SLP (she/her) is a Speech-Language Pathologist employed at UPMC Voice Center &amp; University of Pittsburgh.</v>
      </c>
      <c r="K6" s="9">
        <f>Form!AW4</f>
        <v>2015</v>
      </c>
      <c r="L6" s="9">
        <f>Form!AV4</f>
        <v>2018</v>
      </c>
      <c r="M6" s="9" t="str">
        <f>Form!AP4</f>
        <v>American Speech-Language-Hearing Association (ASHA)</v>
      </c>
      <c r="N6" s="9" t="str">
        <f>Form!AX4</f>
        <v/>
      </c>
      <c r="O6" s="9" t="str">
        <f>Form!AC4</f>
        <v>UPMC insurance </v>
      </c>
      <c r="P6" s="49" t="str">
        <f>Form!AS4</f>
        <v>https://www.upmc.com/services/ear-nose-throat/services/voice-speech-and-swallowing/voice-center</v>
      </c>
      <c r="Q6" s="9" t="str">
        <f>Form!AQ4</f>
        <v/>
      </c>
      <c r="R6" s="9" t="str">
        <f>Form!AR4</f>
        <v>ael89@pitt.edu</v>
      </c>
      <c r="S6" s="9" t="str">
        <f>Form!Y4</f>
        <v/>
      </c>
      <c r="U6" s="9" t="str">
        <f>Form!AT4</f>
        <v/>
      </c>
      <c r="V6" s="9" t="str">
        <f>Form!AZ4</f>
        <v/>
      </c>
    </row>
    <row r="7">
      <c r="A7" s="8" t="str">
        <f>Form!C5</f>
        <v>Brittani Farrell MM, BME, MS CCC-SLP</v>
      </c>
      <c r="B7" s="8" t="str">
        <f>Form!AN5</f>
        <v>515 W 175th St, NY, NY</v>
      </c>
      <c r="C7" s="47" t="str">
        <f>Form!J5</f>
        <v>GAVC Trainer</v>
      </c>
      <c r="D7" s="9" t="str">
        <f>Form!L5</f>
        <v>Vocal Pedagogue/Singing Instructor</v>
      </c>
      <c r="E7" s="9" t="str">
        <f>Form!U5</f>
        <v>NY</v>
      </c>
      <c r="F7" s="9" t="str">
        <f>IF(Form!Q5 = "No",Form!O5, Form!O5&amp;", "&amp;Form!R5)</f>
        <v>Individual Training - Virtual, Individual Training - In Person</v>
      </c>
      <c r="G7" s="9" t="str">
        <f>Form!W5</f>
        <v>Feminine, Masculine, Androgynous, Singing</v>
      </c>
      <c r="H7" s="9" t="str">
        <f>Form!M5</f>
        <v>English</v>
      </c>
      <c r="I7" s="48" t="str">
        <f>Form!AI5</f>
        <v>Cisgender Woman</v>
      </c>
      <c r="J7" s="8" t="str">
        <f>Form!C5&amp;Form!E5&amp;" is a "&amp;Form!L5&amp;" employed at "&amp;Form!AO5&amp;"."</f>
        <v>Brittani Farrell MM, BME, MS CCC-SLP (she/her) is a Vocal Pedagogue/Singing Instructor employed at Lotus Voice Studio.</v>
      </c>
      <c r="K7" s="9">
        <f>Form!AW5</f>
        <v>2021</v>
      </c>
      <c r="L7" s="9">
        <f>Form!AV5</f>
        <v>2021</v>
      </c>
      <c r="M7" s="9" t="str">
        <f>Form!AP5</f>
        <v>American Speech-Language-Hearing Association (ASHA), National Association of Teachers of Singing (NATS)</v>
      </c>
      <c r="N7" s="9" t="str">
        <f>Form!AX5</f>
        <v>Autistic </v>
      </c>
      <c r="O7" s="9" t="str">
        <f>Form!AC5</f>
        <v>No insurance, no current sliding scale, $120/45 minutes</v>
      </c>
      <c r="P7" s="49" t="str">
        <f>Form!AS5</f>
        <v>www.lotusvoicestudio.com</v>
      </c>
      <c r="Q7" s="9">
        <f>Form!AQ5</f>
        <v>2064852378</v>
      </c>
      <c r="R7" s="9" t="str">
        <f>Form!AR5</f>
        <v>contact@lotusvoicestudio.com</v>
      </c>
      <c r="S7" s="9" t="str">
        <f>Form!Y5</f>
        <v>Voice specialized fellowship with over 70% gender affirming caseload, GAVT with Sandy Hirsch and private observation/mentoring with Sandy Hirsch. </v>
      </c>
      <c r="U7" s="9" t="str">
        <f>Form!AT5</f>
        <v>GAVT with Sandy Hirsch and a session at Fall Voice, as well as a training offered through Mt Sinai Hospital</v>
      </c>
      <c r="V7" s="9" t="str">
        <f>Form!AZ5</f>
        <v/>
      </c>
    </row>
    <row r="8">
      <c r="A8" s="8" t="str">
        <f>Form!C6</f>
        <v>Jody Vaynshtok, MS, CCC-SLP</v>
      </c>
      <c r="B8" s="8" t="str">
        <f>Form!AN6</f>
        <v>251 Rhode Island St Ste 101, San Francisco, CA</v>
      </c>
      <c r="C8" s="47" t="str">
        <f>Form!J6</f>
        <v>GAVC Trainer</v>
      </c>
      <c r="D8" s="9" t="str">
        <f>Form!L6</f>
        <v>Speech-Language Pathologist</v>
      </c>
      <c r="E8" s="9" t="str">
        <f>Form!U6</f>
        <v>CA, WA</v>
      </c>
      <c r="F8" s="9" t="str">
        <f>IF(Form!Q6 = "No",Form!O6, Form!O6&amp;", "&amp;Form!R6)</f>
        <v>Individual Training - Virtual, Individual Training - In Person</v>
      </c>
      <c r="G8" s="9" t="str">
        <f>Form!W6</f>
        <v>Feminine, Masculine, Androgynous</v>
      </c>
      <c r="H8" s="9" t="str">
        <f>Form!M6</f>
        <v>English</v>
      </c>
      <c r="I8" s="48" t="str">
        <f>Form!AI6</f>
        <v>Cisgender Woman</v>
      </c>
      <c r="J8" s="8" t="str">
        <f>Form!C6&amp;Form!E6&amp;" is a "&amp;Form!L6&amp;" employed at "&amp;Form!AO6&amp;"."</f>
        <v>Jody Vaynshtok, MS, CCC-SLP is a Speech-Language Pathologist employed at Sound Speech and Hearing Clinic.</v>
      </c>
      <c r="K8" s="9" t="str">
        <f>Form!AW6</f>
        <v/>
      </c>
      <c r="L8" s="9" t="str">
        <f>Form!AV6</f>
        <v/>
      </c>
      <c r="M8" s="9" t="str">
        <f>Form!AP6</f>
        <v>American Speech-Language-Hearing Association (ASHA)</v>
      </c>
      <c r="N8" s="9" t="str">
        <f>Form!AX6</f>
        <v/>
      </c>
      <c r="O8" s="9" t="str">
        <f>Form!AC6</f>
        <v>Accepts Blue Shield and CIGNA insurance and provides superbills for self reimbursement for all other private insurnaces. </v>
      </c>
      <c r="P8" s="49" t="str">
        <f>Form!AS6</f>
        <v>www.soundshc.com</v>
      </c>
      <c r="Q8" s="9">
        <f>Form!AQ6</f>
        <v>4155807604</v>
      </c>
      <c r="R8" s="9" t="str">
        <f>Form!AR6</f>
        <v>jody@soundshc.com</v>
      </c>
      <c r="S8" s="9" t="str">
        <f>Form!Y6</f>
        <v>Extensive training in voice at University of Washington and through continued education.</v>
      </c>
      <c r="U8" s="9" t="str">
        <f>Form!AT6</f>
        <v/>
      </c>
      <c r="V8" s="9" t="str">
        <f>Form!AZ6</f>
        <v/>
      </c>
    </row>
    <row r="9">
      <c r="A9" s="8" t="str">
        <f>Form!C7</f>
        <v>Taylor Strande, MClSc, S-LP (C), Reg. CASLPO</v>
      </c>
      <c r="B9" s="8" t="str">
        <f>Form!AN7</f>
        <v>30 Bond St, Toronto , Ontario </v>
      </c>
      <c r="C9" s="47" t="str">
        <f>Form!J7</f>
        <v>GAVC Trainer</v>
      </c>
      <c r="D9" s="9" t="str">
        <f>Form!L7</f>
        <v>Speech-Language Pathologist</v>
      </c>
      <c r="E9" s="9" t="str">
        <f>Form!U7</f>
        <v>ON</v>
      </c>
      <c r="F9" s="9" t="str">
        <f>IF(Form!Q7 = "No",Form!O7, Form!O7&amp;", "&amp;Form!R7)</f>
        <v>Individual Training - Virtual, Individual Training - In Person, Group Training - Virtual, Group Training - In Person</v>
      </c>
      <c r="G9" s="9" t="str">
        <f>Form!W7</f>
        <v>Feminine, Masculine, Androgynous, Singing</v>
      </c>
      <c r="H9" s="9" t="str">
        <f>Form!M7</f>
        <v>English</v>
      </c>
      <c r="I9" s="48" t="str">
        <f>Form!AI7</f>
        <v>Genderqueer</v>
      </c>
      <c r="J9" s="8" t="str">
        <f>Form!C7&amp;Form!E7&amp;" is a "&amp;Form!L7&amp;" employed at "&amp;Form!AO7&amp;"."</f>
        <v>Taylor Strande, MClSc, S-LP (C), Reg. CASLPO (she/they) is a Speech-Language Pathologist employed at St. Michael's Hospital .</v>
      </c>
      <c r="K9" s="9">
        <f>Form!AW7</f>
        <v>2016</v>
      </c>
      <c r="L9" s="9">
        <f>Form!AV7</f>
        <v>2020</v>
      </c>
      <c r="M9" s="9" t="str">
        <f>Form!AP7</f>
        <v>SAC-OAC, CASLPO</v>
      </c>
      <c r="N9" s="9" t="str">
        <f>Form!AX7</f>
        <v>Genderqueer, queer, white</v>
      </c>
      <c r="O9" s="9" t="str">
        <f>Form!AC7</f>
        <v>Sliding scale available </v>
      </c>
      <c r="P9" s="9" t="str">
        <f>Form!AS7</f>
        <v/>
      </c>
      <c r="Q9" s="30">
        <f>Form!AQ7</f>
        <v>41686460602664</v>
      </c>
      <c r="R9" s="9" t="str">
        <f>Form!AR7</f>
        <v>taylor.strande@unityhealth.to</v>
      </c>
      <c r="S9" s="9" t="str">
        <f>Form!Y7</f>
        <v>Sandi Hirsch, Leah Helou course in Toronto, multiple webinars, AC Goldberg training courses, countless equity-related trainings and conferences </v>
      </c>
      <c r="U9" s="9" t="str">
        <f>Form!AT7</f>
        <v>Too many to list, but Rania El Mugammar workshops, AC's offerings, Council for Anti-Racism, Equity and Social Accountability. I have also been a panelist and presenter for Pride month talks and local conferences on this topic.</v>
      </c>
      <c r="V9" s="9" t="str">
        <f>Form!AZ7</f>
        <v/>
      </c>
    </row>
    <row r="10">
      <c r="A10" s="8" t="str">
        <f>Form!C8</f>
        <v>Anne Shaknis Quirk, MA, MS, CCC-SLP</v>
      </c>
      <c r="B10" s="8" t="str">
        <f>Form!AN8</f>
        <v>777 North Main Street, Providence, RI</v>
      </c>
      <c r="C10" s="47" t="str">
        <f>Form!J8</f>
        <v>GAVC Trainer</v>
      </c>
      <c r="D10" s="9" t="str">
        <f>Form!L8</f>
        <v>Speech-Language Pathologist</v>
      </c>
      <c r="E10" s="9" t="str">
        <f>Form!U8</f>
        <v>RI</v>
      </c>
      <c r="F10" s="9" t="str">
        <f>IF(Form!Q8 = "No",Form!O8, Form!O8&amp;", "&amp;Form!R8)</f>
        <v>Individual Training - Virtual, Individual Training - In Person, Group Training - In Person</v>
      </c>
      <c r="G10" s="9" t="str">
        <f>Form!W8</f>
        <v>Feminine, Masculine, Androgynous</v>
      </c>
      <c r="H10" s="9" t="str">
        <f>Form!M8</f>
        <v>English</v>
      </c>
      <c r="I10" s="48" t="str">
        <f>Form!AI8</f>
        <v>Cisgender Woman</v>
      </c>
      <c r="J10" s="8" t="str">
        <f>Form!C8&amp;Form!E8&amp;" is a "&amp;Form!L8&amp;" employed at "&amp;Form!AO8&amp;"."</f>
        <v>Anne Shaknis Quirk, MA, MS, CCC-SLP (she/her) is a Speech-Language Pathologist employed at True Self Speech Therapy.</v>
      </c>
      <c r="K10" s="9">
        <f>Form!AW8</f>
        <v>2012</v>
      </c>
      <c r="L10" s="9">
        <f>Form!AV8</f>
        <v>2023</v>
      </c>
      <c r="M10" s="9" t="str">
        <f>Form!AP8</f>
        <v>American Speech-Language-Hearing Association (ASHA)</v>
      </c>
      <c r="N10" s="9" t="str">
        <f>Form!AX8</f>
        <v/>
      </c>
      <c r="O10" s="9" t="str">
        <f>Form!AC8</f>
        <v>In network with BCBS, Medicare, Neighborhood of RI, I offer a free in person group for current clients</v>
      </c>
      <c r="P10" s="49" t="str">
        <f>Form!AS8</f>
        <v>www.trueselfspeech.com</v>
      </c>
      <c r="Q10" s="9">
        <f>Form!AQ8</f>
        <v>4014157525</v>
      </c>
      <c r="R10" s="9" t="str">
        <f>Form!AR8</f>
        <v>info@trueselfspeech.com</v>
      </c>
      <c r="S10" s="9" t="str">
        <f>Form!Y8</f>
        <v>I trained with Talulah Breslin through Mantra Voice </v>
      </c>
      <c r="U10" s="9" t="str">
        <f>Form!AT8</f>
        <v>There was a section of my course with Mantra Voice on cultural competence</v>
      </c>
      <c r="V10" s="9" t="str">
        <f>Form!AZ8</f>
        <v/>
      </c>
    </row>
    <row r="11">
      <c r="A11" s="8" t="str">
        <f>Form!C9</f>
        <v>Patricia Larkin, M.S., CCC-SLP/L</v>
      </c>
      <c r="B11" s="8" t="str">
        <f>Form!AN9</f>
        <v>508 Dry Grove St., Normal, IL</v>
      </c>
      <c r="C11" s="47" t="str">
        <f>Form!J9</f>
        <v>GAVC Trainer</v>
      </c>
      <c r="D11" s="9" t="str">
        <f>Form!L9</f>
        <v>Speech-Language Pathologist</v>
      </c>
      <c r="E11" s="9" t="str">
        <f>Form!U9</f>
        <v>IL</v>
      </c>
      <c r="F11" s="9" t="str">
        <f>IF(Form!Q9 = "No",Form!O9, Form!O9&amp;", "&amp;Form!R9)</f>
        <v>Individual Training - Virtual, Individual Training - In Person</v>
      </c>
      <c r="G11" s="9" t="str">
        <f>Form!W9</f>
        <v>Feminine, Masculine, Androgynous</v>
      </c>
      <c r="H11" s="9" t="str">
        <f>Form!M9</f>
        <v>English</v>
      </c>
      <c r="I11" s="48" t="str">
        <f>Form!AI9</f>
        <v>Cisgender Woman</v>
      </c>
      <c r="J11" s="8" t="str">
        <f>Form!C9&amp;Form!E9&amp;" is a "&amp;Form!L9&amp;" employed at "&amp;Form!AO9&amp;"."</f>
        <v>Patricia Larkin, M.S., CCC-SLP/L is a Speech-Language Pathologist employed at IL State University .</v>
      </c>
      <c r="K11" s="9">
        <f>Form!AW9</f>
        <v>2020</v>
      </c>
      <c r="L11" s="9">
        <f>Form!AV9</f>
        <v>2017</v>
      </c>
      <c r="M11" s="9" t="str">
        <f>Form!AP9</f>
        <v>World Professional Association for Transgender Health; American Speech-Language-Hearing Association (ASHA)</v>
      </c>
      <c r="N11" s="9" t="str">
        <f>Form!AX9</f>
        <v/>
      </c>
      <c r="O11" s="9" t="str">
        <f>Form!AC9</f>
        <v>Accept various insurances; utilizes them partner grant for rural healthcare access</v>
      </c>
      <c r="P11" s="9" t="str">
        <f>Form!AS9</f>
        <v>speechhearingclinic@illinoisstate.edu</v>
      </c>
      <c r="Q11" s="9">
        <f>Form!AQ9</f>
        <v>3094385090</v>
      </c>
      <c r="R11" s="9" t="str">
        <f>Form!AR9</f>
        <v>pllarki1@ilstu.edu</v>
      </c>
      <c r="S11" s="9" t="str">
        <f>Form!Y9</f>
        <v>2-day training from Hirsch, Block, Helou; Provider roundtable; Continuing Education specific to GAVC; Doctoral researcher on topic</v>
      </c>
      <c r="U11" s="9" t="str">
        <f>Form!AT9</f>
        <v>Ongoing continuing education to maintain listing in regional hospital transgender provider directory </v>
      </c>
      <c r="V11" s="9" t="str">
        <f>Form!AZ9</f>
        <v/>
      </c>
    </row>
    <row r="12">
      <c r="A12" s="8" t="str">
        <f>Form!C10</f>
        <v>Carrie McBreen, MS CCC-SLP</v>
      </c>
      <c r="B12" s="8" t="str">
        <f>Form!AN10</f>
        <v>Chicago, IL</v>
      </c>
      <c r="C12" s="47" t="str">
        <f>Form!J10</f>
        <v>GAVC Trainer</v>
      </c>
      <c r="D12" s="9" t="str">
        <f>Form!L10</f>
        <v>Speech-Language Pathologist</v>
      </c>
      <c r="E12" s="9" t="str">
        <f>Form!U10</f>
        <v>IL, FL</v>
      </c>
      <c r="F12" s="9" t="str">
        <f>IF(Form!Q10 = "No",Form!O10, Form!O10&amp;", "&amp;Form!R10)</f>
        <v>Individual Training - Virtual, Group Training - Virtual</v>
      </c>
      <c r="G12" s="9" t="str">
        <f>Form!W10</f>
        <v>Feminine, Masculine, Androgynous</v>
      </c>
      <c r="H12" s="9" t="str">
        <f>Form!M10</f>
        <v>English</v>
      </c>
      <c r="I12" s="48" t="str">
        <f>Form!AI10</f>
        <v>Cisgender Woman</v>
      </c>
      <c r="J12" s="8" t="str">
        <f>Form!C10&amp;Form!E10&amp;" is a "&amp;Form!L10&amp;" employed at "&amp;Form!AO10&amp;"."</f>
        <v>Carrie McBreen, MS CCC-SLP (she/her) is a Speech-Language Pathologist employed at Lake City Speech &amp; Voice Therapy. PLLC &amp; Jesse Brown VA Medical Center.</v>
      </c>
      <c r="K12" s="9">
        <f>Form!AW10</f>
        <v>2009</v>
      </c>
      <c r="L12" s="9">
        <f>Form!AV10</f>
        <v>2017</v>
      </c>
      <c r="M12" s="9" t="str">
        <f>Form!AP10</f>
        <v>American Speech-Language-Hearing Association (ASHA) certified</v>
      </c>
      <c r="N12" s="9" t="str">
        <f>Form!AX10</f>
        <v/>
      </c>
      <c r="O12" s="9" t="str">
        <f>Form!AC10</f>
        <v>Accept BCBS PPO, Blue Choice PPO, Medicare Part B and private pay.</v>
      </c>
      <c r="P12" s="49" t="str">
        <f>Form!AS10</f>
        <v>www.lakecityspeech.com</v>
      </c>
      <c r="Q12" s="9">
        <f>Form!AQ10</f>
        <v>7732342349</v>
      </c>
      <c r="R12" s="9" t="str">
        <f>Form!AR10</f>
        <v>info@lakecityspeech.com</v>
      </c>
      <c r="S12" s="9" t="str">
        <f>Form!Y10</f>
        <v>I am a voice therapist, have take several GAVC courses and work on a gender care team serving Veterans part time. </v>
      </c>
      <c r="U12" s="9" t="str">
        <f>Form!AT10</f>
        <v>I have completed many continuing education courses and serve as a member of a gender care team where we discuss cultural humility</v>
      </c>
      <c r="V12" s="9" t="str">
        <f>Form!AZ10</f>
        <v/>
      </c>
    </row>
    <row r="13">
      <c r="A13" s="8" t="str">
        <f>Form!C11</f>
        <v>Taylor Weston, MS, CCC-SLP</v>
      </c>
      <c r="B13" s="8" t="str">
        <f>Form!AN11</f>
        <v>Bella Vista, AR</v>
      </c>
      <c r="C13" s="47" t="str">
        <f>Form!J11</f>
        <v>GAVC Trainer</v>
      </c>
      <c r="D13" s="9" t="str">
        <f>Form!L11</f>
        <v>Speech-Language Pathologist</v>
      </c>
      <c r="E13" s="9" t="str">
        <f>Form!U11</f>
        <v>AR, MO, KS, OK, TX</v>
      </c>
      <c r="F13" s="9" t="str">
        <f>IF(Form!Q11 = "No",Form!O11, Form!O11&amp;", "&amp;Form!R11)</f>
        <v>Individual Training - Virtual</v>
      </c>
      <c r="G13" s="9" t="str">
        <f>Form!W11</f>
        <v>Feminine, Masculine, Androgynous</v>
      </c>
      <c r="H13" s="9" t="str">
        <f>Form!M11</f>
        <v>English, Spanish</v>
      </c>
      <c r="I13" s="48" t="str">
        <f>Form!AI11</f>
        <v>Cisgender Man</v>
      </c>
      <c r="J13" s="8" t="str">
        <f>Form!C11&amp;Form!E11&amp;" is a "&amp;Form!L11&amp;" employed at "&amp;Form!AO11&amp;"."</f>
        <v>Taylor Weston, MS, CCC-SLP (he/him) is a Speech-Language Pathologist employed at Ozark Voice.</v>
      </c>
      <c r="K13" s="9">
        <f>Form!AW11</f>
        <v>2019</v>
      </c>
      <c r="L13" s="9">
        <f>Form!AV11</f>
        <v>2019</v>
      </c>
      <c r="M13" s="9" t="str">
        <f>Form!AP11</f>
        <v>American Speech-Language-Hearing Association</v>
      </c>
      <c r="N13" s="9" t="str">
        <f>Form!AX11</f>
        <v/>
      </c>
      <c r="O13" s="9" t="str">
        <f>Form!AC11</f>
        <v>Private pay</v>
      </c>
      <c r="P13" s="49" t="str">
        <f>Form!AS11</f>
        <v>www.ozarkvoice.com</v>
      </c>
      <c r="Q13" s="9">
        <f>Form!AQ11</f>
        <v>4176984440</v>
      </c>
      <c r="R13" s="9" t="str">
        <f>Form!AR11</f>
        <v>tweston@ozarkvoice.com</v>
      </c>
      <c r="S13" s="9" t="str">
        <f>Form!Y11</f>
        <v>Consistent continuing education involving GAVC; 5 years experience working with GAVC</v>
      </c>
      <c r="U13" s="9" t="str">
        <f>Form!AT11</f>
        <v>Extensive training though ASHA, TransVoice Initiative</v>
      </c>
      <c r="V13" s="9" t="str">
        <f>Form!AZ11</f>
        <v/>
      </c>
    </row>
    <row r="14">
      <c r="A14" s="8" t="str">
        <f>Form!C12</f>
        <v>Sherri K Zelazny, MA RSLP CCC-SLP</v>
      </c>
      <c r="B14" s="8" t="str">
        <f>Form!AN12</f>
        <v>8644 120 Street, Surrey, British Columbia</v>
      </c>
      <c r="C14" s="47" t="str">
        <f>Form!J12</f>
        <v>GAVC Trainer</v>
      </c>
      <c r="D14" s="9" t="str">
        <f>Form!L12</f>
        <v>Speech-Language Pathologist</v>
      </c>
      <c r="E14" s="9" t="str">
        <f>Form!U12</f>
        <v>BC</v>
      </c>
      <c r="F14" s="9" t="str">
        <f>IF(Form!Q12 = "No",Form!O12, Form!O12&amp;", "&amp;Form!R12)</f>
        <v>Individual Training - Virtual, Individual Training - In Person</v>
      </c>
      <c r="G14" s="9" t="str">
        <f>Form!W12</f>
        <v>Feminine, Masculine, Androgynous</v>
      </c>
      <c r="H14" s="9" t="str">
        <f>Form!M12</f>
        <v>English</v>
      </c>
      <c r="I14" s="48" t="str">
        <f>Form!AI12</f>
        <v>Cisgender Woman</v>
      </c>
      <c r="J14" s="8" t="str">
        <f>Form!C12&amp;Form!E12&amp;" is a "&amp;Form!L12&amp;" employed at "&amp;Form!AO12&amp;"."</f>
        <v>Sherri K Zelazny, MA RSLP CCC-SLP is a Speech-Language Pathologist employed at Surrey Voice Clinic.</v>
      </c>
      <c r="K14" s="9">
        <f>Form!AW12</f>
        <v>1987</v>
      </c>
      <c r="L14" s="9">
        <f>Form!AV12</f>
        <v>2015</v>
      </c>
      <c r="M14" s="9" t="str">
        <f>Form!AP12</f>
        <v>American Speech-Language-Hearing Association (ASHA), SAC</v>
      </c>
      <c r="N14" s="9" t="str">
        <f>Form!AX12</f>
        <v/>
      </c>
      <c r="O14" s="9" t="str">
        <f>Form!AC12</f>
        <v/>
      </c>
      <c r="P14" s="49" t="str">
        <f>Form!AS12</f>
        <v>www.surreyvoiceclinic.com</v>
      </c>
      <c r="Q14" s="9" t="str">
        <f>Form!AQ12</f>
        <v/>
      </c>
      <c r="R14" s="9" t="str">
        <f>Form!AR12</f>
        <v>sherri@surreyvoiceclinic.com</v>
      </c>
      <c r="S14" s="9" t="str">
        <f>Form!Y12</f>
        <v>SLP with advanced clinical experience in voice. Private practice in voice and laryngeal area specialty. Changing Keys instructor for 8+ years - provincial gender affirming voice training program for voice feminization.</v>
      </c>
      <c r="U14" s="9" t="str">
        <f>Form!AT12</f>
        <v>Training through Trans Care BC and other conference presentations</v>
      </c>
      <c r="V14" s="9" t="str">
        <f>Form!AZ12</f>
        <v/>
      </c>
    </row>
    <row r="15">
      <c r="A15" s="8" t="str">
        <f>Form!C13</f>
        <v>Judith Wodzak, MA, CCC-SLP</v>
      </c>
      <c r="B15" s="8" t="str">
        <f>Form!AN13</f>
        <v>La Crosse , WI </v>
      </c>
      <c r="C15" s="47" t="str">
        <f>Form!J13</f>
        <v>GAVC Trainer</v>
      </c>
      <c r="D15" s="9" t="str">
        <f>Form!L13</f>
        <v>Speech-Language Pathologist</v>
      </c>
      <c r="E15" s="9" t="str">
        <f>Form!U13</f>
        <v>WI</v>
      </c>
      <c r="F15" s="9" t="str">
        <f>IF(Form!Q13 = "No",Form!O13, Form!O13&amp;", "&amp;Form!R13)</f>
        <v>Individual Training - Virtual</v>
      </c>
      <c r="G15" s="9" t="str">
        <f>Form!W13</f>
        <v>Feminine, Masculine, Androgynous</v>
      </c>
      <c r="H15" s="9" t="str">
        <f>Form!M13</f>
        <v>English </v>
      </c>
      <c r="I15" s="48" t="str">
        <f>Form!AI13</f>
        <v>Cisgender Woman</v>
      </c>
      <c r="J15" s="8" t="str">
        <f>Form!C13&amp;Form!E13&amp;" is a "&amp;Form!L13&amp;" employed at "&amp;Form!AO13&amp;"."</f>
        <v>Judith Wodzak, MA, CCC-SLP (she/her) is a Speech-Language Pathologist employed at Voices Ablaze.</v>
      </c>
      <c r="K15" s="9">
        <f>Form!AW13</f>
        <v>2024</v>
      </c>
      <c r="L15" s="9">
        <f>Form!AV13</f>
        <v>2024</v>
      </c>
      <c r="M15" s="9" t="str">
        <f>Form!AP13</f>
        <v>American Speech-Language-Hearing Association (ASHA)</v>
      </c>
      <c r="N15" s="9" t="str">
        <f>Form!AX13</f>
        <v/>
      </c>
      <c r="O15" s="9" t="str">
        <f>Form!AC13</f>
        <v/>
      </c>
      <c r="P15" s="49" t="str">
        <f>Form!AS13</f>
        <v>www.voicesablaze.com</v>
      </c>
      <c r="Q15" s="9" t="str">
        <f>Form!AQ13</f>
        <v/>
      </c>
      <c r="R15" s="9" t="str">
        <f>Form!AR13</f>
        <v>judith@voicesablaze.com</v>
      </c>
      <c r="S15" s="9" t="str">
        <f>Form!Y13</f>
        <v>Gender affirming voice workshop with Helou/Block/Hirsch, gender affirming voice course with the Credit Institute </v>
      </c>
      <c r="U15" s="9" t="str">
        <f>Form!AT13</f>
        <v>Gender affirming voice course through the Credit Institute; lots of trans friends </v>
      </c>
      <c r="V15" s="9" t="str">
        <f>Form!AZ13</f>
        <v/>
      </c>
    </row>
    <row r="16">
      <c r="A16" s="8" t="str">
        <f>Form!C14</f>
        <v>Alice Mostlova, M.Sc.A., S-LP(C)</v>
      </c>
      <c r="B16" s="8" t="str">
        <f>Form!AN14</f>
        <v>Queen Elizabeth Health Complex, Montreal, Quebec</v>
      </c>
      <c r="C16" s="47" t="str">
        <f>Form!J14</f>
        <v>GAVC Trainer</v>
      </c>
      <c r="D16" s="9" t="str">
        <f>Form!L14</f>
        <v>Speech-Language Pathologist</v>
      </c>
      <c r="E16" s="9" t="str">
        <f>Form!U14</f>
        <v>QC</v>
      </c>
      <c r="F16" s="9" t="str">
        <f>IF(Form!Q14 = "No",Form!O14, Form!O14&amp;", "&amp;Form!R14)</f>
        <v>Individual Training - Virtual, Individual Training - In Person</v>
      </c>
      <c r="G16" s="9" t="str">
        <f>Form!W14</f>
        <v>Feminine, Masculine, Androgynous</v>
      </c>
      <c r="H16" s="9" t="str">
        <f>Form!M14</f>
        <v>English, French</v>
      </c>
      <c r="I16" s="48" t="str">
        <f>Form!AI14</f>
        <v>Cisgender Woman</v>
      </c>
      <c r="J16" s="8" t="str">
        <f>Form!C14&amp;Form!E14&amp;" is a "&amp;Form!L14&amp;" employed at "&amp;Form!AO14&amp;"."</f>
        <v>Alice Mostlova, M.Sc.A., S-LP(C) is a Speech-Language Pathologist employed at Nouvelle Voix Speech Therapy.</v>
      </c>
      <c r="K16" s="9">
        <f>Form!AW14</f>
        <v>2018</v>
      </c>
      <c r="L16" s="9">
        <f>Form!AV14</f>
        <v>2022</v>
      </c>
      <c r="M16" s="9" t="str">
        <f>Form!AP14</f>
        <v>American Speech and Hearing Association, Speech-Language &amp; Audiology Canada, Ordres des orthophonistes et audiologistes du Québec</v>
      </c>
      <c r="N16" s="9" t="str">
        <f>Form!AX14</f>
        <v/>
      </c>
      <c r="O16" s="9" t="str">
        <f>Form!AC14</f>
        <v/>
      </c>
      <c r="P16" s="49" t="str">
        <f>Form!AS14</f>
        <v>www.manouvellevoix.ca</v>
      </c>
      <c r="Q16" s="9">
        <f>Form!AQ14</f>
        <v>4385038159</v>
      </c>
      <c r="R16" s="9" t="str">
        <f>Form!AR14</f>
        <v>manouvellevoix@yahoo.com</v>
      </c>
      <c r="S16" s="9" t="str">
        <f>Form!Y14</f>
        <v>I have expertise in voice therapy and see clients with various voice issues in my private practice. I have done continuing education in gender affirmative voice therapy through the American Speech and Hearing Association, Northern Speech Services, and independent readings. I have been seeing clients for gender affirmative voice therapy in my office for the last 2 years. </v>
      </c>
      <c r="U16" s="9" t="str">
        <f>Form!AT14</f>
        <v>Continuing education on Gender Affirmative Voice Therapy via ASHA and Northern Speech Services</v>
      </c>
      <c r="V16" s="9" t="str">
        <f>Form!AZ14</f>
        <v/>
      </c>
    </row>
    <row r="17">
      <c r="A17" s="8" t="str">
        <f>Form!C15</f>
        <v>Ashley Laudick M.A. CCC-SLP </v>
      </c>
      <c r="B17" s="8" t="str">
        <f>Form!AN15</f>
        <v>Des Moines, Iowa</v>
      </c>
      <c r="C17" s="47" t="str">
        <f>Form!J15</f>
        <v>GAVC Trainer</v>
      </c>
      <c r="D17" s="9" t="str">
        <f>Form!L15</f>
        <v>Speech-Language Pathologist</v>
      </c>
      <c r="E17" s="9" t="str">
        <f>Form!U15</f>
        <v>IA</v>
      </c>
      <c r="F17" s="9" t="str">
        <f>IF(Form!Q15 = "No",Form!O15, Form!O15&amp;", "&amp;Form!R15)</f>
        <v>Individual Training - Virtual</v>
      </c>
      <c r="G17" s="9" t="str">
        <f>Form!W15</f>
        <v>Feminine, Masculine, Androgynous</v>
      </c>
      <c r="H17" s="9" t="str">
        <f>Form!M15</f>
        <v>English</v>
      </c>
      <c r="I17" s="48" t="str">
        <f>Form!AI15</f>
        <v>Cisgender Woman</v>
      </c>
      <c r="J17" s="8" t="str">
        <f>Form!C15&amp;Form!E15&amp;" is a "&amp;Form!L15&amp;" employed at "&amp;Form!AO15&amp;"."</f>
        <v>Ashley Laudick M.A. CCC-SLP  is a Speech-Language Pathologist employed at Midwest Speech &amp; Swallowing.</v>
      </c>
      <c r="K17" s="9">
        <f>Form!AW15</f>
        <v>2010</v>
      </c>
      <c r="L17" s="9">
        <f>Form!AV15</f>
        <v>2024</v>
      </c>
      <c r="M17" s="9" t="str">
        <f>Form!AP15</f>
        <v>American Speech-Language-Hearing Association (ASHA), ISHA, </v>
      </c>
      <c r="N17" s="9" t="str">
        <f>Form!AX15</f>
        <v>Community supporter for Iowa Rainbow Businesses </v>
      </c>
      <c r="O17" s="9" t="str">
        <f>Form!AC15</f>
        <v>I currently accept Medicare and Private Pay with Superbill upon request</v>
      </c>
      <c r="P17" s="49" t="str">
        <f>Form!AS15</f>
        <v>www.midwestspeechandswallowing.com</v>
      </c>
      <c r="Q17" s="9">
        <f>Form!AQ15</f>
        <v>5152072335</v>
      </c>
      <c r="R17" s="9" t="str">
        <f>Form!AR15</f>
        <v>ashley@midwestspeechandswallowing.com</v>
      </c>
      <c r="S17" s="9" t="str">
        <f>Form!Y15</f>
        <v>Multiple and going CEUs for laryngeal physiology and voice, manual therapies for voice, and GAV and independent research.</v>
      </c>
      <c r="U17" s="9" t="str">
        <f>Form!AT15</f>
        <v>Recent CEU on ethical issues related to gender affirming voice</v>
      </c>
      <c r="V17" s="9" t="str">
        <f>Form!AZ15</f>
        <v/>
      </c>
    </row>
    <row r="18">
      <c r="A18" s="8" t="str">
        <f>Form!C16</f>
        <v>Natalia Evans, MSc(A), SLP, Reg. CASLPO</v>
      </c>
      <c r="B18" s="8" t="str">
        <f>Form!AN16</f>
        <v>82 Lake St., St. Catharines, Ontario</v>
      </c>
      <c r="C18" s="47" t="str">
        <f>Form!J16</f>
        <v>GAVC Trainer</v>
      </c>
      <c r="D18" s="9" t="str">
        <f>Form!L16</f>
        <v>Speech-Language Pathologist</v>
      </c>
      <c r="E18" s="9" t="str">
        <f>Form!U16</f>
        <v>ON</v>
      </c>
      <c r="F18" s="9" t="str">
        <f>IF(Form!Q16 = "No",Form!O16, Form!O16&amp;", "&amp;Form!R16)</f>
        <v>Individual Training - Virtual, Individual Training - In Person</v>
      </c>
      <c r="G18" s="9" t="str">
        <f>Form!W16</f>
        <v>Feminine, Masculine, Androgynous, Singing</v>
      </c>
      <c r="H18" s="9" t="str">
        <f>Form!M16</f>
        <v>English, French</v>
      </c>
      <c r="I18" s="48" t="str">
        <f>Form!AI16</f>
        <v>Cisgender Woman</v>
      </c>
      <c r="J18" s="8" t="str">
        <f>Form!C16&amp;Form!E16&amp;" is a "&amp;Form!L16&amp;" employed at "&amp;Form!AO16&amp;"."</f>
        <v>Natalia Evans, MSc(A), SLP, Reg. CASLPO (she/her) is a Speech-Language Pathologist employed at The Voice Box Office.</v>
      </c>
      <c r="K18" s="9">
        <f>Form!AW16</f>
        <v>2005</v>
      </c>
      <c r="L18" s="9">
        <f>Form!AV16</f>
        <v>2013</v>
      </c>
      <c r="M18" s="9" t="str">
        <f>Form!AP16</f>
        <v>Speech-Language and Audiology Canada</v>
      </c>
      <c r="N18" s="9" t="str">
        <f>Form!AX16</f>
        <v/>
      </c>
      <c r="O18" s="9" t="str">
        <f>Form!AC16</f>
        <v>Extended health benefits for speech therapy cover fees.</v>
      </c>
      <c r="P18" s="49" t="str">
        <f>Form!AS16</f>
        <v>www.voiceboxoffice.com</v>
      </c>
      <c r="Q18" s="9">
        <f>Form!AQ16</f>
        <v>9052208377</v>
      </c>
      <c r="R18" s="9" t="str">
        <f>Form!AR16</f>
        <v>natalia@voiceboxoffice.com</v>
      </c>
      <c r="S18" s="9" t="str">
        <f>Form!Y16</f>
        <v>Gender Affirming Voice Training: A Course for Voice Clinicians; yearly continuing ed. (e.g., Hirsch’s Medbridge webinars) related to GAVC </v>
      </c>
      <c r="U18" s="9" t="str">
        <f>Form!AT16</f>
        <v/>
      </c>
      <c r="V18" s="9" t="str">
        <f>Form!AZ16</f>
        <v/>
      </c>
    </row>
    <row r="19">
      <c r="A19" s="8" t="str">
        <f>Form!C17</f>
        <v>Brittney Martin, MA, CCC-SLP</v>
      </c>
      <c r="B19" s="8" t="str">
        <f>Form!AN17</f>
        <v>Lexington, KY</v>
      </c>
      <c r="C19" s="47" t="str">
        <f>Form!J17</f>
        <v>GAVC Trainer</v>
      </c>
      <c r="D19" s="9" t="str">
        <f>Form!L17</f>
        <v>Speech-Language Pathologist</v>
      </c>
      <c r="E19" s="9" t="str">
        <f>Form!U17</f>
        <v>KY</v>
      </c>
      <c r="F19" s="9" t="str">
        <f>IF(Form!Q17 = "No",Form!O17, Form!O17&amp;", "&amp;Form!R17)</f>
        <v>Individual Training - Virtual, Individual Training - In Person, Group Training - In Person</v>
      </c>
      <c r="G19" s="9" t="str">
        <f>Form!W17</f>
        <v>Feminine, Masculine, Androgynous</v>
      </c>
      <c r="H19" s="9" t="str">
        <f>Form!M17</f>
        <v>English</v>
      </c>
      <c r="I19" s="48" t="str">
        <f>Form!AI17</f>
        <v>Cisgender Woman</v>
      </c>
      <c r="J19" s="8" t="str">
        <f>Form!C17&amp;Form!E17&amp;" is a "&amp;Form!L17&amp;" employed at "&amp;Form!AO17&amp;"."</f>
        <v>Brittney Martin, MA, CCC-SLP is a Speech-Language Pathologist employed at Lexington VA Medical Center.</v>
      </c>
      <c r="K19" s="9">
        <f>Form!AW17</f>
        <v>2018</v>
      </c>
      <c r="L19" s="9">
        <f>Form!AV17</f>
        <v>2018</v>
      </c>
      <c r="M19" s="9" t="str">
        <f>Form!AP17</f>
        <v>American Speech-Language-Hearing Association (ASHA)</v>
      </c>
      <c r="N19" s="9" t="str">
        <f>Form!AX17</f>
        <v>LGBTQ+</v>
      </c>
      <c r="O19" s="9" t="str">
        <f>Form!AC17</f>
        <v/>
      </c>
      <c r="P19" s="9" t="str">
        <f>Form!AS17</f>
        <v/>
      </c>
      <c r="Q19" s="9" t="str">
        <f>Form!AQ17</f>
        <v/>
      </c>
      <c r="R19" s="9" t="str">
        <f>Form!AR17</f>
        <v>brittney.martin2@va.gov</v>
      </c>
      <c r="S19" s="9" t="str">
        <f>Form!Y17</f>
        <v>Previous and ongoing cultural humility training and gender affirming voice training by those with lived TGNCNB experience, as well as continuous clinical practice in GAVC with the adult population. </v>
      </c>
      <c r="U19" s="9" t="str">
        <f>Form!AT17</f>
        <v>Multiple offerings by AC Goldberg of Transplaining, multiple other GAVC CE courses with cultural humility components presented by TGNCNB individuals. </v>
      </c>
      <c r="V19" s="9" t="str">
        <f>Form!AZ17</f>
        <v/>
      </c>
    </row>
    <row r="20">
      <c r="A20" s="8" t="str">
        <f>Form!C18</f>
        <v>Kristina Doyle, MS, CCC-SLP</v>
      </c>
      <c r="B20" s="8" t="str">
        <f>Form!AN18</f>
        <v>Minneapolis, MN</v>
      </c>
      <c r="C20" s="47" t="str">
        <f>Form!J18</f>
        <v>GAVC Trainer</v>
      </c>
      <c r="D20" s="9" t="str">
        <f>Form!L18</f>
        <v>Speech-Language Pathologist</v>
      </c>
      <c r="E20" s="9" t="str">
        <f>Form!U18</f>
        <v>MN, PA</v>
      </c>
      <c r="F20" s="9" t="str">
        <f>IF(Form!Q18 = "No",Form!O18, Form!O18&amp;", "&amp;Form!R18)</f>
        <v>Individual Training - Virtual, Individual Training - In Person</v>
      </c>
      <c r="G20" s="9" t="str">
        <f>Form!W18</f>
        <v>Feminine, Masculine, Androgynous</v>
      </c>
      <c r="H20" s="9" t="str">
        <f>Form!M18</f>
        <v>English, Spanish</v>
      </c>
      <c r="I20" s="48" t="str">
        <f>Form!AI18</f>
        <v>Cisgender Woman</v>
      </c>
      <c r="J20" s="8" t="str">
        <f>Form!C18&amp;Form!E18&amp;" is a "&amp;Form!L18&amp;" employed at "&amp;Form!AO18&amp;"."</f>
        <v>Kristina Doyle, MS, CCC-SLP is a Speech-Language Pathologist employed at Colores Speech.</v>
      </c>
      <c r="K20" s="9">
        <f>Form!AW18</f>
        <v>2021</v>
      </c>
      <c r="L20" s="9">
        <f>Form!AV18</f>
        <v>2021</v>
      </c>
      <c r="M20" s="9" t="str">
        <f>Form!AP18</f>
        <v>American Speech-Language-Hearing Association (ASHA)</v>
      </c>
      <c r="N20" s="9" t="str">
        <f>Form!AX18</f>
        <v>Afrolatina.</v>
      </c>
      <c r="O20" s="9" t="str">
        <f>Form!AC18</f>
        <v>I am primarily private pay, but offer a super bill as well as a sliding fee payment scale.</v>
      </c>
      <c r="P20" s="49" t="str">
        <f>Form!AS18</f>
        <v>www.coloresspeech.com</v>
      </c>
      <c r="Q20" s="9">
        <f>Form!AQ18</f>
        <v>6125648216</v>
      </c>
      <c r="R20" s="9" t="str">
        <f>Form!AR18</f>
        <v>kristina@coloresspeech.com</v>
      </c>
      <c r="S20" s="9" t="str">
        <f>Form!Y18</f>
        <v>I completed my master’s at NYU and received extra training in voice and voice disorders. I completed a master’s thesis in GAVC that will be submitted for publishing in the next few weeks. I also attended Melanie Tapson’s “Masterclass for Voice Professionals” program for two semesters.</v>
      </c>
      <c r="U20" s="9" t="str">
        <f>Form!AT18</f>
        <v>I have attended Melanie Tapson’s “Masterclass for Voice Professionals” program and also identify as a BIPOC professional. My CF mentor was also a cis gay man. I feel that working and learning from BIPOC and queer professionals has allowed me to connect further with the trans and gender diverse communities.</v>
      </c>
      <c r="V20" s="9" t="str">
        <f>Form!AZ18</f>
        <v/>
      </c>
    </row>
    <row r="21">
      <c r="A21" s="8" t="str">
        <f>Form!C19</f>
        <v>Bobbie Albertson MS, CCC-SLP</v>
      </c>
      <c r="B21" s="8" t="str">
        <f>Form!AN19</f>
        <v>9669 E 146th St, Noblesville, Indiana</v>
      </c>
      <c r="C21" s="47" t="str">
        <f>Form!J19</f>
        <v>GAVC Trainer</v>
      </c>
      <c r="D21" s="9" t="str">
        <f>Form!L19</f>
        <v>Speech-Language Pathologist</v>
      </c>
      <c r="E21" s="9" t="str">
        <f>Form!U19</f>
        <v>IN</v>
      </c>
      <c r="F21" s="9" t="str">
        <f>IF(Form!Q19 = "No",Form!O19, Form!O19&amp;", "&amp;Form!R19)</f>
        <v>Individual Training - Virtual, Individual Training - In Person</v>
      </c>
      <c r="G21" s="9" t="str">
        <f>Form!W19</f>
        <v>Feminine, Masculine, Androgynous</v>
      </c>
      <c r="H21" s="9" t="str">
        <f>Form!M19</f>
        <v>English</v>
      </c>
      <c r="I21" s="48" t="str">
        <f>Form!AI19</f>
        <v>Cisgender Woman</v>
      </c>
      <c r="J21" s="8" t="str">
        <f>Form!C19&amp;Form!E19&amp;" is a "&amp;Form!L19&amp;" employed at "&amp;Form!AO19&amp;"."</f>
        <v>Bobbie Albertson MS, CCC-SLP is a Speech-Language Pathologist employed at Community Health Network PT &amp; Rehab.</v>
      </c>
      <c r="K21" s="9">
        <f>Form!AW19</f>
        <v>2018</v>
      </c>
      <c r="L21" s="9">
        <f>Form!AV19</f>
        <v>2022</v>
      </c>
      <c r="M21" s="9" t="str">
        <f>Form!AP19</f>
        <v>American Speech-Hearing Association</v>
      </c>
      <c r="N21" s="9" t="str">
        <f>Form!AX19</f>
        <v/>
      </c>
      <c r="O21" s="9" t="str">
        <f>Form!AC19</f>
        <v>Most insurances accepted </v>
      </c>
      <c r="P21" s="9" t="str">
        <f>Form!AS19</f>
        <v/>
      </c>
      <c r="Q21" s="9" t="str">
        <f>Form!AQ19</f>
        <v/>
      </c>
      <c r="R21" s="9" t="str">
        <f>Form!AR19</f>
        <v>balbertson@ecommunity.com</v>
      </c>
      <c r="S21" s="9" t="str">
        <f>Form!Y19</f>
        <v>Several continuing education courses, approximately 20 hours </v>
      </c>
      <c r="U21" s="9" t="str">
        <f>Form!AT19</f>
        <v>Hospital required education, continuing education</v>
      </c>
      <c r="V21" s="9" t="str">
        <f>Form!AZ19</f>
        <v/>
      </c>
    </row>
    <row r="22">
      <c r="A22" s="8" t="str">
        <f>Form!C20</f>
        <v>Betsy Stickels, MS, CCC-SLP</v>
      </c>
      <c r="B22" s="8" t="str">
        <f>Form!AN20</f>
        <v>5800 Hollis St, Emeryville, California</v>
      </c>
      <c r="C22" s="47" t="str">
        <f>Form!J20</f>
        <v>GAVC Trainer</v>
      </c>
      <c r="D22" s="9" t="str">
        <f>Form!L20</f>
        <v>Speech-Language Pathologist</v>
      </c>
      <c r="E22" s="9" t="str">
        <f>Form!U20</f>
        <v>CA, MD</v>
      </c>
      <c r="F22" s="9" t="str">
        <f>IF(Form!Q20 = "No",Form!O20, Form!O20&amp;", "&amp;Form!R20)</f>
        <v>Individual Training - Virtual, Individual Training - In Person, Group Training - Virtual</v>
      </c>
      <c r="G22" s="9" t="str">
        <f>Form!W20</f>
        <v>Feminine, Masculine, Androgynous, Singing</v>
      </c>
      <c r="H22" s="9" t="str">
        <f>Form!M20</f>
        <v>English</v>
      </c>
      <c r="I22" s="48" t="str">
        <f>Form!AI20</f>
        <v>Cisgender Woman</v>
      </c>
      <c r="J22" s="8" t="str">
        <f>Form!C20&amp;Form!E20&amp;" is a "&amp;Form!L20&amp;" employed at "&amp;Form!AO20&amp;"."</f>
        <v>Betsy Stickels, MS, CCC-SLP is a Speech-Language Pathologist employed at Stanford Heathcare- Otolaryngology .</v>
      </c>
      <c r="K22" s="9">
        <f>Form!AW20</f>
        <v>2015</v>
      </c>
      <c r="L22" s="9">
        <f>Form!AV20</f>
        <v>2018</v>
      </c>
      <c r="M22" s="9" t="str">
        <f>Form!AP20</f>
        <v>American Speech-Language-Hearing Association (ASHA), World Professional Association for Transgender Health (WPATH)</v>
      </c>
      <c r="N22" s="9" t="str">
        <f>Form!AX20</f>
        <v>Part of the queer community</v>
      </c>
      <c r="O22" s="9" t="str">
        <f>Form!AC20</f>
        <v/>
      </c>
      <c r="P22" s="9" t="str">
        <f>Form!AS20</f>
        <v/>
      </c>
      <c r="Q22" s="9" t="str">
        <f>Form!AQ20</f>
        <v/>
      </c>
      <c r="R22" s="9" t="str">
        <f>Form!AR20</f>
        <v>estickels@stanfordhealthcare.org</v>
      </c>
      <c r="S22" s="9" t="str">
        <f>Form!Y20</f>
        <v>Ceu training, clinical training and mentorship</v>
      </c>
      <c r="U22" s="9" t="str">
        <f>Form!AT20</f>
        <v/>
      </c>
      <c r="V22" s="9" t="str">
        <f>Form!AZ20</f>
        <v/>
      </c>
    </row>
    <row r="23">
      <c r="A23" s="8" t="str">
        <f>Form!C21</f>
        <v>Melanie Tapson</v>
      </c>
      <c r="B23" s="8" t="str">
        <f>Form!AN21</f>
        <v>107 Hamilton St, Toronto, Ontario</v>
      </c>
      <c r="C23" s="47" t="str">
        <f>Form!J21</f>
        <v>GAVC Trainer</v>
      </c>
      <c r="D23" s="9" t="str">
        <f>Form!L21</f>
        <v>Speech-Language Pathologist</v>
      </c>
      <c r="E23" s="9" t="str">
        <f>Form!U21</f>
        <v>ON, PEI</v>
      </c>
      <c r="F23" s="9" t="str">
        <f>IF(Form!Q21 = "No",Form!O21, Form!O21&amp;", "&amp;Form!R21)</f>
        <v>Individual Training - Virtual, Group Training - Virtual</v>
      </c>
      <c r="G23" s="9" t="str">
        <f>Form!W21</f>
        <v>Feminine, Masculine, Androgynous, Singing</v>
      </c>
      <c r="H23" s="9" t="str">
        <f>Form!M21</f>
        <v>English </v>
      </c>
      <c r="I23" s="48" t="str">
        <f>Form!AI21</f>
        <v>Cisgender Woman</v>
      </c>
      <c r="J23" s="8" t="str">
        <f>Form!C21&amp;Form!E21&amp;" is a "&amp;Form!L21&amp;" employed at "&amp;Form!AO21&amp;"."</f>
        <v>Melanie Tapson is a Speech-Language Pathologist employed at Melanie Tapson Voice Care.</v>
      </c>
      <c r="K23" s="9">
        <f>Form!AW21</f>
        <v>1994</v>
      </c>
      <c r="L23" s="9">
        <f>Form!AV21</f>
        <v>2010</v>
      </c>
      <c r="M23" s="9" t="str">
        <f>Form!AP21</f>
        <v>American Speech-Language-Hearing Association (ASHA), Pan American Vocology Association (PAVA) (Recognized Vocologist designation), PAMA, SAC, CASLPO, National Association of Teachers of Singing (NATS), VASTA, The 519</v>
      </c>
      <c r="N23" s="9" t="str">
        <f>Form!AX21</f>
        <v>LGBTQ2S+ community member</v>
      </c>
      <c r="O23" s="9" t="str">
        <f>Form!AC21</f>
        <v>occasionally able to offer funding to help offset costs (Jane App sponsorship)</v>
      </c>
      <c r="P23" s="49" t="str">
        <f>Form!AS21</f>
        <v>melanietapson.com</v>
      </c>
      <c r="Q23" s="9" t="str">
        <f>Form!AQ21</f>
        <v/>
      </c>
      <c r="R23" s="9" t="str">
        <f>Form!AR21</f>
        <v>info@melanietapson.com</v>
      </c>
      <c r="S23" s="9" t="str">
        <f>Form!Y21</f>
        <v>Cultural competence: ongoing training from local resources as well as virtual courses - selected previous training and education includes courses or presentations from Transplaining, Gender Affirming Voice Training (Hirsch, Helou, Block) - 3 times; The Power of Voice (gender &amp; voice track 2021, 2022, 2023), Medbridge, speechtherapypd.com, co-moderator of Gender Spectrum Voice &amp; Communication FB group, among others, as well as ongoing peer mentorship 
Clinical/voice competence: BFA in jazz performance - voice, BEd in vocal music &amp; drama, MSc SLP, 30+ years as a professional singer and voice teacher, 10+ years experience in clinical voice therapy, working on Estill certification, mentor aspiring SLPs and voice teachers </v>
      </c>
      <c r="U23" s="9" t="str">
        <f>Form!AT21</f>
        <v>see previous</v>
      </c>
      <c r="V23" s="9" t="str">
        <f>Form!AZ21</f>
        <v/>
      </c>
    </row>
    <row r="24">
      <c r="A24" s="8" t="str">
        <f>Form!C22</f>
        <v>Kristina Hassan, MS. CCC-SLP</v>
      </c>
      <c r="B24" s="8" t="str">
        <f>Form!AN22</f>
        <v>Baltimore, Maryland</v>
      </c>
      <c r="C24" s="47" t="str">
        <f>Form!J22</f>
        <v>GAVC Trainer</v>
      </c>
      <c r="D24" s="9" t="str">
        <f>Form!L22</f>
        <v>Speech-Language Pathologist</v>
      </c>
      <c r="E24" s="9" t="str">
        <f>Form!U22</f>
        <v>MD, VA, DC</v>
      </c>
      <c r="F24" s="9" t="str">
        <f>IF(Form!Q22 = "No",Form!O22, Form!O22&amp;", "&amp;Form!R22)</f>
        <v>Individual Training - Virtual</v>
      </c>
      <c r="G24" s="9" t="str">
        <f>Form!W22</f>
        <v>Feminine, Masculine, Androgynous</v>
      </c>
      <c r="H24" s="9" t="str">
        <f>Form!M22</f>
        <v>English</v>
      </c>
      <c r="I24" s="48" t="str">
        <f>Form!AI22</f>
        <v>Cisgender Woman</v>
      </c>
      <c r="J24" s="8" t="str">
        <f>Form!C22&amp;Form!E22&amp;" is a "&amp;Form!L22&amp;" employed at "&amp;Form!AO22&amp;"."</f>
        <v>Kristina Hassan, MS. CCC-SLP is a Speech-Language Pathologist employed at Authentic Speech .</v>
      </c>
      <c r="K24" s="9" t="str">
        <f>Form!AW22</f>
        <v/>
      </c>
      <c r="L24" s="9" t="str">
        <f>Form!AV22</f>
        <v/>
      </c>
      <c r="M24" s="9" t="str">
        <f>Form!AP22</f>
        <v>American Speech-Language-Hearing Association (ASHA)</v>
      </c>
      <c r="N24" s="9" t="str">
        <f>Form!AX22</f>
        <v/>
      </c>
      <c r="O24" s="9" t="str">
        <f>Form!AC22</f>
        <v>A sliding scale is available.</v>
      </c>
      <c r="P24" s="49" t="str">
        <f>Form!AS22</f>
        <v>https://www.authenticspeechllc.com/</v>
      </c>
      <c r="Q24" s="9">
        <f>Form!AQ22</f>
        <v>2027434890</v>
      </c>
      <c r="R24" s="9" t="str">
        <f>Form!AR22</f>
        <v>kristinah@authenticspeechllc.com</v>
      </c>
      <c r="S24" s="9" t="str">
        <f>Form!Y22</f>
        <v>I have a degree in Speech Pathology, and I am a board-certified therapist who works with voice clients. I also have taken gender affirming voice trainings and obtained CEUs in this area to stay current in the field.    </v>
      </c>
      <c r="U24" s="9" t="str">
        <f>Form!AT22</f>
        <v>I have completed several CEU courses.</v>
      </c>
      <c r="V24" s="9" t="str">
        <f>Form!AZ22</f>
        <v/>
      </c>
    </row>
    <row r="25">
      <c r="A25" s="8" t="str">
        <f>Form!C23</f>
        <v>Kari Meissner, MA, CCC-SLP</v>
      </c>
      <c r="B25" s="8" t="str">
        <f>Form!AN23</f>
        <v>San Diego, CA</v>
      </c>
      <c r="C25" s="47" t="str">
        <f>Form!J23</f>
        <v>GAVC Trainer</v>
      </c>
      <c r="D25" s="9" t="str">
        <f>Form!L23</f>
        <v>Speech-Language Pathologist</v>
      </c>
      <c r="E25" s="9" t="str">
        <f>Form!U23</f>
        <v>CA, TX</v>
      </c>
      <c r="F25" s="9" t="str">
        <f>IF(Form!Q23 = "No",Form!O23, Form!O23&amp;", "&amp;Form!R23)</f>
        <v>Individual Training - Virtual, Group Training - Virtual</v>
      </c>
      <c r="G25" s="9" t="str">
        <f>Form!W23</f>
        <v>Feminine, Masculine, Androgynous</v>
      </c>
      <c r="H25" s="9" t="str">
        <f>Form!M23</f>
        <v>English</v>
      </c>
      <c r="I25" s="48" t="str">
        <f>Form!AI23</f>
        <v>Cisgender Woman</v>
      </c>
      <c r="J25" s="8" t="str">
        <f>Form!C23&amp;Form!E23&amp;" is a "&amp;Form!L23&amp;" employed at "&amp;Form!AO23&amp;"."</f>
        <v>Kari Meissner, MA, CCC-SLP (she/her) is a Speech-Language Pathologist employed at Vivid Voices Speech Therapy Services.</v>
      </c>
      <c r="K25" s="9">
        <f>Form!AW23</f>
        <v>2020</v>
      </c>
      <c r="L25" s="9">
        <f>Form!AV23</f>
        <v>2020</v>
      </c>
      <c r="M25" s="9" t="str">
        <f>Form!AP23</f>
        <v>American Speech-Language-Hearing Association (ASHA)</v>
      </c>
      <c r="N25" s="9" t="str">
        <f>Form!AX23</f>
        <v>Member of the LGBTQ+ community, parent, and advocate for trans youth in schools in San Diego County</v>
      </c>
      <c r="O25" s="9" t="str">
        <f>Form!AC23</f>
        <v>Private pay with sliding scale option, free group option </v>
      </c>
      <c r="P25" s="49" t="str">
        <f>Form!AS23</f>
        <v>vividvoicesslp.com</v>
      </c>
      <c r="Q25" s="9">
        <f>Form!AQ23</f>
        <v>8583564112</v>
      </c>
      <c r="R25" s="9" t="str">
        <f>Form!AR23</f>
        <v>kari@vvslp.com</v>
      </c>
      <c r="S25" s="9" t="str">
        <f>Form!Y23</f>
        <v>Private practice since 2020 in gender affirming voice after training from different backgrounds in voice, including University of Pittsburgh voice course 2020, Estill, voice acting approaches, singing courses, ASHA voice courses</v>
      </c>
      <c r="U25" s="9" t="str">
        <f>Form!AT23</f>
        <v>Formal training through 16 hours per year for medical providers through the TransYouth Care Symposium along with CHLA and TFSS in CA x3 years, through the youth advocacy department at San Diego Unified as an educator and as a GSA advisor, also through Out for Safe Schools and Welcoming Schools, through participation in Gender Spectrum and Transfamily Support Services trainings as a support group facilitator prior to facilitating groups for parents, training by AC Goldberg through Transplaining, attended Gender Odyssey x1 and Trans Wellness conference x4, sessions at 2 Equity in Education conferences in San Diego 2024</v>
      </c>
    </row>
    <row r="26">
      <c r="A26" s="8" t="str">
        <f>Form!C24</f>
        <v>Carol Krusemark, SLPD, CCC-SLP</v>
      </c>
      <c r="B26" s="8" t="str">
        <f>Form!AN24</f>
        <v>1 Bowdoin Square, 11th Floor, Boston, MA</v>
      </c>
      <c r="C26" s="47" t="str">
        <f>Form!J24</f>
        <v>GAVC Trainer</v>
      </c>
      <c r="D26" s="9" t="str">
        <f>Form!L24</f>
        <v>Speech-Language Pathologist</v>
      </c>
      <c r="E26" s="9" t="str">
        <f>Form!U24</f>
        <v>NY, MA</v>
      </c>
      <c r="F26" s="9" t="str">
        <f>IF(Form!Q24 = "No",Form!O24, Form!O24&amp;", "&amp;Form!R24)</f>
        <v>Individual Training - Virtual, Individual Training - In Person</v>
      </c>
      <c r="G26" s="9" t="str">
        <f>Form!W24</f>
        <v>Feminine, Masculine, Androgynous</v>
      </c>
      <c r="H26" s="9" t="str">
        <f>Form!M24</f>
        <v>English</v>
      </c>
      <c r="I26" s="48" t="str">
        <f>Form!AI24</f>
        <v>Cisgender Woman</v>
      </c>
      <c r="J26" s="8" t="str">
        <f>Form!C24&amp;Form!E24&amp;" is a "&amp;Form!L24&amp;" employed at "&amp;Form!AO24&amp;"."</f>
        <v>Carol Krusemark, SLPD, CCC-SLP is a Speech-Language Pathologist employed at MGH Voice Center.</v>
      </c>
      <c r="K26" s="9">
        <f>Form!AW24</f>
        <v>2009</v>
      </c>
      <c r="L26" s="9">
        <f>Form!AV24</f>
        <v>2019</v>
      </c>
      <c r="M26" s="9" t="str">
        <f>Form!AP24</f>
        <v>American Speech-Language-Hearing Association (ASHA), Pan American Vocology Association (PAVA), National Association of Teachers of Singing (NATS)</v>
      </c>
      <c r="N26" s="9" t="str">
        <f>Form!AX24</f>
        <v/>
      </c>
      <c r="O26" s="9" t="str">
        <f>Form!AC24</f>
        <v/>
      </c>
      <c r="P26" s="9" t="str">
        <f>Form!AS24</f>
        <v/>
      </c>
      <c r="Q26" s="9" t="str">
        <f>Form!AQ24</f>
        <v/>
      </c>
      <c r="R26" s="9" t="str">
        <f>Form!AR24</f>
        <v>ckrusemark@mgb.org</v>
      </c>
      <c r="S26" s="9" t="str">
        <f>Form!Y24</f>
        <v>Two trainings with Helou, Block, and Hirsch, and self study</v>
      </c>
      <c r="U26" s="9" t="str">
        <f>Form!AT24</f>
        <v/>
      </c>
      <c r="V26" s="9" t="str">
        <f>Form!AZ24</f>
        <v/>
      </c>
    </row>
    <row r="27">
      <c r="A27" s="8" t="str">
        <f>Form!C25</f>
        <v>Marie Jetté, PhD, CCC-SLP</v>
      </c>
      <c r="B27" s="8" t="str">
        <f>Form!AN25</f>
        <v>Denver, Colorado</v>
      </c>
      <c r="C27" s="47" t="str">
        <f>Form!J25</f>
        <v>GAVC Trainer</v>
      </c>
      <c r="D27" s="9" t="str">
        <f>Form!L25</f>
        <v>Speech-Language Pathologist</v>
      </c>
      <c r="E27" s="9" t="str">
        <f>Form!U25</f>
        <v>CO </v>
      </c>
      <c r="F27" s="9" t="str">
        <f>IF(Form!Q25 = "No",Form!O25, Form!O25&amp;", "&amp;Form!R25)</f>
        <v>Individual Training - Virtual</v>
      </c>
      <c r="G27" s="9" t="str">
        <f>Form!W25</f>
        <v>Feminine, Masculine, Androgynous</v>
      </c>
      <c r="H27" s="9" t="str">
        <f>Form!M25</f>
        <v>English</v>
      </c>
      <c r="I27" s="48" t="str">
        <f>Form!AI25</f>
        <v>Cisgender Woman</v>
      </c>
      <c r="J27" s="8" t="str">
        <f>Form!C25&amp;Form!E25&amp;" is a "&amp;Form!L25&amp;" employed at "&amp;Form!AO25&amp;"."</f>
        <v>Marie Jetté, PhD, CCC-SLP (she/her) is a Speech-Language Pathologist employed at University of Colorado Anschutz Medical Campus/UCHealth.</v>
      </c>
      <c r="K27" s="9">
        <f>Form!AW25</f>
        <v>2006</v>
      </c>
      <c r="L27" s="9">
        <f>Form!AV25</f>
        <v>2007</v>
      </c>
      <c r="M27" s="9" t="str">
        <f>Form!AP25</f>
        <v>American Speech-Language-Hearing Association (ASHA), Pan American Vocology Association (PAVA)</v>
      </c>
      <c r="N27" s="9" t="str">
        <f>Form!AX25</f>
        <v/>
      </c>
      <c r="O27" s="9" t="str">
        <f>Form!AC25</f>
        <v>Accept (almost) all insurances</v>
      </c>
      <c r="P27" s="49" t="str">
        <f>Form!AS25</f>
        <v>https://medschool.cuanschutz.edu/gdp/meet-our-team</v>
      </c>
      <c r="Q27" s="9">
        <f>Form!AQ25</f>
        <v>3037243918</v>
      </c>
      <c r="R27" s="9" t="str">
        <f>Form!AR25</f>
        <v>marie.jette@cuanschutz.edu</v>
      </c>
      <c r="S27" s="9" t="str">
        <f>Form!Y25</f>
        <v>17 years as a voice-trained SLP, 7 years experience working in GAV, have hosted and attended workshops by TGNC SLPs</v>
      </c>
      <c r="U27" s="9" t="str">
        <f>Form!AT25</f>
        <v>GAV workshops with TVI, ASHA presentations, DEI certification from CU </v>
      </c>
      <c r="V27" s="9" t="str">
        <f>Form!AZ25</f>
        <v/>
      </c>
    </row>
    <row r="28">
      <c r="A28" s="8" t="str">
        <f>Form!C26</f>
        <v>Peter Fullerton, MA</v>
      </c>
      <c r="B28" s="8" t="str">
        <f>Form!AN26</f>
        <v>Portland, Oregon</v>
      </c>
      <c r="C28" s="47" t="str">
        <f>Form!J26</f>
        <v>GAVC Trainer</v>
      </c>
      <c r="D28" s="9" t="str">
        <f>Form!L26</f>
        <v>Vocal Pedagogue/Singing Instructor</v>
      </c>
      <c r="E28" s="9" t="str">
        <f>Form!U26</f>
        <v>Globally</v>
      </c>
      <c r="F28" s="9" t="str">
        <f>IF(Form!Q26 = "No",Form!O26, Form!O26&amp;", "&amp;Form!R26)</f>
        <v>Individual Training - Virtual, Individual Training - In Person, Group Training - Virtual</v>
      </c>
      <c r="G28" s="9" t="str">
        <f>Form!W26</f>
        <v>Feminine, Masculine, Androgynous, Singing</v>
      </c>
      <c r="H28" s="9" t="str">
        <f>Form!M26</f>
        <v>English</v>
      </c>
      <c r="I28" s="48" t="str">
        <f>Form!AI26</f>
        <v>Transgender Man</v>
      </c>
      <c r="J28" s="8" t="str">
        <f>Form!C26&amp;Form!E26&amp;" is a "&amp;Form!L26&amp;" employed at "&amp;Form!AO26&amp;"."</f>
        <v>Peter Fullerton, MA (he/him) is a Vocal Pedagogue/Singing Instructor employed at Peter Fullerton Voice Studio .</v>
      </c>
      <c r="K28" s="9">
        <f>Form!AW26</f>
        <v>2012</v>
      </c>
      <c r="L28" s="9">
        <f>Form!AV26</f>
        <v>2012</v>
      </c>
      <c r="M28" s="9" t="str">
        <f>Form!AP26</f>
        <v>National Association of Teachers of Singing</v>
      </c>
      <c r="N28" s="9" t="str">
        <f>Form!AX26</f>
        <v>I am queer, trans, and somewhat genderqueer as well! I am in a gay marriage.</v>
      </c>
      <c r="O28" s="9" t="str">
        <f>Form!AC26</f>
        <v>Sliding scale payment options available, including “pay what you can” rates as needed</v>
      </c>
      <c r="P28" s="49" t="str">
        <f>Form!AS26</f>
        <v>peterfullerton.com</v>
      </c>
      <c r="Q28" s="9">
        <f>Form!AQ26</f>
        <v>7039816241</v>
      </c>
      <c r="R28" s="9" t="str">
        <f>Form!AR26</f>
        <v>voice@peterfullerton.com</v>
      </c>
      <c r="S28" s="9" t="str">
        <f>Form!Y26</f>
        <v>I am a transmasculine singer who has personally been taking testosterone for over 15 years, and I am a voice teacher who has taught transgender and nonbinary students (singers and speakers) for over 10 years. In that time, I have given singing lessons and/or gender aligning speech training services to over 80 transgender and nonbinary individuals. Additionally, I have extensively researched transgender voice change through testosterone therapy, including working one-on-one with over 55 individual singers who use (or used) testosterone therapy. I co-teach an online info session called Singing on Testosterone which has served over 400 participants from all over the world. I also consult with many cisgender voice educators to help them understand transgender voice pedagogy and the needs of trans and gender expansive singers.</v>
      </c>
      <c r="U28" s="9" t="str">
        <f>Form!AT26</f>
        <v>Lived experience as a transgender person in community with trans and nonbinary friends and chosen family; as a voice teacher, I have lived experience working with over 80 individuals who are trans and/or nonbinary </v>
      </c>
      <c r="V28" s="9" t="str">
        <f>Form!AZ26</f>
        <v>I keep a list of resources for trans and gender expansive singers and the voice educators who work with them at peterfullerton.com/trans-resources
I have created several free resources for singers on testosterone, which are available on this same website!</v>
      </c>
    </row>
    <row r="29">
      <c r="A29" s="8" t="str">
        <f>Form!C27</f>
        <v>Carissa Maira, MS, CCC-SLP</v>
      </c>
      <c r="B29" s="8" t="str">
        <f>Form!AN27</f>
        <v>Roswell, GA</v>
      </c>
      <c r="C29" s="47" t="str">
        <f>Form!J27</f>
        <v>GAVC Trainer</v>
      </c>
      <c r="D29" s="9" t="str">
        <f>Form!L27</f>
        <v>Speech-Language Pathologist</v>
      </c>
      <c r="E29" s="9" t="str">
        <f>Form!U27</f>
        <v>GA</v>
      </c>
      <c r="F29" s="9" t="str">
        <f>IF(Form!Q27 = "No",Form!O27, Form!O27&amp;", "&amp;Form!R27)</f>
        <v>Individual Training - Virtual, Individual Training - In Person, Group Training - Virtual, Group Training - In Person</v>
      </c>
      <c r="G29" s="9" t="str">
        <f>Form!W27</f>
        <v>Feminine, Masculine, Androgynous</v>
      </c>
      <c r="H29" s="9" t="str">
        <f>Form!M27</f>
        <v>English</v>
      </c>
      <c r="I29" s="48" t="str">
        <f>Form!AI27</f>
        <v>Cisgender Woman</v>
      </c>
      <c r="J29" s="8" t="str">
        <f>Form!C27&amp;Form!E27&amp;" is a "&amp;Form!L27&amp;" employed at "&amp;Form!AO27&amp;"."</f>
        <v>Carissa Maira, MS, CCC-SLP (she/her) is a Speech-Language Pathologist employed at True Speech Services.</v>
      </c>
      <c r="K29" s="9">
        <f>Form!AW27</f>
        <v>2004</v>
      </c>
      <c r="L29" s="9">
        <f>Form!AV27</f>
        <v>2018</v>
      </c>
      <c r="M29" s="9" t="str">
        <f>Form!AP27</f>
        <v/>
      </c>
      <c r="N29" s="9" t="str">
        <f>Form!AX27</f>
        <v/>
      </c>
      <c r="O29" s="9" t="str">
        <f>Form!AC27</f>
        <v>In-network Medicare. Superbill provided.</v>
      </c>
      <c r="P29" s="49" t="str">
        <f>Form!AS27</f>
        <v>www.truespeechservices.com</v>
      </c>
      <c r="Q29" s="9">
        <f>Form!AQ27</f>
        <v>4046543834</v>
      </c>
      <c r="R29" s="9" t="str">
        <f>Form!AR27</f>
        <v>carissa@truespeechservices.com</v>
      </c>
      <c r="S29" s="9" t="str">
        <f>Form!Y27</f>
        <v>SLP voice specialist for 20 years. Specializing in GAVC since 2018. Continuous work on cultural humility and completed a 3-day intensive course. </v>
      </c>
      <c r="U29" s="9" t="str">
        <f>Form!AT27</f>
        <v>1:1 with Leah Helou, 3-Day course (Block, Hirsch, Helou), Institution-specific training</v>
      </c>
      <c r="V29" s="9" t="str">
        <f>Form!AZ27</f>
        <v/>
      </c>
    </row>
    <row r="30">
      <c r="A30" s="8" t="str">
        <f>Form!C28</f>
        <v>Annie Ramos-Pizarro, PhD CCC-SLP</v>
      </c>
      <c r="B30" s="8" t="str">
        <f>Form!AN28</f>
        <v>4250 Connecticut Ave. NW, Washington, DC</v>
      </c>
      <c r="C30" s="47" t="str">
        <f>Form!J28</f>
        <v>GAVC Trainer</v>
      </c>
      <c r="D30" s="9" t="str">
        <f>Form!L28</f>
        <v>Speech-Language Pathologist</v>
      </c>
      <c r="E30" s="9" t="str">
        <f>Form!U28</f>
        <v>VA, DC</v>
      </c>
      <c r="F30" s="9" t="str">
        <f>IF(Form!Q28 = "No",Form!O28, Form!O28&amp;", "&amp;Form!R28)</f>
        <v>Individual Training - Virtual, Individual Training - In Person, Group Training - In Person</v>
      </c>
      <c r="G30" s="9" t="str">
        <f>Form!W28</f>
        <v>Feminine, Masculine</v>
      </c>
      <c r="H30" s="9" t="str">
        <f>Form!M28</f>
        <v>English, Spanish</v>
      </c>
      <c r="I30" s="48" t="str">
        <f>Form!AI28</f>
        <v>Cisgender Woman</v>
      </c>
      <c r="J30" s="8" t="str">
        <f>Form!C28&amp;Form!E28&amp;" is a "&amp;Form!L28&amp;" employed at "&amp;Form!AO28&amp;"."</f>
        <v>Annie Ramos-Pizarro, PhD CCC-SLP is a Speech-Language Pathologist employed at University of the District of Columbia Speech Clinic.</v>
      </c>
      <c r="K30" s="9">
        <f>Form!AW28</f>
        <v>1992</v>
      </c>
      <c r="L30" s="9">
        <f>Form!AV28</f>
        <v>1998</v>
      </c>
      <c r="M30" s="9" t="str">
        <f>Form!AP28</f>
        <v>American Speech-Language-Hearing Association (ASHA)</v>
      </c>
      <c r="N30" s="9" t="str">
        <f>Form!AX28</f>
        <v>Latinx</v>
      </c>
      <c r="O30" s="9" t="str">
        <f>Form!AC28</f>
        <v>Pro-Bono Clinic</v>
      </c>
      <c r="P30" s="9" t="str">
        <f>Form!AS28</f>
        <v/>
      </c>
      <c r="Q30" s="9" t="str">
        <f>Form!AQ28</f>
        <v/>
      </c>
      <c r="R30" s="9" t="str">
        <f>Form!AR28</f>
        <v>wdemessie@udc.edu</v>
      </c>
      <c r="S30" s="9" t="str">
        <f>Form!Y28</f>
        <v>Attended conferences, sel-taught</v>
      </c>
      <c r="U30" s="9" t="str">
        <f>Form!AT28</f>
        <v>Conferences, self-taught, offered trainings with Dr. AC Goldberg</v>
      </c>
      <c r="V30" s="9" t="str">
        <f>Form!AZ28</f>
        <v/>
      </c>
    </row>
    <row r="31">
      <c r="A31" s="8" t="str">
        <f>Form!C29</f>
        <v>Taylor Kae Hahn, M.A., SLP </v>
      </c>
      <c r="B31" s="8" t="str">
        <f>Form!AN29</f>
        <v>445 Earlwood Avenue Suite 108, Oregon, Ohio</v>
      </c>
      <c r="C31" s="47" t="str">
        <f>Form!J29</f>
        <v>GAVC Trainer</v>
      </c>
      <c r="D31" s="9" t="str">
        <f>Form!L29</f>
        <v>Speech-Language Pathologist</v>
      </c>
      <c r="E31" s="9" t="str">
        <f>Form!U29</f>
        <v>OH, MI</v>
      </c>
      <c r="F31" s="9" t="str">
        <f>IF(Form!Q29 = "No",Form!O29, Form!O29&amp;", "&amp;Form!R29)</f>
        <v>Individual Training - Virtual, Individual Training - In Person, Group Training - Virtual</v>
      </c>
      <c r="G31" s="30" t="str">
        <f>Form!W29</f>
        <v>Feminine, Androgynous, Gender-related singing voice goals</v>
      </c>
      <c r="H31" s="9" t="str">
        <f>Form!M29</f>
        <v>English</v>
      </c>
      <c r="I31" s="48" t="str">
        <f>Form!AI29</f>
        <v>Cisgender Woman</v>
      </c>
      <c r="J31" s="8" t="str">
        <f>Form!C29&amp;Form!E29&amp;" is a "&amp;Form!L29&amp;" employed at "&amp;Form!AO29&amp;"."</f>
        <v>Taylor Kae Hahn, M.A., SLP  is a Speech-Language Pathologist employed at Maumee Bay Mobile Speech Services, LLC. .</v>
      </c>
      <c r="K31" s="9">
        <f>Form!AW29</f>
        <v>2022</v>
      </c>
      <c r="L31" s="9">
        <f>Form!AV29</f>
        <v>2022</v>
      </c>
      <c r="M31" s="9" t="str">
        <f>Form!AP29</f>
        <v>Ohio speech-language hearing association (OSLHA) </v>
      </c>
      <c r="N31" s="9" t="str">
        <f>Form!AX29</f>
        <v>LGBTQ+ Community member </v>
      </c>
      <c r="O31" s="9" t="str">
        <f>Form!AC29</f>
        <v>Sliding scale payment options available, willing to work with insurances </v>
      </c>
      <c r="P31" s="49" t="str">
        <f>Form!AS29</f>
        <v>Maumeebaytherapy.com</v>
      </c>
      <c r="Q31" s="9">
        <f>Form!AQ29</f>
        <v>4195049198</v>
      </c>
      <c r="R31" s="9" t="str">
        <f>Form!AR29</f>
        <v>info@maumeebaytherapy.com</v>
      </c>
      <c r="S31" s="9" t="str">
        <f>Form!Y29</f>
        <v>I have been studying and practicing GAVC since July 2022. I am a singer and voice specializing clinician who has experience with videostroboscopy. </v>
      </c>
      <c r="U31" s="9" t="str">
        <f>Form!AT29</f>
        <v>In the process of taking AC Goldberg courses</v>
      </c>
      <c r="V31" s="9" t="str">
        <f>Form!AZ29</f>
        <v/>
      </c>
    </row>
    <row r="32">
      <c r="A32" s="8" t="str">
        <f>Form!C30</f>
        <v>Simone Huls, Ph.D., CCC-SLP</v>
      </c>
      <c r="B32" s="8" t="str">
        <f>Form!AN30</f>
        <v>5855 Capistrano Ave, Unit B, Atascadero, California</v>
      </c>
      <c r="C32" s="47" t="str">
        <f>Form!J30</f>
        <v>GAVC Trainer</v>
      </c>
      <c r="D32" s="9" t="str">
        <f>Form!L30</f>
        <v>Speech-Language Pathologist</v>
      </c>
      <c r="E32" s="9" t="str">
        <f>Form!U30</f>
        <v>CA</v>
      </c>
      <c r="F32" s="9" t="str">
        <f>IF(Form!Q30 = "No",Form!O30, Form!O30&amp;", "&amp;Form!R30)</f>
        <v>Individual Training - Virtual, Individual Training - In Person, Group Training - Virtual, Group Training - In Person</v>
      </c>
      <c r="G32" s="9" t="str">
        <f>Form!W30</f>
        <v>Feminine, Masculine, Androgynous</v>
      </c>
      <c r="H32" s="9" t="str">
        <f>Form!M30</f>
        <v>English, German</v>
      </c>
      <c r="I32" s="48" t="str">
        <f>Form!AI30</f>
        <v>Cisgender Woman</v>
      </c>
      <c r="J32" s="8" t="str">
        <f>Form!C30&amp;Form!E30&amp;" is a "&amp;Form!L30&amp;" employed at "&amp;Form!AO30&amp;"."</f>
        <v>Simone Huls, Ph.D., CCC-SLP is a Speech-Language Pathologist employed at Speech With Simone.</v>
      </c>
      <c r="K32" s="9">
        <f>Form!AW30</f>
        <v>2016</v>
      </c>
      <c r="L32" s="9">
        <f>Form!AV30</f>
        <v>2016</v>
      </c>
      <c r="M32" s="9" t="str">
        <f>Form!AP30</f>
        <v>American Speech-Language-Hearing Association (ASHA), California Speech-Language-Hearing Association</v>
      </c>
      <c r="N32" s="9" t="str">
        <f>Form!AX30</f>
        <v>member of the LGBTQ+ community.</v>
      </c>
      <c r="O32" s="9" t="str">
        <f>Form!AC30</f>
        <v>Private pay, Medicare, sliding scale payment options</v>
      </c>
      <c r="P32" s="49" t="str">
        <f>Form!AS30</f>
        <v>https://www.speechwithsimone.com</v>
      </c>
      <c r="Q32" s="9">
        <f>Form!AQ30</f>
        <v>8054294769</v>
      </c>
      <c r="R32" s="9" t="str">
        <f>Form!AR30</f>
        <v>speechwithsimone@gmail.com</v>
      </c>
      <c r="S32" s="9" t="str">
        <f>Form!Y30</f>
        <v>I have completed trainings whenever possible, including Hirsch Acoustic Assumptions (MedBridge) and Gender Affirming Voice Training</v>
      </c>
      <c r="U32" s="9" t="str">
        <f>Form!AT30</f>
        <v>Various courses through ASHA, speechpathology.com, Medbridge</v>
      </c>
      <c r="V32" s="9" t="str">
        <f>Form!AZ30</f>
        <v>My wife (and business partner) provides counseling services and specializes in serving members of the LGBTQ+ population</v>
      </c>
    </row>
    <row r="33">
      <c r="A33" s="8" t="str">
        <f>Form!C31</f>
        <v>Evan Kennedy, MS, CCC-SLP</v>
      </c>
      <c r="B33" s="8" t="str">
        <f>Form!AN31</f>
        <v>880 3rd Ave, New York City, NY</v>
      </c>
      <c r="C33" s="47" t="str">
        <f>Form!J31</f>
        <v>GAVC Trainer</v>
      </c>
      <c r="D33" s="9" t="str">
        <f>Form!L31</f>
        <v>Speech-Language Pathologist</v>
      </c>
      <c r="E33" s="9" t="str">
        <f>Form!U31</f>
        <v>NY, NJ, CT, FL</v>
      </c>
      <c r="F33" s="9" t="str">
        <f>IF(Form!Q31 = "No",Form!O31, Form!O31&amp;", "&amp;Form!R31)</f>
        <v>Individual Training - Virtual, Individual Training - In Person</v>
      </c>
      <c r="G33" s="9" t="str">
        <f>Form!W31</f>
        <v>Feminine, Masculine, Androgynous, Singing</v>
      </c>
      <c r="H33" s="9" t="str">
        <f>Form!M31</f>
        <v>English</v>
      </c>
      <c r="I33" s="48" t="str">
        <f>Form!AI31</f>
        <v>Cisgender Man</v>
      </c>
      <c r="J33" s="8" t="str">
        <f>Form!C31&amp;Form!E31&amp;" is a "&amp;Form!L31&amp;" employed at "&amp;Form!AO31&amp;"."</f>
        <v>Evan Kennedy, MS, CCC-SLP (he/him) is a Speech-Language Pathologist employed at Columbia University Irving Medical Center.</v>
      </c>
      <c r="K33" s="9">
        <f>Form!AW31</f>
        <v>2018</v>
      </c>
      <c r="L33" s="9">
        <f>Form!AV31</f>
        <v>2018</v>
      </c>
      <c r="M33" s="9" t="str">
        <f>Form!AP31</f>
        <v>American Speech Language Hearing Association</v>
      </c>
      <c r="N33" s="9" t="str">
        <f>Form!AX31</f>
        <v>Cis-gender Gay Male</v>
      </c>
      <c r="O33" s="9" t="str">
        <f>Form!AC31</f>
        <v>Accepted insurances: https://doctors.columbia.edu/us/ny/new-york/evan-kennedy-slp-180-fort-washington-avenue</v>
      </c>
      <c r="P33" s="49" t="str">
        <f>Form!AS31</f>
        <v>https://www.evankennedyvoice.com/</v>
      </c>
      <c r="Q33" s="9">
        <f>Form!AQ31</f>
        <v>2123055289</v>
      </c>
      <c r="R33" s="9" t="str">
        <f>Form!AR31</f>
        <v>elk2149@cumc.columbia.edu</v>
      </c>
      <c r="S33" s="9" t="str">
        <f>Form!Y31</f>
        <v>Masters degree in SLP, voice and upper airway disorder clinical fellowship, singing background, experience with professional performers, multiple trainings with gender-affirming providers. </v>
      </c>
      <c r="U33" s="9" t="str">
        <f>Form!AT31</f>
        <v>Gender Diversity Voice and Communication Training - at CU Denver; </v>
      </c>
      <c r="V33" s="9" t="str">
        <f>Form!AZ31</f>
        <v/>
      </c>
    </row>
    <row r="34">
      <c r="A34" s="8" t="str">
        <f>Form!C32</f>
        <v>Brenna Price, M.S., CCC-SLP</v>
      </c>
      <c r="B34" s="8" t="str">
        <f>Form!AN32</f>
        <v>Farmington, NM</v>
      </c>
      <c r="C34" s="47" t="str">
        <f>Form!J32</f>
        <v>GAVC Trainer</v>
      </c>
      <c r="D34" s="9" t="str">
        <f>Form!L32</f>
        <v>Speech-Language Pathologist</v>
      </c>
      <c r="E34" s="9" t="str">
        <f>Form!U32</f>
        <v/>
      </c>
      <c r="F34" s="9" t="str">
        <f>IF(Form!Q32 = "No",Form!O32, Form!O32&amp;", "&amp;Form!R32)</f>
        <v>Individual Training - In Person</v>
      </c>
      <c r="G34" s="30" t="str">
        <f>Form!W32</f>
        <v>Feminine, Masculine, Gender-related singing voice goals</v>
      </c>
      <c r="H34" s="9" t="str">
        <f>Form!M32</f>
        <v>English </v>
      </c>
      <c r="I34" s="48" t="str">
        <f>Form!AI32</f>
        <v>Cisgender Woman</v>
      </c>
      <c r="J34" s="8" t="str">
        <f>Form!C32&amp;Form!E32&amp;" is a "&amp;Form!L32&amp;" employed at "&amp;Form!AO32&amp;"."</f>
        <v>Brenna Price, M.S., CCC-SLP is a Speech-Language Pathologist employed at Silver Tongue Speech &amp; Voice, LLC.</v>
      </c>
      <c r="K34" s="9">
        <f>Form!AW32</f>
        <v>2013</v>
      </c>
      <c r="L34" s="9">
        <f>Form!AV32</f>
        <v>2017</v>
      </c>
      <c r="M34" s="9" t="str">
        <f>Form!AP32</f>
        <v>American Speech-Language Hearing Association</v>
      </c>
      <c r="N34" s="9" t="str">
        <f>Form!AX32</f>
        <v/>
      </c>
      <c r="O34" s="9" t="str">
        <f>Form!AC32</f>
        <v>Accept Medicare, Medicaid, BCBS, Presbyterian, Tricare, Humana, and Cigna insurances and offer private pay options as well. </v>
      </c>
      <c r="P34" s="49" t="str">
        <f>Form!AS32</f>
        <v>www.mysilvertongue.com</v>
      </c>
      <c r="Q34" s="9" t="str">
        <f>Form!AQ32</f>
        <v/>
      </c>
      <c r="R34" s="9" t="str">
        <f>Form!AR32</f>
        <v>brenna@mysilvertongue.com</v>
      </c>
      <c r="S34" s="9" t="str">
        <f>Form!Y32</f>
        <v>Continuing education all things GAVC. </v>
      </c>
      <c r="U34" s="9" t="str">
        <f>Form!AT32</f>
        <v/>
      </c>
      <c r="V34" s="9" t="str">
        <f>Form!AZ32</f>
        <v/>
      </c>
    </row>
    <row r="35">
      <c r="A35" s="8" t="str">
        <f>Form!C33</f>
        <v>Ashley Davis MS, CCC-SLP</v>
      </c>
      <c r="B35" s="8" t="str">
        <f>Form!AN33</f>
        <v>601 N. Caroline Street 6th floor, Baltimore, Maryland</v>
      </c>
      <c r="C35" s="47" t="str">
        <f>Form!J33</f>
        <v>GAVC Trainer</v>
      </c>
      <c r="D35" s="9" t="str">
        <f>Form!L33</f>
        <v>Speech-Language Pathologist</v>
      </c>
      <c r="E35" s="9" t="str">
        <f>Form!U33</f>
        <v/>
      </c>
      <c r="F35" s="9" t="str">
        <f>IF(Form!Q33 = "No",Form!O33, Form!O33&amp;", "&amp;Form!R33)</f>
        <v>Individual Training - Virtual, Individual Training - In Person</v>
      </c>
      <c r="G35" s="9" t="str">
        <f>Form!W33</f>
        <v>Feminine, Masculine, Androgynous, Singing</v>
      </c>
      <c r="H35" s="9" t="str">
        <f>Form!M33</f>
        <v>English</v>
      </c>
      <c r="I35" s="48" t="str">
        <f>Form!AI33</f>
        <v>Prefer Not to Say</v>
      </c>
      <c r="J35" s="8" t="str">
        <f>Form!C33&amp;Form!E33&amp;" is a "&amp;Form!L33&amp;" employed at "&amp;Form!AO33&amp;"."</f>
        <v>Ashley Davis MS, CCC-SLP is a Speech-Language Pathologist employed at Johns Hopkins Department of Otolaryngology Head and Neck Cancer.</v>
      </c>
      <c r="K35" s="9">
        <f>Form!AW33</f>
        <v>2015</v>
      </c>
      <c r="L35" s="9">
        <f>Form!AV33</f>
        <v>2017</v>
      </c>
      <c r="M35" s="9" t="str">
        <f>Form!AP33</f>
        <v>American Speech-Language-Hearing Association (ASHA), World Professional Association for Transgender Health (WPATH), CTGH Hopkins</v>
      </c>
      <c r="N35" s="9" t="str">
        <f>Form!AX33</f>
        <v/>
      </c>
      <c r="O35" s="9" t="str">
        <f>Form!AC33</f>
        <v>Accepts most insurance</v>
      </c>
      <c r="P35" s="49" t="str">
        <f>Form!AS33</f>
        <v>https://www.hopkinsmedicine.org/profiles/details/ashley-davis</v>
      </c>
      <c r="Q35" s="9">
        <f>Form!AQ33</f>
        <v>4109557895</v>
      </c>
      <c r="R35" s="9" t="str">
        <f>Form!AR33</f>
        <v>adavi126@jhmi.edu</v>
      </c>
      <c r="S35" s="9" t="str">
        <f>Form!Y33</f>
        <v>Member of WPATH, Member of Johns Hopkins Center for Transgender and Gender Expansive Health- helped to establish the pathway for providing gender related care both for voice therapy and a protocol for pre and post surgical voice care with our interdisciplinary laryngology/speech-language pathology team see link for further information regarding training . https://www.hopkinsmedicine.org/profiles/details/ashley-davis
 Providing gender related voice services since 2017. Advocacy include testimony before the Maryland State Senate on behalf of Maryland Health Equity Resource Act and several other community involved resource talks. Grant funded research in support of identifying voice intervention that aids non-binary and transmale voicing, publication regarding barriers to access to care and loss of follow up for individuals seeking gender affirming voice.</v>
      </c>
      <c r="U35" s="9" t="str">
        <f>Form!AT33</f>
        <v>Additional continuing education training in implicit bias, trauma informed care, counseling, adolescent counseling, courses in DEI that included cultural humility training</v>
      </c>
      <c r="V35" s="9" t="str">
        <f>Form!AZ33</f>
        <v>I am a passionate ally for the community and believe the relationship between provider and client is paramount for success when providing vocal intervention. I will advocate for the appropriate "fit" for provider for any individual seeking intervention from our team.  Knowledgeable intervention and access to multidisciplinary care for the pre and post surgical patient is important and can greatly impact patient success and satisfaction.</v>
      </c>
    </row>
    <row r="36">
      <c r="A36" s="8" t="str">
        <f>Form!C34</f>
        <v>Abby Hollander Levitt, MS CCC-SLP</v>
      </c>
      <c r="B36" s="8" t="str">
        <f>Form!AN34</f>
        <v>New Palt, NY</v>
      </c>
      <c r="C36" s="47" t="str">
        <f>Form!J34</f>
        <v>GAVC Trainer</v>
      </c>
      <c r="D36" s="9" t="str">
        <f>Form!L34</f>
        <v>Speech-Language Pathologist</v>
      </c>
      <c r="E36" s="9" t="str">
        <f>Form!U34</f>
        <v>NY</v>
      </c>
      <c r="F36" s="9" t="str">
        <f>IF(Form!Q34 = "No",Form!O34, Form!O34&amp;", "&amp;Form!R34)</f>
        <v>Individual Training - Virtual, Individual Training - In Person</v>
      </c>
      <c r="G36" s="9" t="str">
        <f>Form!W34</f>
        <v>Feminine, Masculine, Androgynous</v>
      </c>
      <c r="H36" s="9" t="str">
        <f>Form!M34</f>
        <v>English, Spanish</v>
      </c>
      <c r="I36" s="48" t="str">
        <f>Form!AI34</f>
        <v>Cisgender Woman</v>
      </c>
      <c r="J36" s="8" t="str">
        <f>Form!C34&amp;Form!E34&amp;" is a "&amp;Form!L34&amp;" employed at "&amp;Form!AO34&amp;"."</f>
        <v>Abby Hollander Levitt, MS CCC-SLP (she/her) is a Speech-Language Pathologist employed at Hudson Valley Voice &amp; Speech.</v>
      </c>
      <c r="K36" s="9">
        <f>Form!AW34</f>
        <v>2019</v>
      </c>
      <c r="L36" s="9">
        <f>Form!AV34</f>
        <v>2024</v>
      </c>
      <c r="M36" s="9" t="str">
        <f>Form!AP34</f>
        <v>American Speech-Language-Hearing Association (ASHA)</v>
      </c>
      <c r="N36" s="9" t="str">
        <f>Form!AX34</f>
        <v/>
      </c>
      <c r="O36" s="9" t="str">
        <f>Form!AC34</f>
        <v>private pay</v>
      </c>
      <c r="P36" s="49" t="str">
        <f>Form!AS34</f>
        <v>www.hvvoiceandspeech.com</v>
      </c>
      <c r="Q36" s="9">
        <f>Form!AQ34</f>
        <v>8452881086</v>
      </c>
      <c r="R36" s="9" t="str">
        <f>Form!AR34</f>
        <v>abby@hvvoiceandspeech.com</v>
      </c>
      <c r="S36" s="9" t="str">
        <f>Form!Y34</f>
        <v>I completed a voice-focused internship at the Columbia University Voice and Swallowing Center, and I continue to pursue professional development in the area of gender affirming voice care, including courses by Wynde Vastine and Leah Helou, and Sandy Hirsch's courses on her acoustic assumptions.</v>
      </c>
      <c r="U36" s="9" t="str">
        <f>Form!AT34</f>
        <v>Wynde Vastine &amp; Leah Helou's course on Cultural Humility with Transgender and Nonbinary People on MedBridge</v>
      </c>
      <c r="V36" s="9" t="str">
        <f>Form!AZ34</f>
        <v/>
      </c>
    </row>
    <row r="37">
      <c r="A37" s="8" t="str">
        <f>Form!C35</f>
        <v>Diane Robinson, MFA</v>
      </c>
      <c r="B37" s="8" t="str">
        <f>Form!AN35</f>
        <v>St. Charles, Illinois</v>
      </c>
      <c r="C37" s="47" t="str">
        <f>Form!J35</f>
        <v>GAVC Trainer</v>
      </c>
      <c r="D37" s="9" t="str">
        <f>Form!L35</f>
        <v>Theater/Acting Coach</v>
      </c>
      <c r="E37" s="9" t="str">
        <f>Form!U35</f>
        <v>Globally</v>
      </c>
      <c r="F37" s="9" t="str">
        <f>IF(Form!Q35 = "No",Form!O35, Form!O35&amp;", "&amp;Form!R35)</f>
        <v>Individual Training - Virtual, Individual Training - In Person, Group Training - Virtual, Group Training - In Person</v>
      </c>
      <c r="G37" s="9" t="str">
        <f>Form!W35</f>
        <v>Feminine, Masculine, Androgynous</v>
      </c>
      <c r="H37" s="9" t="str">
        <f>Form!M35</f>
        <v>English</v>
      </c>
      <c r="I37" s="48" t="str">
        <f>Form!AI35</f>
        <v>Cisgender Woman</v>
      </c>
      <c r="J37" s="8" t="str">
        <f>Form!C35&amp;Form!E35&amp;" is a "&amp;Form!L35&amp;" employed at "&amp;Form!AO35&amp;"."</f>
        <v>Diane Robinson, MFA (she/her) is a Theater/Acting Coach employed at Chicago Voice Center.</v>
      </c>
      <c r="K37" s="9">
        <f>Form!AW35</f>
        <v>2009</v>
      </c>
      <c r="L37" s="9">
        <f>Form!AV35</f>
        <v>2016</v>
      </c>
      <c r="M37" s="9" t="str">
        <f>Form!AP35</f>
        <v>World Professional Association for Transgender Health (WPATH), Actors Equity, Voice and Speech Trainers Association</v>
      </c>
      <c r="N37" s="9" t="str">
        <f>Form!AX35</f>
        <v>ally</v>
      </c>
      <c r="O37" s="9" t="str">
        <f>Form!AC35</f>
        <v/>
      </c>
      <c r="P37" s="49" t="str">
        <f>Form!AS35</f>
        <v>chicagovoicecenter.com</v>
      </c>
      <c r="Q37" s="9">
        <f>Form!AQ35</f>
        <v>7738538228</v>
      </c>
      <c r="R37" s="9" t="str">
        <f>Form!AR35</f>
        <v>diane@chicagovoicecenter.com</v>
      </c>
      <c r="S37" s="9" t="str">
        <f>Form!Y35</f>
        <v>Hirsch/Helou/Block training, WPATH general education training, Northwestern Center for Audiology Speech Language and Lerning training </v>
      </c>
      <c r="U37" s="9" t="str">
        <f>Form!AT35</f>
        <v>WPATH general education</v>
      </c>
      <c r="V37" s="9" t="str">
        <f>Form!AZ35</f>
        <v/>
      </c>
    </row>
    <row r="38">
      <c r="A38" s="8" t="str">
        <f>Form!C36</f>
        <v>Rachel Coleman, MS, CCC-SLP</v>
      </c>
      <c r="B38" s="8" t="str">
        <f>Form!AN36</f>
        <v>240 East 59 Street, New York , NY</v>
      </c>
      <c r="C38" s="47" t="str">
        <f>Form!J36</f>
        <v>GAVC Trainer</v>
      </c>
      <c r="D38" s="9" t="str">
        <f>Form!L36</f>
        <v>Speech-Language Pathologist</v>
      </c>
      <c r="E38" s="9" t="str">
        <f>Form!U36</f>
        <v>NY, CT, MA</v>
      </c>
      <c r="F38" s="9" t="str">
        <f>IF(Form!Q36 = "No",Form!O36, Form!O36&amp;", "&amp;Form!R36)</f>
        <v>Individual Training - Virtual, Individual Training - In Person</v>
      </c>
      <c r="G38" s="9" t="str">
        <f>Form!W36</f>
        <v>Feminine, Masculine, Androgynous</v>
      </c>
      <c r="H38" s="9" t="str">
        <f>Form!M36</f>
        <v>English</v>
      </c>
      <c r="I38" s="48" t="str">
        <f>Form!AI36</f>
        <v>Cisgender Woman</v>
      </c>
      <c r="J38" s="8" t="str">
        <f>Form!C36&amp;Form!E36&amp;" is a "&amp;Form!L36&amp;" employed at "&amp;Form!AO36&amp;"."</f>
        <v>Rachel Coleman, MS, CCC-SLP is a Speech-Language Pathologist employed at Sean Parker Institute for the Voice, Weill Cornell.</v>
      </c>
      <c r="K38" s="9">
        <f>Form!AW36</f>
        <v>2008</v>
      </c>
      <c r="L38" s="9">
        <f>Form!AV36</f>
        <v>2014</v>
      </c>
      <c r="M38" s="9" t="str">
        <f>Form!AP36</f>
        <v>American Speech Language-Hearing Association (ASHA), Voice And Speech Trainers Association</v>
      </c>
      <c r="N38" s="9" t="str">
        <f>Form!AX36</f>
        <v/>
      </c>
      <c r="O38" s="9" t="str">
        <f>Form!AC36</f>
        <v/>
      </c>
      <c r="P38" s="9" t="str">
        <f>Form!AS36</f>
        <v/>
      </c>
      <c r="Q38" s="9" t="str">
        <f>Form!AQ36</f>
        <v/>
      </c>
      <c r="R38" s="9" t="str">
        <f>Form!AR36</f>
        <v>rac2034@med.cornell.edu</v>
      </c>
      <c r="S38" s="9" t="str">
        <f>Form!Y36</f>
        <v>Speech Language Pathologist Specializing in Voice/Vocal Coach with GAVC training</v>
      </c>
      <c r="U38" s="9" t="str">
        <f>Form!AT36</f>
        <v>ASHA CEUs</v>
      </c>
      <c r="V38" s="9" t="str">
        <f>Form!AZ36</f>
        <v/>
      </c>
    </row>
    <row r="39">
      <c r="A39" s="8" t="str">
        <f>Form!C37</f>
        <v>Janine Fitzpatrick, MSc, S-LP (C), Reg. CASLPO</v>
      </c>
      <c r="B39" s="8" t="str">
        <f>Form!AN37</f>
        <v>30 Bond Street, Toronto, Ontario</v>
      </c>
      <c r="C39" s="47" t="str">
        <f>Form!J37</f>
        <v>GAVC Trainer</v>
      </c>
      <c r="D39" s="9" t="str">
        <f>Form!L37</f>
        <v>Speech-Language Pathologist</v>
      </c>
      <c r="E39" s="9" t="str">
        <f>Form!U37</f>
        <v>ON</v>
      </c>
      <c r="F39" s="9" t="str">
        <f>IF(Form!Q37 = "No",Form!O37, Form!O37&amp;", "&amp;Form!R37)</f>
        <v>Individual Training - Virtual, Individual Training - In Person, Group Training - Virtual</v>
      </c>
      <c r="G39" s="9" t="str">
        <f>Form!W37</f>
        <v>Feminine, Masculine, Androgynous</v>
      </c>
      <c r="H39" s="9" t="str">
        <f>Form!M37</f>
        <v>English</v>
      </c>
      <c r="I39" s="48" t="str">
        <f>Form!AI37</f>
        <v>Cisgender Woman</v>
      </c>
      <c r="J39" s="8" t="str">
        <f>Form!C37&amp;Form!E37&amp;" is a "&amp;Form!L37&amp;" employed at "&amp;Form!AO37&amp;"."</f>
        <v>Janine Fitzpatrick, MSc, S-LP (C), Reg. CASLPO is a Speech-Language Pathologist employed at St. Michael's Hospital.</v>
      </c>
      <c r="K39" s="9">
        <f>Form!AW37</f>
        <v>2017</v>
      </c>
      <c r="L39" s="9">
        <f>Form!AV37</f>
        <v>2021</v>
      </c>
      <c r="M39" s="9" t="str">
        <f>Form!AP37</f>
        <v>Speech-Language &amp; Audiology Canada, College of Audiologists and Speech-Language Pathologists of Ontario (CASLPO)</v>
      </c>
      <c r="N39" s="9" t="str">
        <f>Form!AX37</f>
        <v>member of the queer community.</v>
      </c>
      <c r="O39" s="9" t="str">
        <f>Form!AC37</f>
        <v>Sliding scale payment option available for individual and group training offered, services often covered with medical insurance under Speech-Language Pathology. </v>
      </c>
      <c r="P39" s="9" t="str">
        <f>Form!AS37</f>
        <v/>
      </c>
      <c r="Q39" s="9" t="str">
        <f>Form!AQ37</f>
        <v/>
      </c>
      <c r="R39" s="9" t="str">
        <f>Form!AR37</f>
        <v>janine.fitzpatrick@unityhealth.to</v>
      </c>
      <c r="S39" s="9" t="str">
        <f>Form!Y37</f>
        <v>I completed the Gender Affirming Voice Training: A Course for Clinicians virtually in April 2022, and shadowed a round of Changing Keys virtual feminization training in British Columbia prior to starting my own work. I worked privately with transfemme, transmasc and nonbinary individuals for ~2 years with mentorship from an SLP with the Changing Keys program. I have also done some self-directed reading (e.g. Gills and Stoneham book and various research articles on gender perception and acoustics), as well as cultural sensitivity courses for working with gender diverse clients through Rainbow Health Ontario and Medbridge. </v>
      </c>
      <c r="U39" s="9" t="str">
        <f>Form!AT37</f>
        <v>I've completed the 2SLGBTQ Foundations Course with Rainbow Health Ontario, and Cultural Humility with Transgender and Nonbinary People course on Medbridge. I've attended an inservice from a local gender diverse educator on equity in a healthcare setting, and have met with a transgender patient partner within our hospital to identify and try to address barriers within our own clinic setting (e.g. nametags with spaces to indicate name in use and pronouns). </v>
      </c>
      <c r="V39" s="9" t="str">
        <f>Form!AZ37</f>
        <v/>
      </c>
    </row>
    <row r="40">
      <c r="A40" s="8" t="str">
        <f>Form!C38</f>
        <v>Shari Salzhauer Berkowitz, PhD, CCC-SLP</v>
      </c>
      <c r="B40" s="8" t="str">
        <f>Form!AN38</f>
        <v>555 Broadway, Main Hall, G15, Dobbs Ferry, NY</v>
      </c>
      <c r="C40" s="47" t="str">
        <f>Form!J38</f>
        <v>GAVC Trainer</v>
      </c>
      <c r="D40" s="9" t="str">
        <f>Form!L38</f>
        <v>Speech-Language Pathologist</v>
      </c>
      <c r="E40" s="9" t="str">
        <f>Form!U38</f>
        <v>NY</v>
      </c>
      <c r="F40" s="9" t="str">
        <f>IF(Form!Q38 = "No",Form!O38, Form!O38&amp;", "&amp;Form!R38)</f>
        <v>Individual Training - Virtual, Individual Training - In Person, Group Training - In Person</v>
      </c>
      <c r="G40" s="9" t="str">
        <f>Form!W38</f>
        <v>Feminine, Masculine, Androgynous, Singing</v>
      </c>
      <c r="H40" s="9" t="str">
        <f>Form!M38</f>
        <v>English</v>
      </c>
      <c r="I40" s="48" t="str">
        <f>Form!AI38</f>
        <v>Cisgender Woman</v>
      </c>
      <c r="J40" s="8" t="str">
        <f>Form!C38&amp;Form!E38&amp;" is a "&amp;Form!L38&amp;" employed at "&amp;Form!AO38&amp;"."</f>
        <v>Shari Salzhauer Berkowitz, PhD, CCC-SLP is a Speech-Language Pathologist employed at Mercy University.</v>
      </c>
      <c r="K40" s="9">
        <f>Form!AW38</f>
        <v>2009</v>
      </c>
      <c r="L40" s="9">
        <f>Form!AV38</f>
        <v>2017</v>
      </c>
      <c r="M40" s="9" t="str">
        <f>Form!AP38</f>
        <v>American Speech-Language-Hearing Association (ASHA), NYSSLHA, Acoustical Society</v>
      </c>
      <c r="N40" s="9" t="str">
        <f>Form!AX38</f>
        <v/>
      </c>
      <c r="O40" s="9" t="str">
        <f>Form!AC38</f>
        <v>At Mercy University, we use a sliding scale.</v>
      </c>
      <c r="P40" s="49" t="str">
        <f>Form!AS38</f>
        <v>https://www.mercy.edu/academics/school-health-natural-sciences/speech-hearing-clinic</v>
      </c>
      <c r="Q40" s="9">
        <f>Form!AQ38</f>
        <v>9146747742</v>
      </c>
      <c r="R40" s="9" t="str">
        <f>Form!AR38</f>
        <v>sberkowitz@mercy.edu</v>
      </c>
      <c r="S40" s="9" t="str">
        <f>Form!Y38</f>
        <v>I have been using speech science and voice science for GAVC for many years.  I started the GAVC group at Mercy University in Dobbs Ferry, NY.</v>
      </c>
      <c r="U40" s="9" t="str">
        <f>Form!AT38</f>
        <v>Attend sessions at ASHA and NYSSLHA</v>
      </c>
      <c r="V40" s="9" t="str">
        <f>Form!AZ38</f>
        <v/>
      </c>
    </row>
    <row r="41">
      <c r="A41" s="8" t="str">
        <f>Form!C39</f>
        <v>Clarion Mendes, MA CCC-SLP/L</v>
      </c>
      <c r="B41" s="8" t="str">
        <f>Form!AN39</f>
        <v>2001 S. Oak St. Suite B. , Champaign, IL</v>
      </c>
      <c r="C41" s="47" t="str">
        <f>Form!J39</f>
        <v>GAVC Trainer</v>
      </c>
      <c r="D41" s="9" t="str">
        <f>Form!L39</f>
        <v>Speech-Language Pathologist</v>
      </c>
      <c r="E41" s="9" t="str">
        <f>Form!U39</f>
        <v>IL</v>
      </c>
      <c r="F41" s="9" t="str">
        <f>IF(Form!Q39 = "No",Form!O39, Form!O39&amp;", "&amp;Form!R39)</f>
        <v>Individual Training - Virtual, Individual Training - In Person, Group Training - Virtual, Group Training - In Person</v>
      </c>
      <c r="G41" s="9" t="str">
        <f>Form!W39</f>
        <v>Feminine, Masculine, Androgynous</v>
      </c>
      <c r="H41" s="30" t="str">
        <f>Form!M39</f>
        <v>English, but bilingual services in some languages available on an in-person basis.</v>
      </c>
      <c r="I41" s="48" t="str">
        <f>Form!AI39</f>
        <v>Cisgender Woman</v>
      </c>
      <c r="J41" s="8" t="str">
        <f>Form!C39&amp;Form!E39&amp;" is a "&amp;Form!L39&amp;" employed at "&amp;Form!AO39&amp;"."</f>
        <v>Clarion Mendes, MA CCC-SLP/L is a Speech-Language Pathologist employed at University of Illinois, Urbana-Champaign.</v>
      </c>
      <c r="K41" s="9">
        <f>Form!AW39</f>
        <v>2009</v>
      </c>
      <c r="L41" s="9">
        <f>Form!AV39</f>
        <v>2016</v>
      </c>
      <c r="M41" s="9" t="str">
        <f>Form!AP39</f>
        <v>World Professional Association for Transgender Health (WPATH), American Speech-Language Hearing Association, OutCare Health. </v>
      </c>
      <c r="N41" s="9" t="str">
        <f>Form!AX39</f>
        <v/>
      </c>
      <c r="O41" s="9" t="str">
        <f>Form!AC39</f>
        <v>IL Medicaid, Medicare, Health Alliance. Please inquire directly about others. </v>
      </c>
      <c r="P41" s="49" t="str">
        <f>Form!AS39</f>
        <v>https://ahs.illinois.edu/speech-&amp;-hearing-science</v>
      </c>
      <c r="Q41" s="9">
        <f>Form!AQ39</f>
        <v>2173007826</v>
      </c>
      <c r="R41" s="9" t="str">
        <f>Form!AR39</f>
        <v>cmendes2@illinois.edu</v>
      </c>
      <c r="S41" s="9" t="str">
        <f>Form!Y39</f>
        <v>I have been seeing gender diverse clients since 2016 for voice and communication services. I have pursued continuing education via Sandy Hirsch, Leah Helou, and Christie Block. I have attended and presented at WPATH and routinely attend education on gender diverse healthcare. I have had some training with AC Goldberg and I attend Gender Voice Mastermind when my schedule allows. </v>
      </c>
      <c r="U41" s="9" t="str">
        <f>Form!AT39</f>
        <v>Numerous WPATH and OutCare Health trainings, among others. </v>
      </c>
    </row>
    <row r="42">
      <c r="A42" s="8" t="str">
        <f>Form!C40</f>
        <v>Julie Mondz-Kleinman, MS, CCC-SLP</v>
      </c>
      <c r="B42" s="8" t="str">
        <f>Form!AN40</f>
        <v>1111 Crater Lake Ave, Medford , OR</v>
      </c>
      <c r="C42" s="47" t="str">
        <f>Form!J40</f>
        <v>GAVC Trainer</v>
      </c>
      <c r="D42" s="9" t="str">
        <f>Form!L40</f>
        <v>Speech-Language Pathologist</v>
      </c>
      <c r="E42" s="9" t="str">
        <f>Form!U40</f>
        <v>OR</v>
      </c>
      <c r="F42" s="9" t="str">
        <f>IF(Form!Q40 = "No",Form!O40, Form!O40&amp;", "&amp;Form!R40)</f>
        <v>Individual Training - Virtual, Individual Training - In Person, Group Training - In Person</v>
      </c>
      <c r="G42" s="9" t="str">
        <f>Form!W40</f>
        <v>Feminine, Masculine, Androgynous</v>
      </c>
      <c r="H42" s="9" t="str">
        <f>Form!M40</f>
        <v>English </v>
      </c>
      <c r="I42" s="48" t="str">
        <f>Form!AI40</f>
        <v>Cisgender Woman</v>
      </c>
      <c r="J42" s="8" t="str">
        <f>Form!C40&amp;Form!E40&amp;" is a "&amp;Form!L40&amp;" employed at "&amp;Form!AO40&amp;"."</f>
        <v>Julie Mondz-Kleinman, MS, CCC-SLP is a Speech-Language Pathologist employed at Providence Medford Medical Center .</v>
      </c>
      <c r="K42" s="9">
        <f>Form!AW40</f>
        <v>1992</v>
      </c>
      <c r="L42" s="9">
        <f>Form!AV40</f>
        <v>2019</v>
      </c>
      <c r="M42" s="9" t="str">
        <f>Form!AP40</f>
        <v>American Speech-Language-Hearing Association (ASHA)</v>
      </c>
      <c r="N42" s="9" t="str">
        <f>Form!AX40</f>
        <v/>
      </c>
      <c r="O42" s="9" t="str">
        <f>Form!AC40</f>
        <v>Accept most insurance, including Medicaid, at our hospital outpatient clinic. </v>
      </c>
      <c r="P42" s="9" t="str">
        <f>Form!AS40</f>
        <v/>
      </c>
      <c r="Q42" s="9">
        <f>Form!AQ40</f>
        <v>5417326791</v>
      </c>
      <c r="R42" s="9" t="str">
        <f>Form!AR40</f>
        <v>julie.mondz-kleinman@providence.org</v>
      </c>
      <c r="S42" s="9" t="str">
        <f>Form!Y40</f>
        <v>32 years as a SLP, including general voice evaluation and treatment throughout my career (as well as large SLP scope) in medical outpatient setting. 5 years providing GAVT services. I have attended many workshops, studied texts and research articles, participated in the GAVC Facebook group, and facilitate a SLP GAVC discussion group within Oregon. </v>
      </c>
      <c r="U42" s="9" t="str">
        <f>Form!AT40</f>
        <v>In- person and online courses, including those taught by trans and gender diverse SLP’s </v>
      </c>
      <c r="V42" s="9" t="str">
        <f>Form!AZ40</f>
        <v/>
      </c>
    </row>
    <row r="43">
      <c r="A43" s="8" t="str">
        <f>Form!C41</f>
        <v>Kiattipoom Nantanukul, MA, MS, CCC-SLP</v>
      </c>
      <c r="B43" s="8" t="str">
        <f>Form!AN41</f>
        <v>Bangkok, Thailand</v>
      </c>
      <c r="C43" s="47" t="str">
        <f>Form!J41</f>
        <v>GAVC Trainer</v>
      </c>
      <c r="D43" s="9" t="str">
        <f>Form!L41</f>
        <v>Speech-Language Pathologist</v>
      </c>
      <c r="E43" s="9" t="str">
        <f>Form!U41</f>
        <v>Nationally (Thailand)</v>
      </c>
      <c r="F43" s="9" t="str">
        <f>IF(Form!Q41 = "No",Form!O41, Form!O41&amp;", "&amp;Form!R41)</f>
        <v>Individual Training - Virtual, Individual Training - In Person, Group Training - Virtual, Group Training - In Person</v>
      </c>
      <c r="G43" s="9" t="str">
        <f>Form!W41</f>
        <v>Feminine, Masculine, Androgynous, Singing</v>
      </c>
      <c r="H43" s="9" t="str">
        <f>Form!M41</f>
        <v>Thai, English</v>
      </c>
      <c r="I43" s="48" t="str">
        <f>Form!AI41</f>
        <v>Cisgender Man</v>
      </c>
      <c r="J43" s="8" t="str">
        <f>Form!C41&amp;Form!E41&amp;" is a "&amp;Form!L41&amp;" employed at "&amp;Form!AO41&amp;"."</f>
        <v>Kiattipoom Nantanukul, MA, MS, CCC-SLP is a Speech-Language Pathologist employed at Chulalongkorn University.</v>
      </c>
      <c r="K43" s="9">
        <f>Form!AW41</f>
        <v>2021</v>
      </c>
      <c r="L43" s="9">
        <f>Form!AV41</f>
        <v>2021</v>
      </c>
      <c r="M43" s="9" t="str">
        <f>Form!AP41</f>
        <v>World Professional Association for Transgender Health (WPATH), American Speech-Language-Hearing Association (ASHA), The Voice Foundation</v>
      </c>
      <c r="N43" s="9" t="str">
        <f>Form!AX41</f>
        <v/>
      </c>
      <c r="O43" s="9" t="str">
        <f>Form!AC41</f>
        <v/>
      </c>
      <c r="P43" s="9" t="str">
        <f>Form!AS41</f>
        <v/>
      </c>
      <c r="Q43" s="9" t="str">
        <f>Form!AQ41</f>
        <v/>
      </c>
      <c r="R43" s="9" t="str">
        <f>Form!AR41</f>
        <v>boomarts@gmail.com</v>
      </c>
      <c r="S43" s="9" t="str">
        <f>Form!Y41</f>
        <v>I am a US-certified Speech-Language Pathologist (CCC-SLP) with a Master of Science in SLP from the MGH Institute of Health Professions, Boston, MA, and a Thai licensed SLP. My practical experience includes an externship at the Boston Medical Center's Voice and Swallowing department and a Clinical Fellowship at Children's National Hospital in Washington DC, where I specialized in speech-language therapy and participated in the voice clinic. Further enhancing my expertise, I received specialized training in Gender Affirming Voice and Communication (GAVC) from Christie Block, MA, MS, CCC-SLP, Leah B. Helou, PhD, CCC-SLP, and Sandy Hirsch, MS, CCC-SLP. Additionally, I have contributed to the field by presenting a paper on a Thai-translated Trans Woman Voice Questionnaire, showcasing my commitment to supporting diverse populations in voice and communication therapy. Now, I am based in Bangkok, Thailand, where I continue to apply my extensive expertise and dedication to the field of speech-language pathology and gender affirming voice and communication training.</v>
      </c>
      <c r="U43" s="9" t="str">
        <f>Form!AT41</f>
        <v/>
      </c>
      <c r="V43" s="9" t="str">
        <f>Form!AZ41</f>
        <v/>
      </c>
    </row>
    <row r="44">
      <c r="A44" s="8" t="str">
        <f>Form!C42</f>
        <v>Eugenia (Genie) Gokhman MSc-SLP(C)</v>
      </c>
      <c r="B44" s="8" t="str">
        <f>Form!AN42</f>
        <v>128B Centerpointe Dr., Ottawa, Ontario</v>
      </c>
      <c r="C44" s="47" t="str">
        <f>Form!J42</f>
        <v>GAVC Trainer</v>
      </c>
      <c r="D44" s="9" t="str">
        <f>Form!L42</f>
        <v>Speech-Language Pathologist</v>
      </c>
      <c r="E44" s="9" t="str">
        <f>Form!U42</f>
        <v>ON</v>
      </c>
      <c r="F44" s="9" t="str">
        <f>IF(Form!Q42 = "No",Form!O42, Form!O42&amp;", "&amp;Form!R42)</f>
        <v>Individual Training - Virtual, Individual Training - In Person</v>
      </c>
      <c r="G44" s="9" t="str">
        <f>Form!W42</f>
        <v>Feminine, Masculine, Androgynous</v>
      </c>
      <c r="H44" s="9" t="str">
        <f>Form!M42</f>
        <v>English, Russian</v>
      </c>
      <c r="I44" s="48" t="str">
        <f>Form!AI42</f>
        <v>Cisgender Woman</v>
      </c>
      <c r="J44" s="8" t="str">
        <f>Form!C42&amp;Form!E42&amp;" is a "&amp;Form!L42&amp;" employed at "&amp;Form!AO42&amp;"."</f>
        <v>Eugenia (Genie) Gokhman MSc-SLP(C) is a Speech-Language Pathologist employed at GenieUs Communication.</v>
      </c>
      <c r="K44" s="9">
        <f>Form!AW42</f>
        <v>2020</v>
      </c>
      <c r="L44" s="9">
        <f>Form!AV42</f>
        <v>2020</v>
      </c>
      <c r="M44" s="9" t="str">
        <f>Form!AP42</f>
        <v/>
      </c>
      <c r="N44" s="9" t="str">
        <f>Form!AX42</f>
        <v>Queer, ally</v>
      </c>
      <c r="O44" s="9" t="str">
        <f>Form!AC42</f>
        <v>Insurance through benefits, Blue Cross</v>
      </c>
      <c r="P44" s="49" t="str">
        <f>Form!AS42</f>
        <v>genieuscommunication.com</v>
      </c>
      <c r="Q44" s="9" t="str">
        <f>Form!AQ42</f>
        <v/>
      </c>
      <c r="R44" s="9" t="str">
        <f>Form!AR42</f>
        <v>genie.guc.slp@gmail.com</v>
      </c>
      <c r="S44" s="9" t="str">
        <f>Form!Y42</f>
        <v>Multiple courses through trans and SLP providers: Stephen Davidson (London Trans Choir), Anna Lantry (TruVoice), Dusty (Fluid Voice Studio), Harmonic Speech</v>
      </c>
      <c r="U44" s="9" t="str">
        <f>Form!AT42</f>
        <v>Part of course by Stephen Davidson and Mantra Speech</v>
      </c>
      <c r="V44" s="9" t="str">
        <f>Form!AZ42</f>
        <v/>
      </c>
    </row>
    <row r="45">
      <c r="A45" s="8" t="str">
        <f>Form!C43</f>
        <v>Julia Rademacher, MM, MA, CCC-SLP</v>
      </c>
      <c r="B45" s="8" t="str">
        <f>Form!AN43</f>
        <v>2631 East Discovery Parkway, Bloomington, Indiana</v>
      </c>
      <c r="C45" s="47" t="str">
        <f>Form!J43</f>
        <v>GAVC Trainer</v>
      </c>
      <c r="D45" s="30" t="str">
        <f>Form!L43</f>
        <v>Speech-Language Pathologist and Singing Instructor</v>
      </c>
      <c r="E45" s="9" t="str">
        <f>Form!U43</f>
        <v>IN</v>
      </c>
      <c r="F45" s="9" t="str">
        <f>IF(Form!Q43 = "No",Form!O43, Form!O43&amp;", "&amp;Form!R43)</f>
        <v>Individual Training - Virtual, Individual Training - In Person, Group Training - Virtual, Group Training - In Person</v>
      </c>
      <c r="G45" s="9" t="str">
        <f>Form!W43</f>
        <v>Feminine, Masculine, Androgynous, Singing</v>
      </c>
      <c r="H45" s="9" t="str">
        <f>Form!M43</f>
        <v>English</v>
      </c>
      <c r="I45" s="48" t="str">
        <f>Form!AI43</f>
        <v>Cisgender Woman</v>
      </c>
      <c r="J45" s="8" t="str">
        <f>Form!C43&amp;Form!E43&amp;" is a "&amp;Form!L43&amp;" employed at "&amp;Form!AO43&amp;"."</f>
        <v>Julia Rademacher, MM, MA, CCC-SLP is a Speech-Language Pathologist and Singing Instructor employed at Indiana University.</v>
      </c>
      <c r="K45" s="9">
        <f>Form!AW43</f>
        <v>1997</v>
      </c>
      <c r="L45" s="9">
        <f>Form!AV43</f>
        <v>1997</v>
      </c>
      <c r="M45" s="9" t="str">
        <f>Form!AP43</f>
        <v>American Speech-Language-Hearing Association (ASHA), National Association of Teachers of Singing (NATS)</v>
      </c>
      <c r="N45" s="9" t="str">
        <f>Form!AX43</f>
        <v/>
      </c>
      <c r="O45" s="9" t="str">
        <f>Form!AC43</f>
        <v>Our clinic encourages any client to apply for the sliding fee scale based on information from their most recent tax documents, when insurance does not cover SLP services.</v>
      </c>
      <c r="P45" s="49" t="str">
        <f>Form!AS43</f>
        <v>https://sphs.indiana.edu/index.html</v>
      </c>
      <c r="Q45" s="9">
        <f>Form!AQ43</f>
        <v>8128564727</v>
      </c>
      <c r="R45" s="9" t="str">
        <f>Form!AR43</f>
        <v>julwood@iu.edu</v>
      </c>
      <c r="S45" s="9" t="str">
        <f>Form!Y43</f>
        <v>graduate school clinical training, years and years of CE training including with Christie Block, Leah Helou, Sandy Hirsch, and AC Goldberg (online GAVT course), course with Lurie Children's Hospital gender clinic, Chicago IL.</v>
      </c>
      <c r="U45" s="9" t="str">
        <f>Form!AT43</f>
        <v>online webinars through ASHA, Indiana University and other reputable institutions</v>
      </c>
      <c r="V45" s="9" t="str">
        <f>Form!AZ43</f>
        <v/>
      </c>
    </row>
    <row r="46">
      <c r="A46" s="8" t="str">
        <f>Form!C44</f>
        <v>Cara Bryan, MA, CCC/SLP</v>
      </c>
      <c r="B46" s="8" t="str">
        <f>Form!AN44</f>
        <v>4707 W Gandy Blvd Ste 3, Tampa, FL</v>
      </c>
      <c r="C46" s="47" t="str">
        <f>Form!J44</f>
        <v>GAVC Trainer</v>
      </c>
      <c r="D46" s="9" t="str">
        <f>Form!L44</f>
        <v>Speech-Language Pathologist</v>
      </c>
      <c r="E46" s="9" t="str">
        <f>Form!U44</f>
        <v>FL</v>
      </c>
      <c r="F46" s="9" t="str">
        <f>IF(Form!Q44 = "No",Form!O44, Form!O44&amp;", "&amp;Form!R44)</f>
        <v>Individual Training - Virtual, Individual Training - In Person</v>
      </c>
      <c r="G46" s="9" t="str">
        <f>Form!W44</f>
        <v>Feminine, Masculine, Androgynous, Singing</v>
      </c>
      <c r="H46" s="9" t="str">
        <f>Form!M44</f>
        <v>English</v>
      </c>
      <c r="I46" s="48" t="str">
        <f>Form!AI44</f>
        <v>Cisgender Woman</v>
      </c>
      <c r="J46" s="8" t="str">
        <f>Form!C44&amp;Form!E44&amp;" is a "&amp;Form!L44&amp;" employed at "&amp;Form!AO44&amp;"."</f>
        <v>Cara Bryan, MA, CCC/SLP (she/her) is a Speech-Language Pathologist employed at South Tampa Voice Therapy.</v>
      </c>
      <c r="K46" s="9">
        <f>Form!AW44</f>
        <v>2001</v>
      </c>
      <c r="L46" s="9">
        <f>Form!AV44</f>
        <v>2002</v>
      </c>
      <c r="M46" s="9" t="str">
        <f>Form!AP44</f>
        <v>American Speech-Language-Hearing Association (ASHA)</v>
      </c>
      <c r="N46" s="9" t="str">
        <f>Form!AX44</f>
        <v/>
      </c>
      <c r="O46" s="9" t="str">
        <f>Form!AC44</f>
        <v>All private pay, however sliding scale and student options</v>
      </c>
      <c r="P46" s="49" t="str">
        <f>Form!AS44</f>
        <v>www.southtampavoicetherapy.com</v>
      </c>
      <c r="Q46" s="9">
        <f>Form!AQ44</f>
        <v>8137286601</v>
      </c>
      <c r="R46" s="9" t="str">
        <f>Form!AR44</f>
        <v>cara@southtampavoicetherapy.com</v>
      </c>
      <c r="S46" s="9" t="str">
        <f>Form!Y44</f>
        <v>Masters from UIowa where I had my first GAVCs. I've specialized in voice and GAVC over my 21 years of experience. I have taken Helou, Block and Hirsch's course in Chicago. I have trained clinical fellows in providing GAVC. I continue to provide GAV lectures at support groups. I remain active with a local group, TransNetwork (education, support, and outreach). </v>
      </c>
      <c r="U46" s="9" t="str">
        <f>Form!AT44</f>
        <v>Formal: in graduate school. Informal: remaining involved with community and university gender-affirming organizations; ongoing allyship</v>
      </c>
      <c r="V46" s="9" t="str">
        <f>Form!AZ44</f>
        <v>my private practice employees 3 therapists, myself and two clinicians whom I have trained to provide GAVC. </v>
      </c>
    </row>
    <row r="47">
      <c r="A47" s="8" t="str">
        <f>Form!C45</f>
        <v>Leslie Wegner M.S., CCC-SLP</v>
      </c>
      <c r="B47" s="8" t="str">
        <f>Form!AN45</f>
        <v>Allen, Tx</v>
      </c>
      <c r="C47" s="47" t="str">
        <f>Form!J45</f>
        <v>GAVC Trainer</v>
      </c>
      <c r="D47" s="9" t="str">
        <f>Form!L45</f>
        <v>Speech-Language Pathologist</v>
      </c>
      <c r="E47" s="9" t="str">
        <f>Form!U45</f>
        <v>TX</v>
      </c>
      <c r="F47" s="9" t="str">
        <f>IF(Form!Q45 = "No",Form!O45, Form!O45&amp;", "&amp;Form!R45)</f>
        <v>Individual Training - Virtual, Group Training - Virtual, Group Training - In Person</v>
      </c>
      <c r="G47" s="9" t="str">
        <f>Form!W45</f>
        <v>Feminine, Masculine, Androgynous, Singing</v>
      </c>
      <c r="H47" s="9" t="str">
        <f>Form!M45</f>
        <v>English</v>
      </c>
      <c r="I47" s="48" t="str">
        <f>Form!AI45</f>
        <v>Cisgender Woman</v>
      </c>
      <c r="J47" s="8" t="str">
        <f>Form!C45&amp;Form!E45&amp;" is a "&amp;Form!L45&amp;" employed at "&amp;Form!AO45&amp;"."</f>
        <v>Leslie Wegner M.S., CCC-SLP is a Speech-Language Pathologist employed at North Texas Voice and Speech.</v>
      </c>
      <c r="K47" s="9">
        <f>Form!AW45</f>
        <v>2002</v>
      </c>
      <c r="L47" s="9">
        <f>Form!AV45</f>
        <v>2020</v>
      </c>
      <c r="M47" s="9" t="str">
        <f>Form!AP45</f>
        <v>Texas Speech Language Hearing Association, American Speech-Language-Hearing Association (ASHA), Pan American Vocology Association (PAVA), American Congress of Rehabilitative Medicine</v>
      </c>
      <c r="N47" s="9" t="str">
        <f>Form!AX45</f>
        <v>Army Musician /  Veteran</v>
      </c>
      <c r="O47" s="9" t="str">
        <f>Form!AC45</f>
        <v>Medicare, Medicaid, BCBS, Texas Workforce Commission, federal spot contracting, state spot contracting, university health clinics spot contracting, Dept of Defense</v>
      </c>
      <c r="P47" s="49" t="str">
        <f>Form!AS45</f>
        <v>www.ntxvoice.com</v>
      </c>
      <c r="Q47" s="9">
        <f>Form!AQ45</f>
        <v>9729790677</v>
      </c>
      <c r="R47" s="9" t="str">
        <f>Form!AR45</f>
        <v>leslie@ntxvoice.com</v>
      </c>
      <c r="S47" s="9" t="str">
        <f>Form!Y45</f>
        <v>15+ hours in continuing ed specific to this area in voice and cultural competency, 4 years experience treating speaking and singing voice</v>
      </c>
      <c r="U47" s="9" t="str">
        <f>Form!AT45</f>
        <v>CEU</v>
      </c>
      <c r="V47" s="9" t="str">
        <f>Form!AZ45</f>
        <v/>
      </c>
    </row>
    <row r="48">
      <c r="A48" s="8" t="str">
        <f>Form!C46</f>
        <v>Elizabeth Treatman, M.A., CCC-SLP</v>
      </c>
      <c r="B48" s="8" t="str">
        <f>Form!AN46</f>
        <v>Chicago, IL</v>
      </c>
      <c r="C48" s="47" t="str">
        <f>Form!J46</f>
        <v>GAVC Trainer</v>
      </c>
      <c r="D48" s="9" t="str">
        <f>Form!L46</f>
        <v>Speech-Language Pathologist</v>
      </c>
      <c r="E48" s="9" t="str">
        <f>Form!U46</f>
        <v>IL, PA</v>
      </c>
      <c r="F48" s="9" t="str">
        <f>IF(Form!Q46 = "No",Form!O46, Form!O46&amp;", "&amp;Form!R46)</f>
        <v>Individual Training - Virtual</v>
      </c>
      <c r="G48" s="9" t="str">
        <f>Form!W46</f>
        <v>Feminine, Masculine, Androgynous</v>
      </c>
      <c r="H48" s="9" t="str">
        <f>Form!M46</f>
        <v>English</v>
      </c>
      <c r="I48" s="48" t="str">
        <f>Form!AI46</f>
        <v>Cisgender Woman</v>
      </c>
      <c r="J48" s="8" t="str">
        <f>Form!C46&amp;Form!E46&amp;" is a "&amp;Form!L46&amp;" employed at "&amp;Form!AO46&amp;"."</f>
        <v>Elizabeth Treatman, M.A., CCC-SLP (she/her) is a Speech-Language Pathologist employed at Private Practice.</v>
      </c>
      <c r="K48" s="9" t="str">
        <f>Form!AW46</f>
        <v/>
      </c>
      <c r="L48" s="9" t="str">
        <f>Form!AV46</f>
        <v/>
      </c>
      <c r="M48" s="9" t="str">
        <f>Form!AP46</f>
        <v>American Speech-Language-Hearing Association (ASHA)</v>
      </c>
      <c r="N48" s="9" t="str">
        <f>Form!AX46</f>
        <v/>
      </c>
      <c r="O48" s="9" t="str">
        <f>Form!AC46</f>
        <v>Accepts BCBS IL PPO, sliding scale payment options</v>
      </c>
      <c r="P48" s="49" t="str">
        <f>Form!AS46</f>
        <v>https://treatmanslp.clientsecure.me</v>
      </c>
      <c r="Q48" s="9" t="str">
        <f>Form!AQ46</f>
        <v/>
      </c>
      <c r="R48" s="9" t="str">
        <f>Form!AR46</f>
        <v>treatmanslp@gmail.com</v>
      </c>
      <c r="S48" s="9" t="str">
        <f>Form!Y46</f>
        <v>Gender Affirming Voice Training course with Sandy Hirsch, Trans Voice Elective with AC Goldberg, individual mentorship with AC Goldberg, </v>
      </c>
      <c r="U48" s="9" t="str">
        <f>Form!AT46</f>
        <v/>
      </c>
      <c r="V48" s="9" t="str">
        <f>Form!AZ46</f>
        <v/>
      </c>
    </row>
    <row r="49">
      <c r="A49" s="8" t="str">
        <f>Form!C47</f>
        <v>Trescha Kay, MA, CCC-SLP</v>
      </c>
      <c r="B49" s="8" t="str">
        <f>Form!AN47</f>
        <v>1901 Fourth ave, Stevens Point, WI</v>
      </c>
      <c r="C49" s="47" t="str">
        <f>Form!J47</f>
        <v>GAVC Trainer</v>
      </c>
      <c r="D49" s="9" t="str">
        <f>Form!L47</f>
        <v>Speech-Language Pathologist</v>
      </c>
      <c r="E49" s="9" t="str">
        <f>Form!U47</f>
        <v>WI</v>
      </c>
      <c r="F49" s="9" t="str">
        <f>IF(Form!Q47 = "No",Form!O47, Form!O47&amp;", "&amp;Form!R47)</f>
        <v>Individual Training - Virtual, Individual Training - In Person</v>
      </c>
      <c r="G49" s="9" t="str">
        <f>Form!W47</f>
        <v>Feminine, Masculine, Androgynous</v>
      </c>
      <c r="H49" s="9" t="str">
        <f>Form!M47</f>
        <v>English</v>
      </c>
      <c r="I49" s="48" t="str">
        <f>Form!AI47</f>
        <v>Cisgender Woman</v>
      </c>
      <c r="J49" s="8" t="str">
        <f>Form!C47&amp;Form!E47&amp;" is a "&amp;Form!L47&amp;" employed at "&amp;Form!AO47&amp;"."</f>
        <v>Trescha Kay, MA, CCC-SLP (she/her) is a Speech-Language Pathologist employed at University of Wisconsin - Stevens Point.</v>
      </c>
      <c r="K49" s="9">
        <f>Form!AW47</f>
        <v>2012</v>
      </c>
      <c r="L49" s="9">
        <f>Form!AV47</f>
        <v>2018</v>
      </c>
      <c r="M49" s="9" t="str">
        <f>Form!AP47</f>
        <v>American Speech-Language-Hearing Association (ASHA)</v>
      </c>
      <c r="N49" s="9" t="str">
        <f>Form!AX47</f>
        <v>LGBTQ+ community member; queer</v>
      </c>
      <c r="O49" s="9" t="str">
        <f>Form!AC47</f>
        <v>We offer a sliding scale payment option</v>
      </c>
      <c r="P49" s="49" t="str">
        <f>Form!AS47</f>
        <v>https://www.uwsp.edu/health/school-of-health-sciences-and-wellness/speech-language-and-hearing-clinic/</v>
      </c>
      <c r="Q49" s="9">
        <f>Form!AQ47</f>
        <v>7153463667</v>
      </c>
      <c r="R49" s="9" t="str">
        <f>Form!AR47</f>
        <v>tkay@uwsp.edu</v>
      </c>
      <c r="S49" s="9" t="str">
        <f>Form!Y47</f>
        <v>I complete between 0.3-1.5 CEUs annually specific to GAVC.</v>
      </c>
      <c r="U49" s="9" t="str">
        <f>Form!AT47</f>
        <v>I try to complete a cultural humility course every time I see one come up (so I can stay fresh on changing language and concerns in the gender diverse community).  I also help teach the LGBTQ+ cultural humility course for my campus community. </v>
      </c>
      <c r="V49" s="9" t="str">
        <f>Form!AZ47</f>
        <v/>
      </c>
    </row>
    <row r="50">
      <c r="A50" s="8" t="str">
        <f>Form!C48</f>
        <v>Ruchi Kapila, MS, CCC-SLP</v>
      </c>
      <c r="B50" s="8" t="str">
        <f>Form!AN48</f>
        <v>Hayward, CA</v>
      </c>
      <c r="C50" s="47" t="str">
        <f>Form!J48</f>
        <v>GAVC Trainer</v>
      </c>
      <c r="D50" s="9" t="str">
        <f>Form!L48</f>
        <v>Speech-Language Pathologist</v>
      </c>
      <c r="E50" s="9" t="str">
        <f>Form!U48</f>
        <v>CA, TX</v>
      </c>
      <c r="F50" s="9" t="str">
        <f>IF(Form!Q48 = "No",Form!O48, Form!O48&amp;", "&amp;Form!R48)</f>
        <v>Individual Training - Virtual, Group Training - Virtual</v>
      </c>
      <c r="G50" s="9" t="str">
        <f>Form!W48</f>
        <v>Feminine, Masculine, Androgynous, Singing</v>
      </c>
      <c r="H50" s="9" t="str">
        <f>Form!M48</f>
        <v>English</v>
      </c>
      <c r="I50" s="48" t="str">
        <f>Form!AI48</f>
        <v>Nonbinary</v>
      </c>
      <c r="J50" s="8" t="str">
        <f>Form!C48&amp;Form!E48&amp;" is a "&amp;Form!L48&amp;" employed at "&amp;Form!AO48&amp;"."</f>
        <v>Ruchi Kapila, MS, CCC-SLP (they/she) is a Speech-Language Pathologist employed at Kapila Voice and Speech Services .</v>
      </c>
      <c r="K50" s="9">
        <f>Form!AW48</f>
        <v>2020</v>
      </c>
      <c r="L50" s="9">
        <f>Form!AV48</f>
        <v>2020</v>
      </c>
      <c r="M50" s="9" t="str">
        <f>Form!AP48</f>
        <v>American Speech-Language-Hearing Association (ASHA), California Speech-Language-Hearing Association, Pan American Vocology Association (PAVA)</v>
      </c>
      <c r="N50" s="9" t="str">
        <f>Form!AX48</f>
        <v>South Asian-American, Punjabi-American, trans nonbinary, queer, neurodivergent </v>
      </c>
      <c r="O50" s="9" t="str">
        <f>Form!AC48</f>
        <v>Sliding scale payments options </v>
      </c>
      <c r="P50" s="49" t="str">
        <f>Form!AS48</f>
        <v>https://kapilavoiceandspeech.clientsecure.me/</v>
      </c>
      <c r="Q50" s="9">
        <f>Form!AQ48</f>
        <v>5104701724</v>
      </c>
      <c r="R50" s="9" t="str">
        <f>Form!AR48</f>
        <v>ruchikapilaslp@gmail.com</v>
      </c>
      <c r="S50" s="9" t="str">
        <f>Form!Y48</f>
        <v>I have attended and presented for numerous GAVC conferences and talks, in addition to co-authoring publications in this area and I am a member of the community. I also have extensive classical singing training in addition to emerging CCM/contemporary singing training. </v>
      </c>
      <c r="U50" s="9" t="str">
        <f>Form!AT48</f>
        <v>I’m a neurodivergent, trans nonbinary person of color so I am experienced in navigating community spaces, but I also educate on cultural humility and frequently attend professional development in this area.</v>
      </c>
      <c r="V50" s="9" t="str">
        <f>Form!AZ48</f>
        <v/>
      </c>
    </row>
    <row r="51">
      <c r="A51" s="8" t="str">
        <f>Form!C49</f>
        <v>Emily Halder, MA, CCC-SLP</v>
      </c>
      <c r="B51" s="8" t="str">
        <f>Form!AN49</f>
        <v>Asheville, North Carolina</v>
      </c>
      <c r="C51" s="47" t="str">
        <f>Form!J49</f>
        <v>GAVC Trainer</v>
      </c>
      <c r="D51" s="9" t="str">
        <f>Form!L49</f>
        <v>Speech-Language Pathologist</v>
      </c>
      <c r="E51" s="9" t="str">
        <f>Form!U49</f>
        <v>NC, GA, VA, NY</v>
      </c>
      <c r="F51" s="9" t="str">
        <f>IF(Form!Q49 = "No",Form!O49, Form!O49&amp;", "&amp;Form!R49)</f>
        <v>Individual Training - Virtual, Group Training - Virtual</v>
      </c>
      <c r="G51" s="9" t="str">
        <f>Form!W49</f>
        <v>Feminine, Masculine, Androgynous</v>
      </c>
      <c r="H51" s="9" t="str">
        <f>Form!M49</f>
        <v>English, French</v>
      </c>
      <c r="I51" s="48" t="str">
        <f>Form!AI49</f>
        <v>Cisgender Woman</v>
      </c>
      <c r="J51" s="8" t="str">
        <f>Form!C49&amp;Form!E49&amp;" is a "&amp;Form!L49&amp;" employed at "&amp;Form!AO49&amp;"."</f>
        <v>Emily Halder, MA, CCC-SLP (she/her) is a Speech-Language Pathologist employed at Blue Ridge Speech and Voice.</v>
      </c>
      <c r="K51" s="9">
        <f>Form!AW49</f>
        <v>2010</v>
      </c>
      <c r="L51" s="9">
        <f>Form!AV49</f>
        <v>2011</v>
      </c>
      <c r="M51" s="9" t="str">
        <f>Form!AP49</f>
        <v>World Professional Association for Transgender Health (WPATH), American Speech-Language-Hearing Association (ASHA)</v>
      </c>
      <c r="N51" s="9" t="str">
        <f>Form!AX49</f>
        <v>LGBTQ community member (bisexual/pansexual)</v>
      </c>
      <c r="O51" s="9" t="str">
        <f>Form!AC49</f>
        <v>I accept insurance, am an in-network provider with multiple companies, and have sliding scale payment options as well.</v>
      </c>
      <c r="P51" s="49" t="str">
        <f>Form!AS49</f>
        <v>www.blueridgespeechandvoice.com</v>
      </c>
      <c r="Q51" s="9">
        <f>Form!AQ49</f>
        <v>8282223824</v>
      </c>
      <c r="R51" s="9" t="str">
        <f>Form!AR49</f>
        <v>emily@blueridgespeechandvoice.com</v>
      </c>
      <c r="S51" s="9" t="str">
        <f>Form!Y49</f>
        <v>My education began in grad school with an internship in GAV in 2011 at UNC Greensboro. I started a private practice in 2019 and primarily see GAV clients, working full time. I do CEUs and local outreach to add to my training and understanding of the community. I have experience with feminization, masculinization, and androgynous voices. </v>
      </c>
      <c r="U51" s="9" t="str">
        <f>Form!AT49</f>
        <v>Online courses completed annually, in addition to training on the subject in graduate school </v>
      </c>
      <c r="V51" s="9" t="str">
        <f>Form!AZ49</f>
        <v>I offer free consultations (phone or Zoom) to anyone wanting to learn more, or get to know me and determine if I'm the right clinician for their needs.</v>
      </c>
    </row>
    <row r="52">
      <c r="A52" s="8" t="str">
        <f>Form!C50</f>
        <v>Irene Forsey, MSc. SLP R.SLP</v>
      </c>
      <c r="B52" s="8" t="str">
        <f>Form!AN50</f>
        <v>960 19 Street South, Lethbridge, Alberta</v>
      </c>
      <c r="C52" s="47" t="str">
        <f>Form!J50</f>
        <v>GAVC Trainer</v>
      </c>
      <c r="D52" s="9" t="str">
        <f>Form!L50</f>
        <v>Speech-Language Pathologist</v>
      </c>
      <c r="E52" s="9" t="str">
        <f>Form!U50</f>
        <v>AB</v>
      </c>
      <c r="F52" s="9" t="str">
        <f>IF(Form!Q50 = "No",Form!O50, Form!O50&amp;", "&amp;Form!R50)</f>
        <v>Individual Training - Virtual, Individual Training - In Person, Group Training - In Person</v>
      </c>
      <c r="G52" s="9" t="str">
        <f>Form!W50</f>
        <v>Feminine, Masculine, Androgynous</v>
      </c>
      <c r="H52" s="9" t="str">
        <f>Form!M50</f>
        <v>English</v>
      </c>
      <c r="I52" s="48" t="str">
        <f>Form!AI50</f>
        <v>Cisgender Woman</v>
      </c>
      <c r="J52" s="8" t="str">
        <f>Form!C50&amp;Form!E50&amp;" is a "&amp;Form!L50&amp;" employed at "&amp;Form!AO50&amp;"."</f>
        <v>Irene Forsey, MSc. SLP R.SLP is a Speech-Language Pathologist employed at Chinook Regional Hospital.</v>
      </c>
      <c r="K52" s="9">
        <f>Form!AW50</f>
        <v>2008</v>
      </c>
      <c r="L52" s="9">
        <f>Form!AV50</f>
        <v>2010</v>
      </c>
      <c r="M52" s="9" t="str">
        <f>Form!AP50</f>
        <v>Alberta College of Speech Language Pathologists and Audiologists</v>
      </c>
      <c r="N52" s="9" t="str">
        <f>Form!AX50</f>
        <v/>
      </c>
      <c r="O52" s="9" t="str">
        <f>Form!AC50</f>
        <v>Services covered by Alberta Health Care</v>
      </c>
      <c r="P52" s="9" t="str">
        <f>Form!AS50</f>
        <v/>
      </c>
      <c r="Q52" s="9">
        <f>Form!AQ50</f>
        <v>4033886182</v>
      </c>
      <c r="R52" s="9" t="str">
        <f>Form!AR50</f>
        <v>irene.foryse@ahs.ca</v>
      </c>
      <c r="S52" s="9" t="str">
        <f>Form!Y50</f>
        <v>Multi-day training sessions, self-study of textbooks, constant continuing education as it becomes available.</v>
      </c>
      <c r="U52" s="9" t="str">
        <f>Form!AT50</f>
        <v>I have taken courses in trauma informed SLP services for diverse populations, including trans, gender diverse, LGBTQ+, Indigenous, and other identified minority groups.</v>
      </c>
      <c r="V52" s="9" t="str">
        <f>Form!AZ50</f>
        <v/>
      </c>
    </row>
    <row r="53">
      <c r="A53" s="8" t="str">
        <f>Form!C51</f>
        <v>Zoe Weinstein, MA, CCC-SLP, TSSLD</v>
      </c>
      <c r="B53" s="8" t="str">
        <f>Form!AN51</f>
        <v>Rochester, NY</v>
      </c>
      <c r="C53" s="47" t="str">
        <f>Form!J51</f>
        <v>GAVC Trainer</v>
      </c>
      <c r="D53" s="9" t="str">
        <f>Form!L51</f>
        <v>Speech-Language Pathologist</v>
      </c>
      <c r="E53" s="9" t="str">
        <f>Form!U51</f>
        <v>NY, TX</v>
      </c>
      <c r="F53" s="9" t="str">
        <f>IF(Form!Q51 = "No",Form!O51, Form!O51&amp;", "&amp;Form!R51)</f>
        <v>Individual Training - Virtual, Group Training - Virtual</v>
      </c>
      <c r="G53" s="9" t="str">
        <f>Form!W51</f>
        <v>Feminine, Masculine, Androgynous</v>
      </c>
      <c r="H53" s="9" t="str">
        <f>Form!M51</f>
        <v>English</v>
      </c>
      <c r="I53" s="48" t="str">
        <f>Form!AI51</f>
        <v>Nonbinary</v>
      </c>
      <c r="J53" s="8" t="str">
        <f>Form!C51&amp;Form!E51&amp;" is a "&amp;Form!L51&amp;" employed at "&amp;Form!AO51&amp;"."</f>
        <v>Zoe Weinstein, MA, CCC-SLP, TSSLD (they/them) is a Speech-Language Pathologist employed at Harmonic Speech Therapy.</v>
      </c>
      <c r="K53" s="9">
        <f>Form!AW51</f>
        <v>2023</v>
      </c>
      <c r="L53" s="9">
        <f>Form!AV51</f>
        <v>2023</v>
      </c>
      <c r="M53" s="9" t="str">
        <f>Form!AP51</f>
        <v>American Speech-Language-Hearing Association (ASHA)</v>
      </c>
      <c r="N53" s="9" t="str">
        <f>Form!AX51</f>
        <v>Member of the LGBTQIA community, neurodiversity affirming practice</v>
      </c>
      <c r="O53" s="9" t="str">
        <f>Form!AC51</f>
        <v>My practice is in network with BCBS, Oscar, and Medicare, and can help with setting up single provider agreements with other insurance agencies</v>
      </c>
      <c r="P53" s="49" t="str">
        <f>Form!AS51</f>
        <v>www.harmonicspeech.com</v>
      </c>
      <c r="Q53" s="9">
        <f>Form!AQ51</f>
        <v>5126493119</v>
      </c>
      <c r="R53" s="9" t="str">
        <f>Form!AR51</f>
        <v>zoe@harmonicspeech.com</v>
      </c>
      <c r="S53" s="9" t="str">
        <f>Form!Y51</f>
        <v>Masters degree in speech and hearing sciences, licensed SLP in Texas and New York, and multiple continuing education courses in GAVC training and DEI training</v>
      </c>
      <c r="U53" s="9" t="str">
        <f>Form!AT51</f>
        <v>Continuing education courses in diversity, equity, and inclusion, cultural humility courses in graduate school</v>
      </c>
      <c r="V53" s="9" t="str">
        <f>Form!AZ51</f>
        <v/>
      </c>
    </row>
    <row r="54">
      <c r="A54" s="8" t="str">
        <f>Form!C52</f>
        <v>Micha Espinosa, Professor</v>
      </c>
      <c r="B54" s="8" t="str">
        <f>Form!AN52</f>
        <v>Phoenix, Arizona</v>
      </c>
      <c r="C54" s="47" t="str">
        <f>Form!J52</f>
        <v>GAVC Trainer</v>
      </c>
      <c r="D54" s="9" t="str">
        <f>Form!L52</f>
        <v>Theater/Acting Coach</v>
      </c>
      <c r="E54" s="9" t="str">
        <f>Form!U52</f>
        <v>Globally</v>
      </c>
      <c r="F54" s="9" t="str">
        <f>IF(Form!Q52 = "No",Form!O52, Form!O52&amp;", "&amp;Form!R52)</f>
        <v>Individual Training - Virtual, Individual Training - In Person</v>
      </c>
      <c r="G54" s="9" t="str">
        <f>Form!W52</f>
        <v>Feminine, Masculine, Androgynous</v>
      </c>
      <c r="H54" s="9" t="str">
        <f>Form!M52</f>
        <v>English, Spanglish</v>
      </c>
      <c r="I54" s="48" t="str">
        <f>Form!AI52</f>
        <v>Prefer Not to Say</v>
      </c>
      <c r="J54" s="8" t="str">
        <f>Form!C52&amp;Form!E52&amp;" is a "&amp;Form!L52&amp;" employed at "&amp;Form!AO52&amp;"."</f>
        <v>Micha Espinosa, Professor is a Theater/Acting Coach employed at Arizona State University.</v>
      </c>
      <c r="K54" s="9">
        <f>Form!AW52</f>
        <v>1998</v>
      </c>
      <c r="L54" s="9">
        <f>Form!AV52</f>
        <v>2010</v>
      </c>
      <c r="M54" s="9" t="str">
        <f>Form!AP52</f>
        <v>Voice and Speech Trainer's Association</v>
      </c>
      <c r="N54" s="9" t="str">
        <f>Form!AX52</f>
        <v>Chicana</v>
      </c>
      <c r="O54" s="9" t="str">
        <f>Form!AC52</f>
        <v>Sliding scale payment options.</v>
      </c>
      <c r="P54" s="49" t="str">
        <f>Form!AS52</f>
        <v>michaespinosa.com</v>
      </c>
      <c r="Q54" s="9">
        <f>Form!AQ52</f>
        <v>4806888198</v>
      </c>
      <c r="R54" s="9" t="str">
        <f>Form!AR52</f>
        <v>micha.espinosa@asu.edu</v>
      </c>
      <c r="S54" s="9" t="str">
        <f>Form!Y52</f>
        <v> Im a vocal expert that has assisted clients in GAVC training for over 20 years. Many of my students are now leaders in this area pf practice.</v>
      </c>
      <c r="U54" s="9" t="str">
        <f>Form!AT52</f>
        <v> Through numerous VASTA conferences and with Fitzmaurice trainers.</v>
      </c>
      <c r="V54" s="9" t="str">
        <f>Form!AZ52</f>
        <v/>
      </c>
    </row>
    <row r="55">
      <c r="A55" s="8" t="str">
        <f>Form!C53</f>
        <v>Eryn Gitelis, MA, CCC-SLP</v>
      </c>
      <c r="B55" s="8" t="str">
        <f>Form!AN53</f>
        <v>Marina del Rey, CA</v>
      </c>
      <c r="C55" s="47" t="str">
        <f>Form!J53</f>
        <v>GAVC Trainer</v>
      </c>
      <c r="D55" s="9" t="str">
        <f>Form!L53</f>
        <v>Speech-Language Pathologist</v>
      </c>
      <c r="E55" s="9" t="str">
        <f>Form!U53</f>
        <v>CA</v>
      </c>
      <c r="F55" s="9" t="str">
        <f>IF(Form!Q53 = "No",Form!O53, Form!O53&amp;", "&amp;Form!R53)</f>
        <v>Individual Training - Virtual, Individual Training - In Person, Group Training - Virtual</v>
      </c>
      <c r="G55" s="9" t="str">
        <f>Form!W53</f>
        <v>Feminine, Masculine, Androgynous</v>
      </c>
      <c r="H55" s="9" t="str">
        <f>Form!M53</f>
        <v>English</v>
      </c>
      <c r="I55" s="48" t="str">
        <f>Form!AI53</f>
        <v>Cisgender Woman</v>
      </c>
      <c r="J55" s="8" t="str">
        <f>Form!C53&amp;Form!E53&amp;" is a "&amp;Form!L53&amp;" employed at "&amp;Form!AO53&amp;"."</f>
        <v>Eryn Gitelis, MA, CCC-SLP is a Speech-Language Pathologist employed at PRYDE Voice and Speech Therapy, Cross Country.</v>
      </c>
      <c r="K55" s="9">
        <f>Form!AW53</f>
        <v>2014</v>
      </c>
      <c r="L55" s="9">
        <f>Form!AV53</f>
        <v>2014</v>
      </c>
      <c r="M55" s="9" t="str">
        <f>Form!AP53</f>
        <v>American Speech-Language-Hearing Association (ASHA)</v>
      </c>
      <c r="N55" s="9" t="str">
        <f>Form!AX53</f>
        <v/>
      </c>
      <c r="O55" s="9" t="str">
        <f>Form!AC53</f>
        <v>30 and 50 minute sessions offered</v>
      </c>
      <c r="P55" s="49" t="str">
        <f>Form!AS53</f>
        <v>www.prydevoiceandspeechtherapy.com</v>
      </c>
      <c r="Q55" s="9">
        <f>Form!AQ53</f>
        <v>8478269047</v>
      </c>
      <c r="R55" s="9" t="str">
        <f>Form!AR53</f>
        <v>prydevoiceandspeechtherapy@gmail.com</v>
      </c>
      <c r="S55" s="9" t="str">
        <f>Form!Y53</f>
        <v>Specializing in GAVC for 10 years. </v>
      </c>
      <c r="U55" s="9" t="str">
        <f>Form!AT53</f>
        <v/>
      </c>
      <c r="V55" s="9" t="str">
        <f>Form!AZ53</f>
        <v/>
      </c>
    </row>
    <row r="56">
      <c r="A56" s="8" t="str">
        <f>Form!C54</f>
        <v>Michael Starr, M.A., CCC-SLP</v>
      </c>
      <c r="B56" s="8" t="str">
        <f>Form!AN54</f>
        <v>358 N. Pleasant Street, Amherst, MA</v>
      </c>
      <c r="C56" s="47" t="str">
        <f>Form!J54</f>
        <v>GAVC Trainer</v>
      </c>
      <c r="D56" s="9" t="str">
        <f>Form!L54</f>
        <v>Speech-Language Pathologist</v>
      </c>
      <c r="E56" s="9" t="str">
        <f>Form!U54</f>
        <v/>
      </c>
      <c r="F56" s="9" t="str">
        <f>IF(Form!Q54 = "No",Form!O54, Form!O54&amp;", "&amp;Form!R54)</f>
        <v>Individual Training - Virtual, Individual Training - In Person, Group Training - Virtual, </v>
      </c>
      <c r="G56" s="9" t="str">
        <f>Form!W54</f>
        <v>Feminine, Masculine, Androgynous</v>
      </c>
      <c r="H56" s="9" t="str">
        <f>Form!M54</f>
        <v>English</v>
      </c>
      <c r="I56" s="48" t="str">
        <f>Form!AI54</f>
        <v>Cisgender Man</v>
      </c>
      <c r="J56" s="8" t="str">
        <f>Form!C54&amp;Form!E54&amp;" is a "&amp;Form!L54&amp;" employed at "&amp;Form!AO54&amp;"."</f>
        <v>Michael Starr, M.A., CCC-SLP is a Speech-Language Pathologist employed at University of Massachusetts Amherst - Center for Language, Speech , and Hearing.</v>
      </c>
      <c r="K56" s="9">
        <f>Form!AW54</f>
        <v>2018</v>
      </c>
      <c r="L56" s="9">
        <f>Form!AV54</f>
        <v>2019</v>
      </c>
      <c r="M56" s="9" t="str">
        <f>Form!AP54</f>
        <v>American Speech-Language-Hearing Association (ASHA)</v>
      </c>
      <c r="N56" s="9" t="str">
        <f>Form!AX54</f>
        <v>LGBTQ+ (gay)</v>
      </c>
      <c r="O56" s="9" t="str">
        <f>Form!AC54</f>
        <v>most insurances accepted; payment plans available</v>
      </c>
      <c r="P56" s="49" t="str">
        <f>Form!AS54</f>
        <v>www.umass.edu/public-health-sciences/organizations/center-language-speech-and-hearing</v>
      </c>
      <c r="Q56" s="9">
        <f>Form!AQ54</f>
        <v>4135457414</v>
      </c>
      <c r="R56" s="9" t="str">
        <f>Form!AR54</f>
        <v>michaelstarr@umass.edu</v>
      </c>
      <c r="S56" s="9" t="str">
        <f>Form!Y54</f>
        <v>5 years of voice specialization including GAVC training. Completed Gender Affirming Voice Training: A Course for Clinicians (Self-Study) summer of 2023</v>
      </c>
      <c r="U56" s="9" t="str">
        <f>Form!AT54</f>
        <v>University sponsored diversity training each year</v>
      </c>
      <c r="V56" s="9" t="str">
        <f>Form!AZ54</f>
        <v/>
      </c>
    </row>
    <row r="57">
      <c r="A57" s="8" t="str">
        <f>Form!C55</f>
        <v>Lori Holmes, M.Sc. Reg CASLPO, SL-P (C)</v>
      </c>
      <c r="B57" s="8" t="str">
        <f>Form!AN55</f>
        <v>291 Riverside Drive, London, Ontario</v>
      </c>
      <c r="C57" s="47" t="str">
        <f>Form!J55</f>
        <v>GAVC Trainer</v>
      </c>
      <c r="D57" s="30" t="str">
        <f>Form!L55</f>
        <v>Speech-Language Pathologist and Theatre Voice Coach</v>
      </c>
      <c r="E57" s="9" t="str">
        <f>Form!U55</f>
        <v>ON</v>
      </c>
      <c r="F57" s="9" t="str">
        <f>IF(Form!Q55 = "No",Form!O55, Form!O55&amp;", "&amp;Form!R55)</f>
        <v>Individual Training - Virtual, Individual Training - In Person</v>
      </c>
      <c r="G57" s="9" t="str">
        <f>Form!W55</f>
        <v>Feminine, Masculine, Androgynous</v>
      </c>
      <c r="H57" s="9" t="str">
        <f>Form!M55</f>
        <v>English</v>
      </c>
      <c r="I57" s="48" t="str">
        <f>Form!AI55</f>
        <v>Cisgender Woman</v>
      </c>
      <c r="J57" s="8" t="str">
        <f>Form!C55&amp;Form!E55&amp;" is a "&amp;Form!L55&amp;" employed at "&amp;Form!AO55&amp;"."</f>
        <v>Lori Holmes, M.Sc. Reg CASLPO, SL-P (C) is a Speech-Language Pathologist and Theatre Voice Coach employed at Well Spoken.</v>
      </c>
      <c r="K57" s="9">
        <f>Form!AW55</f>
        <v>1988</v>
      </c>
      <c r="L57" s="9">
        <f>Form!AV55</f>
        <v>2004</v>
      </c>
      <c r="M57" s="9" t="str">
        <f>Form!AP55</f>
        <v>SAC (Canada), American Speech-Language-Hearing Association (ASHA) International Affiliate (SIG-3), National Voice Association (anv-nva.ca)</v>
      </c>
      <c r="N57" s="9" t="str">
        <f>Form!AX55</f>
        <v>Gender diverse family members</v>
      </c>
      <c r="O57" s="9" t="str">
        <f>Form!AC55</f>
        <v>Sliding scale/funding always for one client on current caseload</v>
      </c>
      <c r="P57" s="49" t="str">
        <f>Form!AS55</f>
        <v>holmeswellspoken.com</v>
      </c>
      <c r="Q57" s="9" t="str">
        <f>Form!AQ55</f>
        <v>+15196715674</v>
      </c>
      <c r="R57" s="9" t="str">
        <f>Form!AR55</f>
        <v>holmes.wellspoken@gmail.com</v>
      </c>
      <c r="S57" s="9" t="str">
        <f>Form!Y55</f>
        <v>Voice focused SLP over 35 years, theatre voice coach 24 years, most of my training was through mentoring and reading as there were no training courses when I started working in GAVC</v>
      </c>
      <c r="U57" s="9" t="str">
        <f>Form!AT55</f>
        <v>Workshops offered through Stratford Festival of Canada, Western University, London Cross-Cultural Learning Centre</v>
      </c>
      <c r="V57" s="9" t="str">
        <f>Form!AZ55</f>
        <v/>
      </c>
    </row>
    <row r="58">
      <c r="A58" s="8" t="str">
        <f>Form!C56</f>
        <v>Chiaying (Licco) Lee, MA, CC -SLP</v>
      </c>
      <c r="B58" s="8" t="str">
        <f>Form!AN56</f>
        <v>San Jose, CA</v>
      </c>
      <c r="C58" s="47" t="str">
        <f>Form!J56</f>
        <v>GAVC Trainer</v>
      </c>
      <c r="D58" s="9" t="str">
        <f>Form!L56</f>
        <v>Speech-Language Pathologist</v>
      </c>
      <c r="E58" s="9" t="str">
        <f>Form!U56</f>
        <v>CA</v>
      </c>
      <c r="F58" s="9" t="str">
        <f>IF(Form!Q56 = "No",Form!O56, Form!O56&amp;", "&amp;Form!R56)</f>
        <v>Individual Training - Virtual, Individual Training - In Person</v>
      </c>
      <c r="G58" s="9" t="str">
        <f>Form!W56</f>
        <v>Feminine, Androgynous</v>
      </c>
      <c r="H58" s="9" t="str">
        <f>Form!M56</f>
        <v>English, Mandarin</v>
      </c>
      <c r="I58" s="48" t="str">
        <f>Form!AI56</f>
        <v>Cisgender Woman</v>
      </c>
      <c r="J58" s="8" t="str">
        <f>Form!C56&amp;Form!E56&amp;" is a "&amp;Form!L56&amp;" employed at "&amp;Form!AO56&amp;"."</f>
        <v>Chiaying (Licco) Lee, MA, CC -SLP is a Speech-Language Pathologist employed at Finding Voices Speech Therapy.</v>
      </c>
      <c r="K58" s="9" t="str">
        <f>Form!AW56</f>
        <v/>
      </c>
      <c r="L58" s="9">
        <f>Form!AV56</f>
        <v>2016</v>
      </c>
      <c r="M58" s="9" t="str">
        <f>Form!AP56</f>
        <v>American Speech-Language-Hearing Association (ASHA)</v>
      </c>
      <c r="N58" s="9" t="str">
        <f>Form!AX56</f>
        <v>Asian female</v>
      </c>
      <c r="O58" s="9" t="str">
        <f>Form!AC56</f>
        <v>Sliding scale</v>
      </c>
      <c r="P58" s="9" t="str">
        <f>Form!AS56</f>
        <v/>
      </c>
      <c r="Q58" s="9">
        <f>Form!AQ56</f>
        <v>4082143044</v>
      </c>
      <c r="R58" s="9" t="str">
        <f>Form!AR56</f>
        <v>licco@findingvoicesslp.com</v>
      </c>
      <c r="S58" s="9" t="str">
        <f>Form!Y56</f>
        <v>5 years of experience with feminine leaning voice goals in individual and group setting. </v>
      </c>
      <c r="U58" s="9" t="str">
        <f>Form!AT56</f>
        <v>GAVC online training held by Sandy and Leah</v>
      </c>
      <c r="V58" s="9" t="str">
        <f>Form!AZ56</f>
        <v/>
      </c>
    </row>
    <row r="59">
      <c r="A59" s="8" t="str">
        <f>Form!C57</f>
        <v>Dr. Kelli A. Uitenham, CScD, CCC-SLP </v>
      </c>
      <c r="B59" s="8" t="str">
        <f>Form!AN57</f>
        <v>Charlotte, NC</v>
      </c>
      <c r="C59" s="47" t="str">
        <f>Form!J57</f>
        <v>GAVC Trainer</v>
      </c>
      <c r="D59" s="9" t="str">
        <f>Form!L57</f>
        <v>Speech-Language Pathologist</v>
      </c>
      <c r="E59" s="9" t="str">
        <f>Form!U57</f>
        <v>NC, SC, VA, OH, IN, MA, FL, CA, GA</v>
      </c>
      <c r="F59" s="9" t="str">
        <f>IF(Form!Q57 = "No",Form!O57, Form!O57&amp;", "&amp;Form!R57)</f>
        <v>Individual Training - Virtual</v>
      </c>
      <c r="G59" s="9" t="str">
        <f>Form!W57</f>
        <v>Feminine, Androgynous</v>
      </c>
      <c r="H59" s="9" t="str">
        <f>Form!M57</f>
        <v>English</v>
      </c>
      <c r="I59" s="48" t="str">
        <f>Form!AI57</f>
        <v>Cisgender Woman</v>
      </c>
      <c r="J59" s="8" t="str">
        <f>Form!C57&amp;Form!E57&amp;" is a "&amp;Form!L57&amp;" employed at "&amp;Form!AO57&amp;"."</f>
        <v>Dr. Kelli A. Uitenham, CScD, CCC-SLP  is a Speech-Language Pathologist employed at Serenity Speech Therapy.</v>
      </c>
      <c r="K59" s="9">
        <f>Form!AW57</f>
        <v>2014</v>
      </c>
      <c r="L59" s="9">
        <f>Form!AV57</f>
        <v>2021</v>
      </c>
      <c r="M59" s="9" t="str">
        <f>Form!AP57</f>
        <v>American Speech-Language-Hearing Association (ASHA)</v>
      </c>
      <c r="N59" s="9" t="str">
        <f>Form!AX57</f>
        <v/>
      </c>
      <c r="O59" s="9" t="str">
        <f>Form!AC57</f>
        <v>Medicare, Tricare East, BCBS, Cigna, sliding available as needed</v>
      </c>
      <c r="P59" s="49" t="str">
        <f>Form!AS57</f>
        <v>www.serenityspeechtherapy.com</v>
      </c>
      <c r="Q59" s="9">
        <f>Form!AQ57</f>
        <v>8285483155</v>
      </c>
      <c r="R59" s="9" t="str">
        <f>Form!AR57</f>
        <v>kelli@serenityspeechtherapy.com</v>
      </c>
      <c r="S59" s="9" t="str">
        <f>Form!Y57</f>
        <v>Gender Affirming Voice Training Course (Sandy Hirsch), Building Transgender Voice Clinic, Preparing voice clinicians to support speakers along the gender spectrum, gender affirming voice care CEU courses, experience providing services </v>
      </c>
      <c r="U59" s="9" t="str">
        <f>Form!AT57</f>
        <v>Gender Affirming Voice Training: A course for voice clinicians (Sandy Hirsch)</v>
      </c>
      <c r="V59" s="9" t="str">
        <f>Form!AZ57</f>
        <v/>
      </c>
    </row>
    <row r="60">
      <c r="A60" s="8" t="str">
        <f>Form!C58</f>
        <v>Janet L Hawley, ClinScD, CCC-SLP</v>
      </c>
      <c r="B60" s="8" t="str">
        <f>Form!AN58</f>
        <v>1131 E Second St., Tucson, AZ</v>
      </c>
      <c r="C60" s="47" t="str">
        <f>Form!J58</f>
        <v>GAVC Trainer</v>
      </c>
      <c r="D60" s="9" t="str">
        <f>Form!L58</f>
        <v>Speech-Language Pathologist</v>
      </c>
      <c r="E60" s="9" t="str">
        <f>Form!U58</f>
        <v>AZ</v>
      </c>
      <c r="F60" s="9" t="str">
        <f>IF(Form!Q58 = "No",Form!O58, Form!O58&amp;", "&amp;Form!R58)</f>
        <v>Individual Training - Virtual, Individual Training - In Person, Group Training - In Person</v>
      </c>
      <c r="G60" s="9" t="str">
        <f>Form!W58</f>
        <v>Feminine, Masculine, Androgynous</v>
      </c>
      <c r="H60" s="30" t="str">
        <f>Form!M58</f>
        <v>English, and potentially Spanish with biling grad clinician</v>
      </c>
      <c r="I60" s="48" t="str">
        <f>Form!AI58</f>
        <v>Cisgender Woman</v>
      </c>
      <c r="J60" s="8" t="str">
        <f>Form!C58&amp;Form!E58&amp;" is a "&amp;Form!L58&amp;" employed at "&amp;Form!AO58&amp;"."</f>
        <v>Janet L Hawley, ClinScD, CCC-SLP (she/her) is a Speech-Language Pathologist employed at University of Arizona .</v>
      </c>
      <c r="K60" s="9">
        <f>Form!AW58</f>
        <v>1982</v>
      </c>
      <c r="L60" s="9">
        <f>Form!AV58</f>
        <v>2008</v>
      </c>
      <c r="M60" s="9" t="str">
        <f>Form!AP58</f>
        <v>American Speech-Language-Hearing Association (ASHA), Az Speech Lang Hrg Association, LSVT certified </v>
      </c>
      <c r="N60" s="9" t="str">
        <f>Form!AX58</f>
        <v>Received UA LGBTQIA+ Ally Leadership Award (2021). Support LGBTQI+ Alliance Fund through Community Foundation of Southern Arizona, collaborate with Southern Arizona Gender Alliance and University of Arizona LGBTQI+ Affairs. </v>
      </c>
      <c r="O60" s="9" t="str">
        <f>Form!AC58</f>
        <v>Self-pay, previous success with funding through grant for combo group-individual treatment program (scholarships then available for a subset of clients) and waiting to hear if will receive funding for another two years. Students at the university of Arizona may have available scholarship funding with low co-pay. Will provide Superbills for other private insurance companies. </v>
      </c>
      <c r="P60" s="49" t="str">
        <f>Form!AS58</f>
        <v>https://slhs.arizona.edu/clinic/ua-speech-language-hearing-clinic</v>
      </c>
      <c r="Q60" s="9">
        <f>Form!AQ58</f>
        <v>5206217070</v>
      </c>
      <c r="R60" s="9" t="str">
        <f>Form!AR58</f>
        <v>janet@arizona.edu</v>
      </c>
      <c r="S60" s="9" t="str">
        <f>Form!Y58</f>
        <v>Conducted and published research based on doctoral dissertation/associated literature review focused on GAVT treatment program. Attendance at numerous conferences, webinars, etc. Avid reader of literature in this area. Serve as reviewer in the area of TG voice for Journal of Voice. Speaker at local and state level re: GAV and Communication Services. </v>
      </c>
      <c r="U60" s="9" t="str">
        <f>Form!AT58</f>
        <v>University of Arizona Diversity and Inclusion workshops, LGBTQI+ and Aging presentation, ASHA cultural competence resources/checklists and webinars.  </v>
      </c>
      <c r="V60" s="9" t="str">
        <f>Form!AZ58</f>
        <v>All Gender Bathroom in building</v>
      </c>
    </row>
    <row r="61">
      <c r="A61" s="8" t="str">
        <f>Form!C59</f>
        <v>Laura Adams, M.S., CCC-SLP</v>
      </c>
      <c r="B61" s="8" t="str">
        <f>Form!AN59</f>
        <v>San Jose, CA</v>
      </c>
      <c r="C61" s="47" t="str">
        <f>Form!J59</f>
        <v>GAVC Trainer</v>
      </c>
      <c r="D61" s="9" t="str">
        <f>Form!L59</f>
        <v>Speech-Language Pathologist</v>
      </c>
      <c r="E61" s="9" t="str">
        <f>Form!U59</f>
        <v>CA</v>
      </c>
      <c r="F61" s="9" t="str">
        <f>IF(Form!Q59 = "No",Form!O59, Form!O59&amp;", "&amp;Form!R59)</f>
        <v>Individual Training - Virtual, Group Training - Virtual</v>
      </c>
      <c r="G61" s="9" t="str">
        <f>Form!W59</f>
        <v>Feminine, Masculine, Androgynous</v>
      </c>
      <c r="H61" s="9" t="str">
        <f>Form!M59</f>
        <v>English</v>
      </c>
      <c r="I61" s="48" t="str">
        <f>Form!AI59</f>
        <v>Cisgender Woman</v>
      </c>
      <c r="J61" s="8" t="str">
        <f>Form!C59&amp;Form!E59&amp;" is a "&amp;Form!L59&amp;" employed at "&amp;Form!AO59&amp;"."</f>
        <v>Laura Adams, M.S., CCC-SLP is a Speech-Language Pathologist employed at Peninsula Associates Speech Therapy Services, Inc. .</v>
      </c>
      <c r="K61" s="9">
        <f>Form!AW59</f>
        <v>1994</v>
      </c>
      <c r="L61" s="9">
        <f>Form!AV59</f>
        <v>2015</v>
      </c>
      <c r="M61" s="9" t="str">
        <f>Form!AP59</f>
        <v>American Speech-Language-Hearing Association (ASHA)</v>
      </c>
      <c r="N61" s="9" t="str">
        <f>Form!AX59</f>
        <v/>
      </c>
      <c r="O61" s="9" t="str">
        <f>Form!AC59</f>
        <v>Blue Shield of California, more to be added in 2024 (in process)</v>
      </c>
      <c r="P61" s="49" t="str">
        <f>Form!AS59</f>
        <v>www.paspeech.com</v>
      </c>
      <c r="Q61" s="9">
        <f>Form!AQ59</f>
        <v>6507099780</v>
      </c>
      <c r="R61" s="9" t="str">
        <f>Form!AR59</f>
        <v>office@paspeech.com</v>
      </c>
      <c r="S61" s="9" t="str">
        <f>Form!Y59</f>
        <v>mentor within practice had over 30 years' experience specializing in GAVCT; multiple courses incl. Hirsch/Helou/Block/Goldberg training, ASHA Siegfriedt/Hancock training + extensive WPATH/book/journal/research self-study </v>
      </c>
      <c r="U61" s="9" t="str">
        <f>Form!AT59</f>
        <v>A.C. Goldberg training via Gender Affirming Voice Training</v>
      </c>
      <c r="V61" s="9" t="str">
        <f>Form!AZ59</f>
        <v/>
      </c>
    </row>
    <row r="62">
      <c r="A62" s="8" t="str">
        <f>Form!C60</f>
        <v>Kelly Owen Le Roux MA CCC-SLP</v>
      </c>
      <c r="B62" s="8" t="str">
        <f>Form!AN60</f>
        <v>San Marcos, CA</v>
      </c>
      <c r="C62" s="47" t="str">
        <f>Form!J60</f>
        <v>GAVC Trainer</v>
      </c>
      <c r="D62" s="9" t="str">
        <f>Form!L60</f>
        <v>Speech-Language Pathologist</v>
      </c>
      <c r="E62" s="9" t="str">
        <f>Form!U60</f>
        <v>CA</v>
      </c>
      <c r="F62" s="9" t="str">
        <f>IF(Form!Q60 = "No",Form!O60, Form!O60&amp;", "&amp;Form!R60)</f>
        <v>Individual Training - Virtual, Group Training - Virtual</v>
      </c>
      <c r="G62" s="9" t="str">
        <f>Form!W60</f>
        <v>Feminine, Masculine, Androgynous</v>
      </c>
      <c r="H62" s="9" t="str">
        <f>Form!M60</f>
        <v>English</v>
      </c>
      <c r="I62" s="48" t="str">
        <f>Form!AI60</f>
        <v>Cisgender Woman</v>
      </c>
      <c r="J62" s="8" t="str">
        <f>Form!C60&amp;Form!E60&amp;" is a "&amp;Form!L60&amp;" employed at "&amp;Form!AO60&amp;"."</f>
        <v>Kelly Owen Le Roux MA CCC-SLP (she/her) is a Speech-Language Pathologist employed at Amplified Voice &amp; Speech Therapy.</v>
      </c>
      <c r="K62" s="9">
        <f>Form!AW60</f>
        <v>2016</v>
      </c>
      <c r="L62" s="9">
        <f>Form!AV60</f>
        <v>2016</v>
      </c>
      <c r="M62" s="9" t="str">
        <f>Form!AP60</f>
        <v>American Speech-Language-Hearing Association (ASHA)</v>
      </c>
      <c r="N62" s="9" t="str">
        <f>Form!AX60</f>
        <v>Ally</v>
      </c>
      <c r="O62" s="9" t="str">
        <f>Form!AC60</f>
        <v>Group training: Free virtual monthly workshops in collaboration with the San Diego LGBT Center. Individual training: Private pay, Medicare, able to provide superbills for out of network reimbursement, and a reduced fee program. </v>
      </c>
      <c r="P62" s="49" t="str">
        <f>Form!AS60</f>
        <v>www.amplifiedvoiceandspeech.com</v>
      </c>
      <c r="Q62" s="9">
        <f>Form!AQ60</f>
        <v>7602304313</v>
      </c>
      <c r="R62" s="9" t="str">
        <f>Form!AR60</f>
        <v>kelly@kellyowenslp.com</v>
      </c>
      <c r="S62" s="9" t="str">
        <f>Form!Y60</f>
        <v>I hold a Masters Degree in Speech Language Pathology, which included graduate level clinical training in gender affirming voice. During my graduate training, I conducted a research project and masters thesis on the subject of self- and listeners' perceptions of gender and voice. I have completed several continuing education courses on this topic over the last 15 years. I began providing gender affirming voice training in 2016, and have been providing gender affirming voice services in private practice since 2020. </v>
      </c>
      <c r="U62" s="9" t="str">
        <f>Form!AT60</f>
        <v>Volunteer training at the San Diego LGBT Center, Transgender and Gender Nonconforming Speakers: Training for Voice Clinicians</v>
      </c>
      <c r="V62" s="9" t="str">
        <f>Form!AZ60</f>
        <v/>
      </c>
    </row>
    <row r="63">
      <c r="A63" s="8" t="str">
        <f>Form!C61</f>
        <v>Liz O'Loughlin M.A., CCC-SLP</v>
      </c>
      <c r="B63" s="8" t="str">
        <f>Form!AN61</f>
        <v>1500 Prairie Parkway, Cedar Falls, Iowa</v>
      </c>
      <c r="C63" s="47" t="str">
        <f>Form!J61</f>
        <v>GAVC Trainer</v>
      </c>
      <c r="D63" s="9" t="str">
        <f>Form!L61</f>
        <v>Speech-Language Pathologist</v>
      </c>
      <c r="E63" s="9" t="str">
        <f>Form!U61</f>
        <v>IA</v>
      </c>
      <c r="F63" s="9" t="str">
        <f>IF(Form!Q61 = "No",Form!O61, Form!O61&amp;", "&amp;Form!R61)</f>
        <v>Individual Training - Virtual, Individual Training - In Person</v>
      </c>
      <c r="G63" s="9" t="str">
        <f>Form!W61</f>
        <v>Feminine, Masculine, Androgynous</v>
      </c>
      <c r="H63" s="9" t="str">
        <f>Form!M61</f>
        <v>English, Spanish</v>
      </c>
      <c r="I63" s="48" t="str">
        <f>Form!AI61</f>
        <v>Cisgender Woman</v>
      </c>
      <c r="J63" s="8" t="str">
        <f>Form!C61&amp;Form!E61&amp;" is a "&amp;Form!L61&amp;" employed at "&amp;Form!AO61&amp;"."</f>
        <v>Liz O'Loughlin M.A., CCC-SLP is a Speech-Language Pathologist employed at UnityPoint Clinic.</v>
      </c>
      <c r="K63" s="9">
        <f>Form!AW61</f>
        <v>2018</v>
      </c>
      <c r="L63" s="9">
        <f>Form!AV61</f>
        <v>2020</v>
      </c>
      <c r="M63" s="9" t="str">
        <f>Form!AP61</f>
        <v>American Speech-Language Hearing Association</v>
      </c>
      <c r="N63" s="9" t="str">
        <f>Form!AX61</f>
        <v>straight, cisgender woman; ally. </v>
      </c>
      <c r="O63" s="9" t="str">
        <f>Form!AC61</f>
        <v>I work for UnityPoint Clinic in Cedar Falls, Iowa. UPC has an LGBTQ+ clinic providing gender affirming healthcare to all. I am in the outpatient therapy department. I accept United Healthcare, BCBS, Wellpoint, Iowa Total Care, and more; however, depending on your individual plan, services may not be covered. You can reach out and we can figure this out. There is also a local university (University of Northern Iowa) who also provides gender affirming care in their speech-language pathology department if insurance does not cover therapy services in an outpatient setting. </v>
      </c>
      <c r="P63" s="49" t="str">
        <f>Form!AS61</f>
        <v>https://www.unitypoint.org/locations/unitypoint-clinic-therapy---prairie-parkway</v>
      </c>
      <c r="Q63" s="9">
        <f>Form!AQ61</f>
        <v>3192222784</v>
      </c>
      <c r="R63" s="9" t="str">
        <f>Form!AR61</f>
        <v>elizabeth.oloughlin@unitypoint.org</v>
      </c>
      <c r="S63" s="9" t="str">
        <f>Form!Y61</f>
        <v>I have taken/participated in the following courses:
Gender Affirming Voice Training: A Course for Voice Clinicians with Sandy Hirsch, Leah Helou, and Christie Block, and AC Goldberg; 
Roadmap to Gender-Affirming Voice Modification with The Voice Stylist and Duncan Lake Speech Therapy; 
Voice and Communication Across the Gender Continuum with Gwen Nolan; 
Theatre Voice and Speech Training Methods for Working with Gender Diverse Clients. 
I have also taken part in UnityPoint Clinic's Safe Zone Provider Training two times and have attended multiple Trauma Informed Care Conferences and webinars. </v>
      </c>
      <c r="U63" s="9" t="str">
        <f>Form!AT61</f>
        <v>Safe Zone Training, webinars from AC Goldberg </v>
      </c>
      <c r="V63" s="9" t="str">
        <f>Form!AZ61</f>
        <v/>
      </c>
    </row>
    <row r="64">
      <c r="A64" s="8" t="str">
        <f>Form!C62</f>
        <v>Nikki Isaac, MA CCC-SLP</v>
      </c>
      <c r="B64" s="8" t="str">
        <f>Form!AN62</f>
        <v>Potomac, Maryland</v>
      </c>
      <c r="C64" s="47" t="str">
        <f>Form!J62</f>
        <v>GAVC Trainer</v>
      </c>
      <c r="D64" s="9" t="str">
        <f>Form!L62</f>
        <v>Speech-Language Pathologist</v>
      </c>
      <c r="E64" s="9" t="str">
        <f>Form!U62</f>
        <v>MD, DC, VA</v>
      </c>
      <c r="F64" s="9" t="str">
        <f>IF(Form!Q62 = "No",Form!O62, Form!O62&amp;", "&amp;Form!R62)</f>
        <v>Individual Training - Virtual</v>
      </c>
      <c r="G64" s="9" t="str">
        <f>Form!W62</f>
        <v>Feminine, Masculine, Androgynous, Singing</v>
      </c>
      <c r="H64" s="9" t="str">
        <f>Form!M62</f>
        <v>English</v>
      </c>
      <c r="I64" s="48" t="str">
        <f>Form!AI62</f>
        <v>Cisgender Woman</v>
      </c>
      <c r="J64" s="8" t="str">
        <f>Form!C62&amp;Form!E62&amp;" is a "&amp;Form!L62&amp;" employed at "&amp;Form!AO62&amp;"."</f>
        <v>Nikki Isaac, MA CCC-SLP (she/her) is a Speech-Language Pathologist employed at Healing Voice Center, LLC.</v>
      </c>
      <c r="K64" s="9">
        <f>Form!AW62</f>
        <v>2012</v>
      </c>
      <c r="L64" s="9">
        <f>Form!AV62</f>
        <v>2012</v>
      </c>
      <c r="M64" s="9" t="str">
        <f>Form!AP62</f>
        <v>American Speech Language Hearing Association (ASHA)</v>
      </c>
      <c r="N64" s="9" t="str">
        <f>Form!AX62</f>
        <v/>
      </c>
      <c r="O64" s="9" t="str">
        <f>Form!AC62</f>
        <v>Accepting CareFirst Blue Cross plans, United Healthcare plans, GEHA, Medicare</v>
      </c>
      <c r="P64" s="49" t="str">
        <f>Form!AS62</f>
        <v>www.HealingVoiceCenter.com</v>
      </c>
      <c r="Q64" s="9">
        <f>Form!AQ62</f>
        <v>3015090960</v>
      </c>
      <c r="R64" s="9" t="str">
        <f>Form!AR62</f>
        <v>Nikki@HealingVoiceCenter.com</v>
      </c>
      <c r="S64" s="9" t="str">
        <f>Form!Y62</f>
        <v>Speech Language Pathologist</v>
      </c>
      <c r="U64" s="9" t="str">
        <f>Form!AT62</f>
        <v/>
      </c>
      <c r="V64" s="9" t="str">
        <f>Form!AZ62</f>
        <v/>
      </c>
    </row>
    <row r="65">
      <c r="A65" s="8" t="str">
        <f>Form!C63</f>
        <v>Maia Braden, MS, CCC-SLP</v>
      </c>
      <c r="B65" s="8" t="str">
        <f>Form!AN63</f>
        <v>1975 Willow Dr, Madison, WI</v>
      </c>
      <c r="C65" s="47" t="str">
        <f>Form!J63</f>
        <v>GAVC Trainer</v>
      </c>
      <c r="D65" s="9" t="str">
        <f>Form!L63</f>
        <v>Speech-Language Pathologist</v>
      </c>
      <c r="E65" s="9" t="str">
        <f>Form!U63</f>
        <v>WI</v>
      </c>
      <c r="F65" s="9" t="str">
        <f>IF(Form!Q63 = "No",Form!O63, Form!O63&amp;", "&amp;Form!R63)</f>
        <v>Individual Training - Virtual, Individual Training - In Person, Group Training - In Person</v>
      </c>
      <c r="G65" s="9" t="str">
        <f>Form!W63</f>
        <v>Feminine, Masculine, Androgynous, Singing</v>
      </c>
      <c r="H65" s="9" t="str">
        <f>Form!M63</f>
        <v>English, Spanish</v>
      </c>
      <c r="I65" s="48" t="str">
        <f>Form!AI63</f>
        <v>Cisgender Woman</v>
      </c>
      <c r="J65" s="8" t="str">
        <f>Form!C63&amp;Form!E63&amp;" is a "&amp;Form!L63&amp;" employed at "&amp;Form!AO63&amp;"."</f>
        <v>Maia Braden, MS, CCC-SLP is a Speech-Language Pathologist employed at University of Wisconsin, Madison.</v>
      </c>
      <c r="K65" s="9">
        <f>Form!AW63</f>
        <v>2006</v>
      </c>
      <c r="L65" s="9">
        <f>Form!AV63</f>
        <v>2009</v>
      </c>
      <c r="M65" s="9" t="str">
        <f>Form!AP63</f>
        <v/>
      </c>
      <c r="N65" s="9" t="str">
        <f>Form!AX63</f>
        <v/>
      </c>
      <c r="O65" s="9" t="str">
        <f>Form!AC63</f>
        <v>University clinic, sliding scale with need-based scholarships available</v>
      </c>
      <c r="P65" s="49" t="str">
        <f>Form!AS63</f>
        <v>https://csd.wisc.edu/clinic/</v>
      </c>
      <c r="Q65" s="9">
        <f>Form!AQ63</f>
        <v>6082623951</v>
      </c>
      <c r="R65" s="9" t="str">
        <f>Form!AR63</f>
        <v>maia.braden@wisc.edu</v>
      </c>
      <c r="S65" s="9" t="str">
        <f>Form!Y63</f>
        <v>SLP with specialization in voice, as well as multiple continuing education trainings</v>
      </c>
      <c r="U65" s="9" t="str">
        <f>Form!AT63</f>
        <v/>
      </c>
      <c r="V65" s="9" t="str">
        <f>Form!AZ63</f>
        <v>This is a university clinic, so services are provided by graduate students under my supervision. </v>
      </c>
    </row>
    <row r="66">
      <c r="A66" s="8" t="str">
        <f>Form!C64</f>
        <v>Christie Izzo, MS, CCC-SLP</v>
      </c>
      <c r="B66" s="8" t="str">
        <f>Form!AN64</f>
        <v>Burlington , VT </v>
      </c>
      <c r="C66" s="47" t="str">
        <f>Form!J64</f>
        <v>GAVC Trainer</v>
      </c>
      <c r="D66" s="9" t="str">
        <f>Form!L64</f>
        <v>Speech-Language Pathologist</v>
      </c>
      <c r="E66" s="9" t="str">
        <f>Form!U64</f>
        <v>VT</v>
      </c>
      <c r="F66" s="9" t="str">
        <f>IF(Form!Q64 = "No",Form!O64, Form!O64&amp;", "&amp;Form!R64)</f>
        <v>Individual Training - Virtual, Individual Training - In Person, Group Training - In Person</v>
      </c>
      <c r="G66" s="9" t="str">
        <f>Form!W64</f>
        <v>Feminine, Masculine, Androgynous</v>
      </c>
      <c r="H66" s="9" t="str">
        <f>Form!M64</f>
        <v>English </v>
      </c>
      <c r="I66" s="48" t="str">
        <f>Form!AI64</f>
        <v>Cisgender Woman</v>
      </c>
      <c r="J66" s="8" t="str">
        <f>Form!C64&amp;Form!E64&amp;" is a "&amp;Form!L64&amp;" employed at "&amp;Form!AO64&amp;"."</f>
        <v>Christie Izzo, MS, CCC-SLP is a Speech-Language Pathologist employed at UVMMC &amp; Evolve Speech Language Pathology.</v>
      </c>
      <c r="K66" s="9">
        <f>Form!AW64</f>
        <v>2006</v>
      </c>
      <c r="L66" s="9">
        <f>Form!AV64</f>
        <v>2023</v>
      </c>
      <c r="M66" s="9" t="str">
        <f>Form!AP64</f>
        <v>American Speech-Language-Hearing Association (ASHA)</v>
      </c>
      <c r="N66" s="9" t="str">
        <f>Form!AX64</f>
        <v>LGBTQ community member</v>
      </c>
      <c r="O66" s="9" t="str">
        <f>Form!AC64</f>
        <v>In network with some state and private insurance companies that are the main providers in the state of VT; also work with folks privately</v>
      </c>
      <c r="P66" s="49" t="str">
        <f>Form!AS64</f>
        <v>Evolveslp.com</v>
      </c>
      <c r="Q66" s="9" t="str">
        <f>Form!AQ64</f>
        <v/>
      </c>
      <c r="R66" s="9" t="str">
        <f>Form!AR64</f>
        <v>christie@evolveslp.com</v>
      </c>
      <c r="S66" s="9" t="str">
        <f>Form!Y64</f>
        <v>Coursework with pioneers in the field for voice, communication, and cultural competence, including with instructors such as Helou, Hirsch, Block, and Goldberg; mentorship with experts in the field; provision of services via private practice (in person and virtual).</v>
      </c>
      <c r="U66" s="9" t="str">
        <f>Form!AT64</f>
        <v>AC Goldberg, MedBridge training with Wynne Vastine and Leah Helou, SLP Nerdcast, ASHA annual conference panels focusing on cultural competence and ethical decision making in the trans/GNC community, coursework at NYU </v>
      </c>
      <c r="V66" s="9" t="str">
        <f>Form!AZ64</f>
        <v/>
      </c>
    </row>
    <row r="67">
      <c r="A67" s="8" t="str">
        <f>Form!C65</f>
        <v>Louise Pinkerton, MM, MA, CCC-SLP</v>
      </c>
      <c r="B67" s="8" t="str">
        <f>Form!AN65</f>
        <v>250 Hawkins Dr. , Iowa City, IA</v>
      </c>
      <c r="C67" s="47" t="str">
        <f>Form!J65</f>
        <v>GAVC Trainer</v>
      </c>
      <c r="D67" s="9" t="str">
        <f>Form!L65</f>
        <v>Speech-Language Pathologist</v>
      </c>
      <c r="E67" s="9" t="str">
        <f>Form!U65</f>
        <v>IA, TX, ND</v>
      </c>
      <c r="F67" s="9" t="str">
        <f>IF(Form!Q65 = "No",Form!O65, Form!O65&amp;", "&amp;Form!R65)</f>
        <v>Individual Training - Virtual, Individual Training - In Person, Group Training - Virtual</v>
      </c>
      <c r="G67" s="9" t="str">
        <f>Form!W65</f>
        <v>Feminine, Masculine, Androgynous</v>
      </c>
      <c r="H67" s="9" t="str">
        <f>Form!M65</f>
        <v>English, Interpretation Services Available</v>
      </c>
      <c r="I67" s="48" t="str">
        <f>Form!AI65</f>
        <v>Prefer Not to Say</v>
      </c>
      <c r="J67" s="8" t="str">
        <f>Form!C65&amp;Form!E65&amp;" is a "&amp;Form!L65&amp;" employed at "&amp;Form!AO65&amp;"."</f>
        <v>Louise Pinkerton, MM, MA, CCC-SLP (she/her) is a Speech-Language Pathologist employed at Wendell Johnson Speech and Hearing Clinic, University of Iowa.</v>
      </c>
      <c r="K67" s="9">
        <f>Form!AW65</f>
        <v>2016</v>
      </c>
      <c r="L67" s="9">
        <f>Form!AV65</f>
        <v>2019</v>
      </c>
      <c r="M67" s="9" t="str">
        <f>Form!AP65</f>
        <v>American Speech-Language-Hearing Association (ASHA), Voice Foundation, Pan American Vocology Association (PAVA)</v>
      </c>
      <c r="N67" s="9" t="str">
        <f>Form!AX65</f>
        <v/>
      </c>
      <c r="O67" s="9" t="str">
        <f>Form!AC65</f>
        <v>Can file with insurance; Sliding scale based on income/family size; Payment plans; Groups are a flat fee and are not filed with insurance. </v>
      </c>
      <c r="P67" s="49" t="str">
        <f>Form!AS65</f>
        <v>https://csd.uiowa.edu/clinic/speech-and-language-services/voice</v>
      </c>
      <c r="Q67" s="9" t="str">
        <f>Form!AQ65</f>
        <v/>
      </c>
      <c r="R67" s="9" t="str">
        <f>Form!AR65</f>
        <v/>
      </c>
      <c r="S67" s="9" t="str">
        <f>Form!Y65</f>
        <v>Multiple workshops/courses including Hirsch, Helou, Bock, Goldberg course</v>
      </c>
      <c r="U67" s="9" t="str">
        <f>Form!AT65</f>
        <v>Multiple ASHA courses, University of Iowa Safe Zone Training</v>
      </c>
      <c r="V67" s="9" t="str">
        <f>Form!AZ65</f>
        <v>At this clinic, services are provided by graduate student clinicians under my supervision. </v>
      </c>
    </row>
    <row r="68">
      <c r="A68" s="8" t="str">
        <f>Form!C66</f>
        <v>Peitzu Tsai, PhD, CCC-SLP</v>
      </c>
      <c r="B68" s="8" t="str">
        <f>Form!AN66</f>
        <v>One Washington Square, San Jose, CA</v>
      </c>
      <c r="C68" s="47" t="str">
        <f>Form!J66</f>
        <v>GAVC Trainer</v>
      </c>
      <c r="D68" s="9" t="str">
        <f>Form!L66</f>
        <v>Speech-Language Pathologist</v>
      </c>
      <c r="E68" s="9" t="str">
        <f>Form!U66</f>
        <v>CA</v>
      </c>
      <c r="F68" s="9" t="str">
        <f>IF(Form!Q66 = "No",Form!O66, Form!O66&amp;", "&amp;Form!R66)</f>
        <v>Individual Training - Virtual, Individual Training - In Person, Group Training - Virtual, Group Training - In Person</v>
      </c>
      <c r="G68" s="9" t="str">
        <f>Form!W66</f>
        <v>Feminine, Masculine, Androgynous</v>
      </c>
      <c r="H68" s="9" t="str">
        <f>Form!M66</f>
        <v>English</v>
      </c>
      <c r="I68" s="48" t="str">
        <f>Form!AI66</f>
        <v>Cisgender Woman</v>
      </c>
      <c r="J68" s="8" t="str">
        <f>Form!C66&amp;Form!E66&amp;" is a "&amp;Form!L66&amp;" employed at "&amp;Form!AO66&amp;"."</f>
        <v>Peitzu Tsai, PhD, CCC-SLP is a Speech-Language Pathologist employed at Kay Armstead Center for Communication Disorders, San Jose State University.</v>
      </c>
      <c r="K68" s="9">
        <f>Form!AW66</f>
        <v>2005</v>
      </c>
      <c r="L68" s="9">
        <f>Form!AV66</f>
        <v>2012</v>
      </c>
      <c r="M68" s="9" t="str">
        <f>Form!AP66</f>
        <v>American Speech-Language-Hearing Association (ASHA)</v>
      </c>
      <c r="N68" s="9" t="str">
        <f>Form!AX66</f>
        <v>member of Asian American and Pacific Islander</v>
      </c>
      <c r="O68" s="9" t="str">
        <f>Form!AC66</f>
        <v>The university clinic (KACCD clinic) is donation-based, with no service fees. A material fee is required with scholarship support available.</v>
      </c>
      <c r="P68" s="49" t="str">
        <f>Form!AS66</f>
        <v>https://www.sjsu.edu/cds/clinics/kaccd.php</v>
      </c>
      <c r="Q68" s="9">
        <f>Form!AQ66</f>
        <v>4089243679</v>
      </c>
      <c r="R68" s="9" t="str">
        <f>Form!AR66</f>
        <v>armstead-center@sjsu.edu</v>
      </c>
      <c r="S68" s="9" t="str">
        <f>Form!Y66</f>
        <v>SLP background with on-going professional development training in GAVC yearly, in addition to teaching, research and clinical services/supervision in GAVC at the university and its clinic. </v>
      </c>
      <c r="U68" s="9" t="str">
        <f>Form!AT66</f>
        <v>Various training workshops and conference sessions offered by experts from cisgender, transgender and gender diverse communities </v>
      </c>
      <c r="V68" s="9" t="str">
        <f>Form!AZ66</f>
        <v/>
      </c>
    </row>
    <row r="69">
      <c r="A69" s="8" t="str">
        <f>Form!C67</f>
        <v>Louise Pinkerton, MM, MA, CCC-SLP</v>
      </c>
      <c r="B69" s="8" t="str">
        <f>Form!AN67</f>
        <v>Iowa River Landing, 105 E 9th St , Coralville, IA</v>
      </c>
      <c r="C69" s="47" t="str">
        <f>Form!J67</f>
        <v>GAVC Trainer</v>
      </c>
      <c r="D69" s="9" t="str">
        <f>Form!L67</f>
        <v>Speech-Language Pathologist</v>
      </c>
      <c r="E69" s="9" t="str">
        <f>Form!U67</f>
        <v>IA, ND, TX</v>
      </c>
      <c r="F69" s="9" t="str">
        <f>IF(Form!Q67 = "No",Form!O67, Form!O67&amp;", "&amp;Form!R67)</f>
        <v>Individual Training - In Person</v>
      </c>
      <c r="G69" s="9" t="str">
        <f>Form!W67</f>
        <v>Feminine, Masculine, Androgynous</v>
      </c>
      <c r="H69" s="9" t="str">
        <f>Form!M67</f>
        <v>English</v>
      </c>
      <c r="I69" s="48" t="str">
        <f>Form!AI67</f>
        <v>Prefer Not to Say</v>
      </c>
      <c r="J69" s="8" t="str">
        <f>Form!C67&amp;Form!E67&amp;" is a "&amp;Form!L67&amp;" employed at "&amp;Form!AO67&amp;"."</f>
        <v>Louise Pinkerton, MM, MA, CCC-SLP (she/her) is a Speech-Language Pathologist employed at University of Iowa Hospitals and Clinics.</v>
      </c>
      <c r="K69" s="9">
        <f>Form!AW67</f>
        <v>2016</v>
      </c>
      <c r="L69" s="9">
        <f>Form!AV67</f>
        <v>2019</v>
      </c>
      <c r="M69" s="9" t="str">
        <f>Form!AP67</f>
        <v>American Speech-Language-Hearing Association (ASHA), Pan American Vocology Association (PAVA), Voice Foundation</v>
      </c>
      <c r="N69" s="9" t="str">
        <f>Form!AX67</f>
        <v/>
      </c>
      <c r="O69" s="9" t="str">
        <f>Form!AC67</f>
        <v>Your insurance will need to preauthorize (give permission) for the evaluation.</v>
      </c>
      <c r="P69" s="49" t="str">
        <f>Form!AS67</f>
        <v>https://uihc.org/providers/louise-pinkerton</v>
      </c>
      <c r="Q69" s="9" t="str">
        <f>Form!AQ67</f>
        <v/>
      </c>
      <c r="R69" s="9" t="str">
        <f>Form!AR67</f>
        <v/>
      </c>
      <c r="S69" s="9" t="str">
        <f>Form!Y67</f>
        <v>Multiple courses, ASHA continuing education, and workshops</v>
      </c>
      <c r="U69" s="9" t="str">
        <f>Form!AT67</f>
        <v>Multiple ASHA courses; University of Iowa Safe Zone training</v>
      </c>
      <c r="V69" s="9" t="str">
        <f>Form!AZ67</f>
        <v>This location focuses on evaluations and providing voice therapy for trans individuals with voice disorders (like muscle tension dysphonia). A medical referral is required. </v>
      </c>
    </row>
    <row r="70">
      <c r="A70" s="8" t="str">
        <f>Form!C68</f>
        <v>Louise Pinkerton, MM</v>
      </c>
      <c r="B70" s="8" t="str">
        <f>Form!AN68</f>
        <v>Iowa City, IA</v>
      </c>
      <c r="C70" s="47" t="str">
        <f>Form!J68</f>
        <v>GAVC Trainer</v>
      </c>
      <c r="D70" s="9" t="str">
        <f>Form!L68</f>
        <v>Vocal Pedagogue/Singing Instructor</v>
      </c>
      <c r="E70" s="9" t="str">
        <f>Form!U68</f>
        <v>Any</v>
      </c>
      <c r="F70" s="9" t="str">
        <f>IF(Form!Q68 = "No",Form!O68, Form!O68&amp;", "&amp;Form!R68)</f>
        <v>Individual Training - Virtual, Individual Training - In Person</v>
      </c>
      <c r="G70" s="9" t="str">
        <f>Form!W68</f>
        <v>Feminine, Masculine, Androgynous, Singing</v>
      </c>
      <c r="H70" s="9" t="str">
        <f>Form!M68</f>
        <v>English</v>
      </c>
      <c r="I70" s="48" t="str">
        <f>Form!AI68</f>
        <v>Prefer Not to Say</v>
      </c>
      <c r="J70" s="8" t="str">
        <f>Form!C68&amp;Form!E68&amp;" is a "&amp;Form!L68&amp;" employed at "&amp;Form!AO68&amp;"."</f>
        <v>Louise Pinkerton, MM (she/her) is a Vocal Pedagogue/Singing Instructor employed at Louise Pinkerton Voice Services .</v>
      </c>
      <c r="K70" s="9">
        <f>Form!AW68</f>
        <v>1998</v>
      </c>
      <c r="L70" s="9">
        <f>Form!AV68</f>
        <v>2019</v>
      </c>
      <c r="M70" s="9" t="str">
        <f>Form!AP68</f>
        <v>National Association of Teachers of Singing (NATS), Voice Foundation, Pan American Vocology Association (PAVA)</v>
      </c>
      <c r="N70" s="9" t="str">
        <f>Form!AX68</f>
        <v/>
      </c>
      <c r="O70" s="9" t="str">
        <f>Form!AC68</f>
        <v>Self-pay only. </v>
      </c>
      <c r="P70" s="49" t="str">
        <f>Form!AS68</f>
        <v>https://louise-pinkerton-slprano.business.site/</v>
      </c>
      <c r="Q70" s="9" t="str">
        <f>Form!AQ68</f>
        <v/>
      </c>
      <c r="R70" s="9" t="str">
        <f>Form!AR68</f>
        <v/>
      </c>
      <c r="S70" s="9" t="str">
        <f>Form!Y68</f>
        <v>Multiple courses on speaking voice training; Workshops on GA singing </v>
      </c>
      <c r="U70" s="9" t="str">
        <f>Form!AT68</f>
        <v>University of Iowa Safe Zone training, ASHA courses</v>
      </c>
      <c r="V70" s="9" t="str">
        <f>Form!AZ68</f>
        <v>These services are voice lessons for training the speaking and singing voice. They are not medical services and cannot be billed through insurance. </v>
      </c>
    </row>
    <row r="71">
      <c r="A71" s="8" t="str">
        <f>Form!C70</f>
        <v>Diana Orbelo, PhD CCC-SLP</v>
      </c>
      <c r="B71" s="8" t="str">
        <f>Form!AN70</f>
        <v>200 1ST ST SW, Rochester, Minnasota</v>
      </c>
      <c r="C71" s="47" t="str">
        <f>Form!J70</f>
        <v>GAVC Trainer</v>
      </c>
      <c r="D71" s="9" t="str">
        <f>Form!L70</f>
        <v>Speech-Language Pathologist</v>
      </c>
      <c r="E71" s="9" t="str">
        <f>Form!U70</f>
        <v>MN</v>
      </c>
      <c r="F71" s="9" t="str">
        <f>IF(Form!Q70 = "No",Form!O70, Form!O70&amp;", "&amp;Form!R70)</f>
        <v>Individual Training - Virtual, Individual Training - In Person</v>
      </c>
      <c r="G71" s="9" t="str">
        <f>Form!W70</f>
        <v>Feminine, Masculine, Androgynous, Singing</v>
      </c>
      <c r="H71" s="9" t="str">
        <f>Form!M70</f>
        <v>English</v>
      </c>
      <c r="I71" s="48" t="str">
        <f>Form!AI70</f>
        <v>Cisgender Woman</v>
      </c>
      <c r="J71" s="8" t="str">
        <f>Form!C70&amp;Form!E70&amp;" is a "&amp;Form!L70&amp;" employed at "&amp;Form!AO70&amp;"."</f>
        <v>Diana Orbelo, PhD CCC-SLP is a Speech-Language Pathologist employed at Mayo Clinic.</v>
      </c>
      <c r="K71" s="9">
        <f>Form!AW70</f>
        <v>2003</v>
      </c>
      <c r="L71" s="9">
        <f>Form!AV70</f>
        <v>2014</v>
      </c>
      <c r="M71" s="9" t="str">
        <f>Form!AP70</f>
        <v>American Speech-Language-Hearing Association (ASHA), Pan American Vocology Association (PAVA), FNDS</v>
      </c>
      <c r="N71" s="9" t="str">
        <f>Form!AX70</f>
        <v/>
      </c>
      <c r="O71" s="9" t="str">
        <f>Form!AC70</f>
        <v>Must have a patient account at Mayo Clinic</v>
      </c>
      <c r="P71" s="49" t="str">
        <f>Form!AS70</f>
        <v>https://www.mayoclinic.org/</v>
      </c>
      <c r="Q71" s="9">
        <f>Form!AQ70</f>
        <v>5075383270</v>
      </c>
      <c r="R71" s="9" t="str">
        <f>Form!AR70</f>
        <v/>
      </c>
      <c r="S71" s="9" t="str">
        <f>Form!Y70</f>
        <v>PhD in speech pathology, BFA in music, NCVS &amp; PAVA-RV vocologist </v>
      </c>
      <c r="U71" s="9" t="str">
        <f>Form!AT70</f>
        <v/>
      </c>
      <c r="V71" s="9" t="str">
        <f>Form!AZ70</f>
        <v/>
      </c>
    </row>
    <row r="72">
      <c r="A72" s="8" t="str">
        <f>Form!C71</f>
        <v>Gregory Robinson, Ph.D. CCC-SLP</v>
      </c>
      <c r="B72" s="8" t="str">
        <f>Form!AN71</f>
        <v>17209 Butler Road, Little Rock, Arkansas</v>
      </c>
      <c r="C72" s="47" t="str">
        <f>Form!J71</f>
        <v>GAVC Trainer</v>
      </c>
      <c r="D72" s="9" t="str">
        <f>Form!L71</f>
        <v>Speech-Language Pathologist</v>
      </c>
      <c r="E72" s="9" t="str">
        <f>Form!U71</f>
        <v>AR</v>
      </c>
      <c r="F72" s="9" t="str">
        <f>IF(Form!Q71 = "No",Form!O71, Form!O71&amp;", "&amp;Form!R71)</f>
        <v>Individual Training - Virtual, Individual Training - In Person, Group Training - In Person</v>
      </c>
      <c r="G72" s="9" t="str">
        <f>Form!W71</f>
        <v>Feminine, Masculine, Androgynous, Singing</v>
      </c>
      <c r="H72" s="9" t="str">
        <f>Form!M71</f>
        <v>English</v>
      </c>
      <c r="I72" s="48" t="str">
        <f>Form!AI71</f>
        <v>Nonbinary</v>
      </c>
      <c r="J72" s="8" t="str">
        <f>Form!C71&amp;Form!E71&amp;" is a "&amp;Form!L71&amp;" employed at "&amp;Form!AO71&amp;"."</f>
        <v>Gregory Robinson, Ph.D. CCC-SLP (they/them) is a Speech-Language Pathologist employed at University of Arkansas for Medical Sciences and Prismatic Speech Services.</v>
      </c>
      <c r="K72" s="9">
        <f>Form!AW71</f>
        <v>1997</v>
      </c>
      <c r="L72" s="9">
        <f>Form!AV71</f>
        <v>2016</v>
      </c>
      <c r="M72" s="9" t="str">
        <f>Form!AP71</f>
        <v>Member of the American Speech-Language Hearing Association, Chair of L'GASP: The LGBTQ+ Caucus of the American Speech-Language Hearing Association</v>
      </c>
      <c r="N72" s="9" t="str">
        <f>Form!AX71</f>
        <v>bisexual and nonbinary</v>
      </c>
      <c r="O72" s="9" t="str">
        <f>Form!AC71</f>
        <v>The TLC Group is just a nominal fee. Prismatic Speech Services offers microgrants for low income clients and can provide documentation for clients to submit for insurance reimbursements.</v>
      </c>
      <c r="P72" s="49" t="str">
        <f>Form!AS71</f>
        <v>https://prismaticspeech.com/</v>
      </c>
      <c r="Q72" s="9">
        <f>Form!AQ71</f>
        <v>5013669104</v>
      </c>
      <c r="R72" s="9" t="str">
        <f>Form!AR71</f>
        <v>gcrobinson@uams.edu</v>
      </c>
      <c r="S72" s="9" t="str">
        <f>Form!Y71</f>
        <v>I have a Ph.D. in Speech-Language Pathology and training as a singer and actor. I have been doing GAVC training for over 7 years.</v>
      </c>
      <c r="U72" s="9" t="str">
        <f>Form!AT71</f>
        <v>I have attended presentations and presented on this topic numerous times. I have published book chapters, journal articles, and spoken on national podcasts about cultural humility and cultural responsivity. </v>
      </c>
      <c r="V72" s="9" t="str">
        <f>Form!AZ71</f>
        <v/>
      </c>
    </row>
    <row r="73">
      <c r="A73" s="8" t="str">
        <f>Form!C72</f>
        <v>Sarah Gopalakrishnan, MS, CCC-SLP</v>
      </c>
      <c r="B73" s="8" t="str">
        <f>Form!AN72</f>
        <v>Seattle, WA</v>
      </c>
      <c r="C73" s="47" t="str">
        <f>Form!J72</f>
        <v>GAVC Trainer</v>
      </c>
      <c r="D73" s="9" t="str">
        <f>Form!L72</f>
        <v>Speech-Language Pathologist</v>
      </c>
      <c r="E73" s="9" t="str">
        <f>Form!U72</f>
        <v>WA, OR, CA, AK</v>
      </c>
      <c r="F73" s="9" t="str">
        <f>IF(Form!Q72 = "No",Form!O72, Form!O72&amp;", "&amp;Form!R72)</f>
        <v>Individual Training - Virtual, Individual Training - In Person, Group Training - Virtual, Group Training - In Person</v>
      </c>
      <c r="G73" s="9" t="str">
        <f>Form!W72</f>
        <v>Feminine, Masculine, Androgynous, Singing</v>
      </c>
      <c r="H73" s="9" t="str">
        <f>Form!M72</f>
        <v>English</v>
      </c>
      <c r="I73" s="48" t="str">
        <f>Form!AI72</f>
        <v>Cisgender Woman</v>
      </c>
      <c r="J73" s="8" t="str">
        <f>Form!C72&amp;Form!E72&amp;" is a "&amp;Form!L72&amp;" employed at "&amp;Form!AO72&amp;"."</f>
        <v>Sarah Gopalakrishnan, MS, CCC-SLP is a Speech-Language Pathologist employed at Elliott Bay Speech Pathology.</v>
      </c>
      <c r="K73" s="9">
        <f>Form!AW72</f>
        <v>2017</v>
      </c>
      <c r="L73" s="9">
        <f>Form!AV72</f>
        <v>2020</v>
      </c>
      <c r="M73" s="9" t="str">
        <f>Form!AP72</f>
        <v>American Speech-Language-Hearing Association (ASHA)</v>
      </c>
      <c r="N73" s="9" t="str">
        <f>Form!AX72</f>
        <v>Member of the LGBTQ+ community</v>
      </c>
      <c r="O73" s="9" t="str">
        <f>Form!AC72</f>
        <v>Accepting Medicare, Medicaid, private pay sliding scale payment options</v>
      </c>
      <c r="P73" s="49" t="str">
        <f>Form!AS72</f>
        <v>www.elliottbayspeech.com</v>
      </c>
      <c r="Q73" s="9">
        <f>Form!AQ72</f>
        <v>5038772643</v>
      </c>
      <c r="R73" s="9" t="str">
        <f>Form!AR72</f>
        <v>sarah@elliottbayspeech.com</v>
      </c>
      <c r="S73" s="9" t="str">
        <f>Form!Y72</f>
        <v>Master of Science in Speech Language Pathology</v>
      </c>
      <c r="U73" s="9" t="str">
        <f>Form!AT72</f>
        <v>Courses through Christie Block and Sandy Hirsch</v>
      </c>
      <c r="V73" s="9" t="str">
        <f>Form!AZ72</f>
        <v/>
      </c>
    </row>
    <row r="74">
      <c r="A74" s="8" t="str">
        <f>Form!C73</f>
        <v>Marilyn Fairchild, MA, MA, CCC-SLP</v>
      </c>
      <c r="B74" s="8" t="str">
        <f>Form!AN73</f>
        <v>115 Shevlin Hall, University of Minnesota, 164 Pillsbury DR SE, Minneapolis , Minnesota </v>
      </c>
      <c r="C74" s="47" t="str">
        <f>Form!J73</f>
        <v>GAVC Trainer</v>
      </c>
      <c r="D74" s="9" t="str">
        <f>Form!L73</f>
        <v>Speech-Language Pathologist</v>
      </c>
      <c r="E74" s="9" t="str">
        <f>Form!U73</f>
        <v>MN</v>
      </c>
      <c r="F74" s="9" t="str">
        <f>IF(Form!Q73 = "No",Form!O73, Form!O73&amp;", "&amp;Form!R73)</f>
        <v>Individual Training - Virtual, Individual Training - In Person, Group Training - Virtual, Group Training - In Person</v>
      </c>
      <c r="G74" s="9" t="str">
        <f>Form!W73</f>
        <v>Feminine, Masculine, Androgynous</v>
      </c>
      <c r="H74" s="9" t="str">
        <f>Form!M73</f>
        <v>English</v>
      </c>
      <c r="I74" s="48" t="str">
        <f>Form!AI73</f>
        <v>Cisgender Woman</v>
      </c>
      <c r="J74" s="8" t="str">
        <f>Form!C73&amp;Form!E73&amp;" is a "&amp;Form!L73&amp;" employed at "&amp;Form!AO73&amp;"."</f>
        <v>Marilyn Fairchild, MA, MA, CCC-SLP is a Speech-Language Pathologist employed at University of Minnesota .</v>
      </c>
      <c r="K74" s="9">
        <f>Form!AW73</f>
        <v>1997</v>
      </c>
      <c r="L74" s="9">
        <f>Form!AV73</f>
        <v>2017</v>
      </c>
      <c r="M74" s="9" t="str">
        <f>Form!AP73</f>
        <v>American Speech-Language-Hearing Association (ASHA)</v>
      </c>
      <c r="N74" s="9" t="str">
        <f>Form!AX73</f>
        <v/>
      </c>
      <c r="O74" s="9" t="str">
        <f>Form!AC73</f>
        <v>We except some insurance and accept private pay. We have a sliding fee scale, and we offer student rates to students at the University of Minnesota. We have rates that are generally lower than private pay rates in the community. We are a university training center, so graduate students are a part of our therapy model. </v>
      </c>
      <c r="P74" s="9" t="str">
        <f>Form!AS73</f>
        <v/>
      </c>
      <c r="Q74" s="9">
        <f>Form!AQ73</f>
        <v>6126243322</v>
      </c>
      <c r="R74" s="9" t="str">
        <f>Form!AR73</f>
        <v>fairc003@umn.edu</v>
      </c>
      <c r="S74" s="9" t="str">
        <f>Form!Y73</f>
        <v>I have over 20 years experience as an SLP, including work on voice. I have been offering GAVC since 2017. I received training from a mentor, Anita Kozan, and from the workshop that Leah Helou, Sandy Hirsch, and Christie Block taught. I also obtained 2 certificates in DEI from the University of Minnesota, including coursework regarding gender and sexuality. I have continued to attend professional development and have offered trainings myself regarding GAVC and provision of culturally responsive services to TLGBQIA+ populations. </v>
      </c>
      <c r="U74" s="9" t="str">
        <f>Form!AT73</f>
        <v>I have complted 2 DEI certificate series(basic and advanced) from the University of Minnesota Office of Diversity, Equity, and Inclusion. I have also taken many trainings through ASHA and some through Rainbow Health.  I served on a grant committee at Rainbow Health to put together an online roster of folks in Minnesota who provide culturally responsive care to TLGBQIA+ individuals.  I am also a member of the Collegiate Gender Affirming Care Coalition, which holds regular meetings oriented around professional development topics related to providing responsive care to gender expansive individuals.  </v>
      </c>
      <c r="V74" s="9" t="str">
        <f>Form!AZ73</f>
        <v/>
      </c>
    </row>
    <row r="75">
      <c r="A75" s="8" t="str">
        <f>Form!C74</f>
        <v>Jodie Fornadley, MS CCC SLP</v>
      </c>
      <c r="B75" s="8" t="str">
        <f>Form!AN74</f>
        <v>1514 Jefferson Hwy, New Orleans, LA</v>
      </c>
      <c r="C75" s="47" t="str">
        <f>Form!J74</f>
        <v>GAVC Trainer</v>
      </c>
      <c r="D75" s="9" t="str">
        <f>Form!L74</f>
        <v>Speech-Language Pathologist</v>
      </c>
      <c r="E75" s="9" t="str">
        <f>Form!U74</f>
        <v>LA, MS, FL, AL</v>
      </c>
      <c r="F75" s="9" t="str">
        <f>IF(Form!Q74 = "No",Form!O74, Form!O74&amp;", "&amp;Form!R74)</f>
        <v>Individual Training - Virtual, Individual Training - In Person</v>
      </c>
      <c r="G75" s="9" t="str">
        <f>Form!W74</f>
        <v>Feminine, Masculine, Androgynous, Singing</v>
      </c>
      <c r="H75" s="9" t="str">
        <f>Form!M74</f>
        <v>English </v>
      </c>
      <c r="I75" s="48" t="str">
        <f>Form!AI74</f>
        <v>Cisgender Woman</v>
      </c>
      <c r="J75" s="8" t="str">
        <f>Form!C74&amp;Form!E74&amp;" is a "&amp;Form!L74&amp;" employed at "&amp;Form!AO74&amp;"."</f>
        <v>Jodie Fornadley, MS CCC SLP is a Speech-Language Pathologist employed at Ochsner Voice Center.</v>
      </c>
      <c r="K75" s="9">
        <f>Form!AW74</f>
        <v>2014</v>
      </c>
      <c r="L75" s="9">
        <f>Form!AV74</f>
        <v>2019</v>
      </c>
      <c r="M75" s="9" t="str">
        <f>Form!AP74</f>
        <v>American Speech-Language-Hearing Association (ASHA), LSHA</v>
      </c>
      <c r="N75" s="9" t="str">
        <f>Form!AX74</f>
        <v/>
      </c>
      <c r="O75" s="9" t="str">
        <f>Form!AC74</f>
        <v/>
      </c>
      <c r="P75" s="9" t="str">
        <f>Form!AS74</f>
        <v/>
      </c>
      <c r="Q75" s="9" t="str">
        <f>Form!AQ74</f>
        <v/>
      </c>
      <c r="R75" s="9" t="str">
        <f>Form!AR74</f>
        <v>judith.marino@ochsner.org</v>
      </c>
      <c r="S75" s="9" t="str">
        <f>Form!Y74</f>
        <v>10 years clinical practice as a voice SLP plus have spent the last ~3-4 years reading various texts, attending courses, and reading input of trans or gender non conforming clinicians to continue to build the highest culture competence that I can </v>
      </c>
      <c r="U75" s="9" t="str">
        <f>Form!AT74</f>
        <v>Medbridge courses</v>
      </c>
      <c r="V75" s="9" t="str">
        <f>Form!AZ74</f>
        <v/>
      </c>
    </row>
    <row r="76">
      <c r="A76" s="8" t="str">
        <f>Form!C75</f>
        <v>Heather L Robinson, MA, CCC-SLP</v>
      </c>
      <c r="B76" s="8" t="str">
        <f>Form!AN75</f>
        <v>4696 W Overland Rd, STE 228, Boise, ID</v>
      </c>
      <c r="C76" s="47" t="str">
        <f>Form!J75</f>
        <v>GAVC Trainer</v>
      </c>
      <c r="D76" s="9" t="str">
        <f>Form!L75</f>
        <v>Speech-Language Pathologist</v>
      </c>
      <c r="E76" s="9" t="str">
        <f>Form!U75</f>
        <v>ID</v>
      </c>
      <c r="F76" s="9" t="str">
        <f>IF(Form!Q75 = "No",Form!O75, Form!O75&amp;", "&amp;Form!R75)</f>
        <v>Individual Training - Virtual, Individual Training - In Person</v>
      </c>
      <c r="G76" s="9" t="str">
        <f>Form!W75</f>
        <v>Feminine, Masculine, Androgynous, Singing</v>
      </c>
      <c r="H76" s="9" t="str">
        <f>Form!M75</f>
        <v>English, Interpretation Services Available</v>
      </c>
      <c r="I76" s="48" t="str">
        <f>Form!AI75</f>
        <v>Cisgender Woman</v>
      </c>
      <c r="J76" s="8" t="str">
        <f>Form!C75&amp;Form!E75&amp;" is a "&amp;Form!L75&amp;" employed at "&amp;Form!AO75&amp;"."</f>
        <v>Heather L Robinson, MA, CCC-SLP is a Speech-Language Pathologist employed at Idaho Face &amp; Voice, LLC.</v>
      </c>
      <c r="K76" s="9">
        <f>Form!AW75</f>
        <v>1992</v>
      </c>
      <c r="L76" s="9">
        <f>Form!AV75</f>
        <v>2016</v>
      </c>
      <c r="M76" s="9" t="str">
        <f>Form!AP75</f>
        <v>American Speech-Language-Hearing Association (ASHA)</v>
      </c>
      <c r="N76" s="9" t="str">
        <f>Form!AX75</f>
        <v>Woman-owned business</v>
      </c>
      <c r="O76" s="9" t="str">
        <f>Form!AC75</f>
        <v/>
      </c>
      <c r="P76" s="9" t="str">
        <f>Form!AS75</f>
        <v/>
      </c>
      <c r="Q76" s="9">
        <f>Form!AQ75</f>
        <v>2085001728</v>
      </c>
      <c r="R76" s="9" t="str">
        <f>Form!AR75</f>
        <v>heather@idahofacevoice.com</v>
      </c>
      <c r="S76" s="9" t="str">
        <f>Form!Y75</f>
        <v>OutCare Certified
Transgender &amp; Gender Nonconforming Speakers: A Course for Voice Clinicians
Evidence Based Assessment and Treatment of Gender Expansive Voice
Creating a gender-inclusive practice: Medical and psychological perspectives 
Idaho Psychiatric Association Annual Conference: Transgender Health Care in Idaho 
Transgender Voice and Beyond: Voice and Communication Training for Gender Expression 
Regional presenter, Intermountain Area Speech and Hearing Convention: Transgender Voice 101: Getting Started</v>
      </c>
      <c r="U76" s="9" t="str">
        <f>Form!AT75</f>
        <v>Transgender &amp; Gender Nonconforming Speakers: A Course for Voice Clinicians (21 hours)
Evidence Based Assessment and Treatment of Gender Expansive Voice (1 hour)
Creating a gender-inclusive practice: Medical and psychological perspectives (1 hour)
Idaho Psychiatric Association Annual Conference: Transgender Health Care in Idaho (7 hours)
Transgender Voice and Beyond: Voice and Communication Training for Gender Expression (2 hours)
OutCare Certified: OutCare Cultural Competency Training (1 hour)</v>
      </c>
      <c r="V76" s="9" t="str">
        <f>Form!AZ75</f>
        <v/>
      </c>
    </row>
    <row r="77">
      <c r="A77" s="8" t="str">
        <f>Form!C76</f>
        <v>Karen Sussman, MA, CCC-SLP</v>
      </c>
      <c r="B77" s="8" t="str">
        <f>Form!AN76</f>
        <v>184 W Nicholai St, Hicksville, NY</v>
      </c>
      <c r="C77" s="47" t="str">
        <f>Form!J76</f>
        <v>GAVC Trainer</v>
      </c>
      <c r="D77" s="9" t="str">
        <f>Form!L76</f>
        <v>Speech-Language Pathologist</v>
      </c>
      <c r="E77" s="9" t="str">
        <f>Form!U76</f>
        <v>NY, CA</v>
      </c>
      <c r="F77" s="9" t="str">
        <f>IF(Form!Q76 = "No",Form!O76, Form!O76&amp;", "&amp;Form!R76)</f>
        <v>Individual Training - Virtual, Individual Training - In Person</v>
      </c>
      <c r="G77" s="9" t="str">
        <f>Form!W76</f>
        <v>Feminine, Masculine, Androgynous, Singing</v>
      </c>
      <c r="H77" s="9" t="str">
        <f>Form!M76</f>
        <v>English</v>
      </c>
      <c r="I77" s="48" t="str">
        <f>Form!AI76</f>
        <v>Cisgender Woman</v>
      </c>
      <c r="J77" s="8" t="str">
        <f>Form!C76&amp;Form!E76&amp;" is a "&amp;Form!L76&amp;" employed at "&amp;Form!AO76&amp;"."</f>
        <v>Karen Sussman, MA, CCC-SLP (she/her) is a Speech-Language Pathologist employed at Professional Voice Care Center.</v>
      </c>
      <c r="K77" s="9">
        <f>Form!AW76</f>
        <v>1982</v>
      </c>
      <c r="L77" s="9">
        <f>Form!AV76</f>
        <v>1984</v>
      </c>
      <c r="M77" s="9" t="str">
        <f>Form!AP76</f>
        <v>World Professional Association for Transgender Health (WPATH), American Speech-Language-Hearing Association (ASHA), NYSSLHA, LISHA, VASTA, National Association of Teachers of Singing (NATS)</v>
      </c>
      <c r="N77" s="9" t="str">
        <f>Form!AX76</f>
        <v/>
      </c>
      <c r="O77" s="9" t="str">
        <f>Form!AC76</f>
        <v>Accepting numerous insurance plans</v>
      </c>
      <c r="P77" s="49" t="str">
        <f>Form!AS76</f>
        <v>https://provoicecare.net</v>
      </c>
      <c r="Q77" s="9">
        <f>Form!AQ76</f>
        <v>5164331822</v>
      </c>
      <c r="R77" s="9" t="str">
        <f>Form!AR76</f>
        <v>office@provoicecare.net</v>
      </c>
      <c r="S77" s="9" t="str">
        <f>Form!Y76</f>
        <v>43 years experience in vocology and GAVC. Degrees in speech pathology and music performance - voice. Approx. 50 hours continuing education training in GAVC and hundreds of post-graduate training hours in voice therapy/voice training. 30+ years experience as a working singer/actress. </v>
      </c>
      <c r="U77" s="9" t="str">
        <f>Form!AT76</f>
        <v>Continuing education coursework (e.g., with Ruchi Kapila, SLP-vocologist)</v>
      </c>
      <c r="V77" s="9" t="str">
        <f>Form!AZ76</f>
        <v>I have been privileged to be able to bring my experience/training as an SLP, vocologist, singing teacher, presenter, and performer together to help general voice clients and TGNC clients to achieve their authentic, affirmed, and excellent voices.</v>
      </c>
    </row>
    <row r="78">
      <c r="A78" s="8" t="str">
        <f>Form!C77</f>
        <v>Michelle Adessa, MS, CCC-SLP</v>
      </c>
      <c r="B78" s="8" t="str">
        <f>Form!AN77</f>
        <v>9500 Euclid Avenue, Cleveland, OH</v>
      </c>
      <c r="C78" s="47" t="str">
        <f>Form!J77</f>
        <v>GAVC Trainer</v>
      </c>
      <c r="D78" s="9" t="str">
        <f>Form!L77</f>
        <v>Speech-Language Pathologist</v>
      </c>
      <c r="E78" s="9" t="str">
        <f>Form!U77</f>
        <v>OH</v>
      </c>
      <c r="F78" s="9" t="str">
        <f>IF(Form!Q77 = "No",Form!O77, Form!O77&amp;", "&amp;Form!R77)</f>
        <v>Individual Training - Virtual, Individual Training - In Person</v>
      </c>
      <c r="G78" s="9" t="str">
        <f>Form!W77</f>
        <v>Feminine, Masculine, Androgynous, Singing</v>
      </c>
      <c r="H78" s="9" t="str">
        <f>Form!M77</f>
        <v>English</v>
      </c>
      <c r="I78" s="48" t="str">
        <f>Form!AI77</f>
        <v>Cisgender Woman</v>
      </c>
      <c r="J78" s="8" t="str">
        <f>Form!C77&amp;Form!E77&amp;" is a "&amp;Form!L77&amp;" employed at "&amp;Form!AO77&amp;"."</f>
        <v>Michelle Adessa, MS, CCC-SLP (she/her) is a Speech-Language Pathologist employed at Cleveland Clinic.</v>
      </c>
      <c r="K78" s="9">
        <f>Form!AW77</f>
        <v>2014</v>
      </c>
      <c r="L78" s="9">
        <f>Form!AV77</f>
        <v>2017</v>
      </c>
      <c r="M78" s="9" t="str">
        <f>Form!AP77</f>
        <v>American Speech-Language-Hearing Association (ASHA), National Association of Teachers of Singing (NATS)</v>
      </c>
      <c r="N78" s="9" t="str">
        <f>Form!AX77</f>
        <v/>
      </c>
      <c r="O78" s="9" t="str">
        <f>Form!AC77</f>
        <v/>
      </c>
      <c r="P78" s="9" t="str">
        <f>Form!AS77</f>
        <v/>
      </c>
      <c r="Q78" s="9">
        <f>Form!AQ77</f>
        <v>2164448500</v>
      </c>
      <c r="R78" s="9" t="str">
        <f>Form!AR77</f>
        <v>adessam@ccf.org</v>
      </c>
      <c r="S78" s="9" t="str">
        <f>Form!Y77</f>
        <v>MS in SLP; additional training with Hirsch/Helou/Block course; published outcomes research</v>
      </c>
      <c r="U78" s="9" t="str">
        <f>Form!AT77</f>
        <v>None</v>
      </c>
      <c r="V78" s="9" t="str">
        <f>Form!AZ77</f>
        <v/>
      </c>
    </row>
    <row r="79">
      <c r="A79" s="8" t="str">
        <f>Form!C78</f>
        <v>J. R. Laing, MS, CCC-SLP</v>
      </c>
      <c r="B79" s="8" t="str">
        <f>Form!AN78</f>
        <v>200 Medical Plaza; Suite 540, Los Angeles, CA</v>
      </c>
      <c r="C79" s="47" t="str">
        <f>Form!J78</f>
        <v>GAVC Trainer</v>
      </c>
      <c r="D79" s="9" t="str">
        <f>Form!L78</f>
        <v>Speech-Language Pathologist</v>
      </c>
      <c r="E79" s="9" t="str">
        <f>Form!U78</f>
        <v>CA</v>
      </c>
      <c r="F79" s="9" t="str">
        <f>IF(Form!Q78 = "No",Form!O78, Form!O78&amp;", "&amp;Form!R78)</f>
        <v>Individual Training - Virtual, Individual Training - In Person</v>
      </c>
      <c r="G79" s="9" t="str">
        <f>Form!W78</f>
        <v>Feminine, Masculine, Androgynous</v>
      </c>
      <c r="H79" s="9" t="str">
        <f>Form!M78</f>
        <v>English</v>
      </c>
      <c r="I79" s="48" t="str">
        <f>Form!AI78</f>
        <v>Cisgender Woman</v>
      </c>
      <c r="J79" s="8" t="str">
        <f>Form!C78&amp;Form!E78&amp;" is a "&amp;Form!L78&amp;" employed at "&amp;Form!AO78&amp;"."</f>
        <v>J. R. Laing, MS, CCC-SLP is a Speech-Language Pathologist employed at UCLA Health .</v>
      </c>
      <c r="K79" s="9">
        <f>Form!AW78</f>
        <v>2016</v>
      </c>
      <c r="L79" s="9">
        <f>Form!AV78</f>
        <v>2018</v>
      </c>
      <c r="M79" s="9" t="str">
        <f>Form!AP78</f>
        <v>American Speech-Language-Hearing Association (ASHA)</v>
      </c>
      <c r="N79" s="9" t="str">
        <f>Form!AX78</f>
        <v/>
      </c>
      <c r="O79" s="9" t="str">
        <f>Form!AC78</f>
        <v/>
      </c>
      <c r="P79" s="9" t="str">
        <f>Form!AS78</f>
        <v/>
      </c>
      <c r="Q79" s="9">
        <f>Form!AQ78</f>
        <v>3108258551</v>
      </c>
      <c r="R79" s="9" t="str">
        <f>Form!AR78</f>
        <v>jlaing@mednet.ucla.edu</v>
      </c>
      <c r="S79" s="9" t="str">
        <f>Form!Y78</f>
        <v>Gender Affirming Voice Conference 2021, Self study, 6 years of practice in GAVC </v>
      </c>
      <c r="U79" s="9" t="str">
        <f>Form!AT78</f>
        <v>Multiple trainings through my employer and within our gender health program at UCLA</v>
      </c>
      <c r="V79" s="9" t="str">
        <f>Form!AZ78</f>
        <v/>
      </c>
    </row>
    <row r="80">
      <c r="A80" s="8" t="str">
        <f>Form!C79</f>
        <v>Felicia François, MS, CCC-SLP</v>
      </c>
      <c r="B80" s="8" t="str">
        <f>Form!AN79</f>
        <v>1450 San Pablo St, Los Angeles, CA</v>
      </c>
      <c r="C80" s="47" t="str">
        <f>Form!J79</f>
        <v>GAVC Trainer</v>
      </c>
      <c r="D80" s="9" t="str">
        <f>Form!L79</f>
        <v>Speech-Language Pathologist</v>
      </c>
      <c r="E80" s="9" t="str">
        <f>Form!U79</f>
        <v>CA</v>
      </c>
      <c r="F80" s="9" t="str">
        <f>IF(Form!Q79 = "No",Form!O79, Form!O79&amp;", "&amp;Form!R79)</f>
        <v>Individual Training - Virtual, Individual Training - In Person</v>
      </c>
      <c r="G80" s="9" t="str">
        <f>Form!W79</f>
        <v>Feminine, Masculine, Androgynous, Singing</v>
      </c>
      <c r="H80" s="9" t="str">
        <f>Form!M79</f>
        <v>English</v>
      </c>
      <c r="I80" s="48" t="str">
        <f>Form!AI79</f>
        <v>Nonbinary</v>
      </c>
      <c r="J80" s="8" t="str">
        <f>Form!C79&amp;Form!E79&amp;" is a "&amp;Form!L79&amp;" employed at "&amp;Form!AO79&amp;"."</f>
        <v>Felicia François, MS, CCC-SLP (she/they) is a Speech-Language Pathologist employed at USC Voice Center.</v>
      </c>
      <c r="K80" s="9">
        <f>Form!AW79</f>
        <v>2016</v>
      </c>
      <c r="L80" s="9">
        <f>Form!AV79</f>
        <v>2018</v>
      </c>
      <c r="M80" s="9" t="str">
        <f>Form!AP79</f>
        <v>American Speech-Language-Hearing Association (ASHA)</v>
      </c>
      <c r="N80" s="9" t="str">
        <f>Form!AX79</f>
        <v>Queer, nonbinary</v>
      </c>
      <c r="O80" s="9" t="str">
        <f>Form!AC79</f>
        <v>My institution (USC Keck Medicine) accepts most major insurances.</v>
      </c>
      <c r="P80" s="49" t="str">
        <f>Form!AS79</f>
        <v>https://www.keckmedicine.org/centers-and-programs/voice-and-swallowing-disorders/</v>
      </c>
      <c r="Q80" s="9">
        <f>Form!AQ79</f>
        <v>3234425790</v>
      </c>
      <c r="R80" s="9" t="str">
        <f>Form!AR79</f>
        <v/>
      </c>
      <c r="S80" s="9" t="str">
        <f>Form!Y79</f>
        <v>I have attended trainings and have published research to further my own knowledge of gender-affirming voice. I worked as a gender-affirming singing and speaking coach before becoming a speech-language pathologist with gender-affirming voice as a specialty of mine. I lead the gender-affirming voice initiatives at the USC Voice Center.</v>
      </c>
      <c r="U80" s="9" t="str">
        <f>Form!AT79</f>
        <v>Being nonbinary myself, and being married to a transmasculine person, I have been part of this community and surrounded myself with gender diverse people for many years. I have also attended extra trainings to learn even more about other topics such as neurodiversity affirming gender affirming voice care.</v>
      </c>
      <c r="V80" s="9" t="str">
        <f>Form!AZ79</f>
        <v/>
      </c>
    </row>
    <row r="81">
      <c r="A81" s="8" t="str">
        <f>Form!C80</f>
        <v>Ali Heitzman, MS, CCC-SLP</v>
      </c>
      <c r="B81" s="8" t="str">
        <f>Form!AN80</f>
        <v>Los Angeles, California</v>
      </c>
      <c r="C81" s="47" t="str">
        <f>Form!J80</f>
        <v>GAVC Trainer</v>
      </c>
      <c r="D81" s="9" t="str">
        <f>Form!L80</f>
        <v>Speech-Language Pathologist</v>
      </c>
      <c r="E81" s="9" t="str">
        <f>Form!U80</f>
        <v>CA, OR</v>
      </c>
      <c r="F81" s="9" t="str">
        <f>IF(Form!Q80 = "No",Form!O80, Form!O80&amp;", "&amp;Form!R80)</f>
        <v>Individual Training - Virtual, Group Training - Virtual</v>
      </c>
      <c r="G81" s="9" t="str">
        <f>Form!W80</f>
        <v>Feminine, Masculine, Androgynous</v>
      </c>
      <c r="H81" s="9" t="str">
        <f>Form!M80</f>
        <v>English</v>
      </c>
      <c r="I81" s="48" t="str">
        <f>Form!AI80</f>
        <v>Genderqueer</v>
      </c>
      <c r="J81" s="8" t="str">
        <f>Form!C80&amp;Form!E80&amp;" is a "&amp;Form!L80&amp;" employed at "&amp;Form!AO80&amp;"."</f>
        <v>Ali Heitzman, MS, CCC-SLP (they/them) is a Speech-Language Pathologist employed at Lavender Speech Services.</v>
      </c>
      <c r="K81" s="9">
        <f>Form!AW80</f>
        <v>2018</v>
      </c>
      <c r="L81" s="9">
        <f>Form!AV80</f>
        <v>2018</v>
      </c>
      <c r="M81" s="9" t="str">
        <f>Form!AP80</f>
        <v>American Speech-Language-Hearing Association (ASHA)</v>
      </c>
      <c r="N81" s="9" t="str">
        <f>Form!AX80</f>
        <v/>
      </c>
      <c r="O81" s="9" t="str">
        <f>Form!AC80</f>
        <v>Private pay only at this time; in my group format, no one is turned away for lack of funds</v>
      </c>
      <c r="P81" s="49" t="str">
        <f>Form!AS80</f>
        <v>https://www.lavenderspeech.com/</v>
      </c>
      <c r="Q81" s="9">
        <f>Form!AQ80</f>
        <v>15033809328</v>
      </c>
      <c r="R81" s="9" t="str">
        <f>Form!AR80</f>
        <v>info@lavenderspeech.com</v>
      </c>
      <c r="S81" s="9" t="str">
        <f>Form!Y80</f>
        <v>I'm a genderqueer SLP and voice coach who is passionate about working with my community. I have a masters degree in speech and hearing science and have taken numerous continuing education course specific to gender-affirming voice.</v>
      </c>
      <c r="U81" s="9" t="str">
        <f>Form!AT80</f>
        <v>I am part of this community </v>
      </c>
      <c r="V81" s="9" t="str">
        <f>Form!AZ80</f>
        <v/>
      </c>
    </row>
    <row r="82">
      <c r="A82" s="8" t="str">
        <f>Form!C81</f>
        <v>Monica Ellis, MS, CCC-SLP</v>
      </c>
      <c r="B82" s="8" t="str">
        <f>Form!AN81</f>
        <v>1106 E Prospect Rd, Suite 200, Fort Collins, CO</v>
      </c>
      <c r="C82" s="47" t="str">
        <f>Form!J81</f>
        <v>GAVC Trainer</v>
      </c>
      <c r="D82" s="9" t="str">
        <f>Form!L81</f>
        <v>Speech-Language Pathologist</v>
      </c>
      <c r="E82" s="9" t="str">
        <f>Form!U81</f>
        <v>CO</v>
      </c>
      <c r="F82" s="9" t="str">
        <f>IF(Form!Q81 = "No",Form!O81, Form!O81&amp;", "&amp;Form!R81)</f>
        <v>Individual Training - Virtual, Individual Training - In Person</v>
      </c>
      <c r="G82" s="9" t="str">
        <f>Form!W81</f>
        <v>Feminine, Masculine, Androgynous</v>
      </c>
      <c r="H82" s="9" t="str">
        <f>Form!M81</f>
        <v>English, Interpretation Services Available</v>
      </c>
      <c r="I82" s="48" t="str">
        <f>Form!AI81</f>
        <v>Cisgender Woman</v>
      </c>
      <c r="J82" s="8" t="str">
        <f>Form!C81&amp;Form!E81&amp;" is a "&amp;Form!L81&amp;" employed at "&amp;Form!AO81&amp;"."</f>
        <v>Monica Ellis, MS, CCC-SLP is a Speech-Language Pathologist employed at UCHealth Physical Therapy and Rehabilitation.</v>
      </c>
      <c r="K82" s="9">
        <f>Form!AW81</f>
        <v>2017</v>
      </c>
      <c r="L82" s="9">
        <f>Form!AV81</f>
        <v>2022</v>
      </c>
      <c r="M82" s="9" t="str">
        <f>Form!AP81</f>
        <v>American Speech-Language-Hearing Association (ASHA)</v>
      </c>
      <c r="N82" s="9" t="str">
        <f>Form!AX81</f>
        <v/>
      </c>
      <c r="O82" s="9" t="str">
        <f>Form!AC81</f>
        <v>Most insurance accepted, including Medicare, Medicaid, and private insurance.</v>
      </c>
      <c r="P82" s="49" t="str">
        <f>Form!AS81</f>
        <v>https://www.uchealth.org/provider/monica_ellis_speech_pathologist/</v>
      </c>
      <c r="Q82" s="9">
        <f>Form!AQ81</f>
        <v>9704958458</v>
      </c>
      <c r="R82" s="9" t="str">
        <f>Form!AR81</f>
        <v>monica.ellis@uchealth.org</v>
      </c>
      <c r="S82" s="9" t="str">
        <f>Form!Y81</f>
        <v>Completed online graduate-level course via The CREDIT Institute's course "Trans Voice Elective" (taught by AC Goldberg) in October 2022, and in-person 2-day Gender Voice Training course at CU Anschutz Jan 2023 (led by gender diverse SLPs). </v>
      </c>
      <c r="U82" s="9" t="str">
        <f>Form!AT81</f>
        <v>Lots of this via The CREDIT Institute's graduate-level course "Trans Voice Elective", including but not limited to modules titled "Creating Safe(r) Spaces for TGNC Patients, Clients, and Students" and "Holistic, Trauma-Informed, Culturally Responsive Care for Gender Expansive Voice."</v>
      </c>
      <c r="V82" s="9" t="str">
        <f>Form!AZ81</f>
        <v/>
      </c>
    </row>
    <row r="83">
      <c r="A83" s="8" t="str">
        <f>Form!C82</f>
        <v>Jill Wozniak, M.S., CCC-SLP</v>
      </c>
      <c r="B83" s="8" t="str">
        <f>Form!AN82</f>
        <v>Amherst Junction, WI</v>
      </c>
      <c r="C83" s="47" t="str">
        <f>Form!J82</f>
        <v>GAVC Trainer</v>
      </c>
      <c r="D83" s="9" t="str">
        <f>Form!L82</f>
        <v>Speech-Language Pathologist</v>
      </c>
      <c r="E83" s="9" t="str">
        <f>Form!U82</f>
        <v>WI, WA</v>
      </c>
      <c r="F83" s="9" t="str">
        <f>IF(Form!Q82 = "No",Form!O82, Form!O82&amp;", "&amp;Form!R82)</f>
        <v>Individual Training - Virtual, Group Training - Virtual</v>
      </c>
      <c r="G83" s="9" t="str">
        <f>Form!W82</f>
        <v>Feminine, Masculine, Androgynous</v>
      </c>
      <c r="H83" s="9" t="str">
        <f>Form!M82</f>
        <v>English</v>
      </c>
      <c r="I83" s="48" t="str">
        <f>Form!AI82</f>
        <v>Cisgender Woman</v>
      </c>
      <c r="J83" s="8" t="str">
        <f>Form!C82&amp;Form!E82&amp;" is a "&amp;Form!L82&amp;" employed at "&amp;Form!AO82&amp;"."</f>
        <v>Jill Wozniak, M.S., CCC-SLP is a Speech-Language Pathologist employed at independent contractor.</v>
      </c>
      <c r="K83" s="9">
        <f>Form!AW82</f>
        <v>2024</v>
      </c>
      <c r="L83" s="9">
        <f>Form!AV82</f>
        <v>2024</v>
      </c>
      <c r="M83" s="9" t="str">
        <f>Form!AP82</f>
        <v>American Speech-Language-Hearing Association (ASHA), IAYT</v>
      </c>
      <c r="N83" s="9" t="str">
        <f>Form!AX82</f>
        <v>queer</v>
      </c>
      <c r="O83" s="9" t="str">
        <f>Form!AC82</f>
        <v>no insurance</v>
      </c>
      <c r="P83" s="9" t="str">
        <f>Form!AS82</f>
        <v/>
      </c>
      <c r="Q83" s="9" t="str">
        <f>Form!AQ82</f>
        <v/>
      </c>
      <c r="R83" s="9" t="str">
        <f>Form!AR82</f>
        <v>jillwozniakslp@gmail.com</v>
      </c>
      <c r="S83" s="9" t="str">
        <f>Form!Y82</f>
        <v>Gender Affirming Voice Training for Clinicians with Leah Helou, Sandy Hirsh, AC Goldberg, and Christine Block, Trans Voice Elective training with AC Goldberg, new to voice work</v>
      </c>
      <c r="U83" s="9" t="str">
        <f>Form!AT82</f>
        <v>training through AC Goldberg</v>
      </c>
      <c r="V83" s="9" t="str">
        <f>Form!AZ82</f>
        <v/>
      </c>
    </row>
    <row r="84">
      <c r="A84" s="8" t="str">
        <f>Form!C83</f>
        <v>Christie Block, MA, MS, CCC-SLP</v>
      </c>
      <c r="B84" s="8" t="str">
        <f>Form!AN83</f>
        <v>150 Broadway, Suite 1708, New York, NY</v>
      </c>
      <c r="C84" s="47" t="str">
        <f>Form!J83</f>
        <v>GAVC Trainer</v>
      </c>
      <c r="D84" s="9" t="str">
        <f>Form!L83</f>
        <v>Speech-Language Pathologist</v>
      </c>
      <c r="E84" s="9" t="str">
        <f>Form!U83</f>
        <v>NY, NJ, PA</v>
      </c>
      <c r="F84" s="9" t="str">
        <f>IF(Form!Q83 = "No",Form!O83, Form!O83&amp;", "&amp;Form!R83)</f>
        <v>Individual Training - Virtual, Individual Training - In Person, Group Training - Virtual, Group Training - In Person</v>
      </c>
      <c r="G84" s="9" t="str">
        <f>Form!W83</f>
        <v>Feminine, Masculine, Androgynous</v>
      </c>
      <c r="H84" s="9" t="str">
        <f>Form!M83</f>
        <v>English</v>
      </c>
      <c r="I84" s="48" t="str">
        <f>Form!AI83</f>
        <v>Cisgender Woman</v>
      </c>
      <c r="J84" s="8" t="str">
        <f>Form!C83&amp;Form!E83&amp;" is a "&amp;Form!L83&amp;" employed at "&amp;Form!AO83&amp;"."</f>
        <v>Christie Block, MA, MS, CCC-SLP is a Speech-Language Pathologist employed at New York Speech &amp; Voice Lab.</v>
      </c>
      <c r="K84" s="9">
        <f>Form!AW83</f>
        <v>2002</v>
      </c>
      <c r="L84" s="9">
        <f>Form!AV83</f>
        <v>2007</v>
      </c>
      <c r="M84" s="9" t="str">
        <f>Form!AP83</f>
        <v>World Professional Association for Transgender Health (WPATH), Working Group on Gender, New York Voice Study Group, American Speech-Language-Hearing Association (ASHA), Extramural Laryngeal Rounds</v>
      </c>
      <c r="N84" s="9" t="str">
        <f>Form!AX83</f>
        <v/>
      </c>
      <c r="O84" s="9" t="str">
        <f>Form!AC83</f>
        <v>Out-of-pocket, Medicare, occasional free workshops</v>
      </c>
      <c r="P84" s="49" t="str">
        <f>Form!AS83</f>
        <v>www.speechvoicelab.com</v>
      </c>
      <c r="Q84" s="9">
        <f>Form!AQ83</f>
        <v>3476773619</v>
      </c>
      <c r="R84" s="9" t="str">
        <f>Form!AR83</f>
        <v>cblock@speechvoicelab.com</v>
      </c>
      <c r="S84" s="9" t="str">
        <f>Form!Y83</f>
        <v>MS in voice and voice disorders; MA in linguistics with a focus on language and gender; WPATH SOC-8 certified provider; Gender Affirmative Voice Training: Approach and Technique; Gender Affirming Voice Training: A Course for Clinicians; ongoing WPATH, USPATH, Working Group on Gender, and TGNC community conferences and gatherings; ongoing informal consultation with GAVC and GA health experts, and community members</v>
      </c>
      <c r="U84" s="9" t="str">
        <f>Form!AT83</f>
        <v>WPATH, USPATH; Gender Affirming Voice Training: A Course for Clinicians; Gender Affirmative Voice Training: Approach &amp; Technique; TGNC community conferences</v>
      </c>
      <c r="V84" s="9" t="str">
        <f>Form!AZ83</f>
        <v>GAVC - independent clinician trainer, WPATH GEI faculty/mentor, invited speaker, writer, article reviewer, session moderator</v>
      </c>
    </row>
    <row r="85">
      <c r="A85" s="8" t="str">
        <f>Form!C84</f>
        <v>Katie Donocoff MS CCC-SLP</v>
      </c>
      <c r="B85" s="8" t="str">
        <f>Form!AN84</f>
        <v>1701 N. 13th Street, Philadelphia, PA</v>
      </c>
      <c r="C85" s="47" t="str">
        <f>Form!J84</f>
        <v>GAVC Trainer</v>
      </c>
      <c r="D85" s="9" t="str">
        <f>Form!L84</f>
        <v>Speech-Language Pathologist</v>
      </c>
      <c r="E85" s="9" t="str">
        <f>Form!U84</f>
        <v>NJ, PA</v>
      </c>
      <c r="F85" s="9" t="str">
        <f>IF(Form!Q84 = "No",Form!O84, Form!O84&amp;", "&amp;Form!R84)</f>
        <v>Individual Training - Virtual, Individual Training - In Person, Group Training - Virtual</v>
      </c>
      <c r="G85" s="9" t="str">
        <f>Form!W84</f>
        <v>Feminine, Masculine, Androgynous</v>
      </c>
      <c r="H85" s="9" t="str">
        <f>Form!M84</f>
        <v>English</v>
      </c>
      <c r="I85" s="48" t="str">
        <f>Form!AI84</f>
        <v>Cisgender Woman</v>
      </c>
      <c r="J85" s="8" t="str">
        <f>Form!C84&amp;Form!E84&amp;" is a "&amp;Form!L84&amp;" employed at "&amp;Form!AO84&amp;"."</f>
        <v>Katie Donocoff MS CCC-SLP is a Speech-Language Pathologist employed at Temple University.</v>
      </c>
      <c r="K85" s="9">
        <f>Form!AW84</f>
        <v>2014</v>
      </c>
      <c r="L85" s="9">
        <f>Form!AV84</f>
        <v>2020</v>
      </c>
      <c r="M85" s="9" t="str">
        <f>Form!AP84</f>
        <v>American Speech-Language-Hearing Association (ASHA)</v>
      </c>
      <c r="N85" s="9" t="str">
        <f>Form!AX84</f>
        <v/>
      </c>
      <c r="O85" s="9" t="str">
        <f>Form!AC84</f>
        <v>Free clinic (university)</v>
      </c>
      <c r="P85" s="9" t="str">
        <f>Form!AS84</f>
        <v/>
      </c>
      <c r="Q85" s="9" t="str">
        <f>Form!AQ84</f>
        <v/>
      </c>
      <c r="R85" s="9" t="str">
        <f>Form!AR84</f>
        <v>Katie.Donocoff@temple.edu</v>
      </c>
      <c r="S85" s="9" t="str">
        <f>Form!Y84</f>
        <v>I am a clinical assistant professor at Temple University and have spent the last 3 years running/supervising a GAV clinic at the University level. I've developed a voice group and also provide individual therapy.</v>
      </c>
      <c r="U85" s="9" t="str">
        <f>Form!AT84</f>
        <v>I took your course with AC :-)</v>
      </c>
      <c r="V85" s="9" t="str">
        <f>Form!AZ84</f>
        <v/>
      </c>
    </row>
    <row r="86">
      <c r="A86" s="8" t="str">
        <f>Form!C85</f>
        <v>Kacie La Forest, CCC-SLP</v>
      </c>
      <c r="B86" s="8" t="str">
        <f>Form!AN85</f>
        <v>1450 San Pablo St., Los Angeles, CA</v>
      </c>
      <c r="C86" s="47" t="str">
        <f>Form!J85</f>
        <v>GAVC Trainer</v>
      </c>
      <c r="D86" s="9" t="str">
        <f>Form!L85</f>
        <v>Speech-Language Pathologist</v>
      </c>
      <c r="E86" s="9" t="str">
        <f>Form!U85</f>
        <v>CA</v>
      </c>
      <c r="F86" s="9" t="str">
        <f>IF(Form!Q85 = "No",Form!O85, Form!O85&amp;", "&amp;Form!R85)</f>
        <v>Individual Training - Virtual, Individual Training - In Person</v>
      </c>
      <c r="G86" s="9" t="str">
        <f>Form!W85</f>
        <v>Feminine, Masculine, Androgynous, Singing</v>
      </c>
      <c r="H86" s="9" t="str">
        <f>Form!M85</f>
        <v>English</v>
      </c>
      <c r="I86" s="48" t="str">
        <f>Form!AI85</f>
        <v>Cisgender Woman</v>
      </c>
      <c r="J86" s="8" t="str">
        <f>Form!C85&amp;Form!E85&amp;" is a "&amp;Form!L85&amp;" employed at "&amp;Form!AO85&amp;"."</f>
        <v>Kacie La Forest, CCC-SLP is a Speech-Language Pathologist employed at USC Voice Center.</v>
      </c>
      <c r="K86" s="9" t="str">
        <f>Form!AW85</f>
        <v/>
      </c>
      <c r="L86" s="9" t="str">
        <f>Form!AV85</f>
        <v/>
      </c>
      <c r="M86" s="9" t="str">
        <f>Form!AP85</f>
        <v>American Speech-Language-Hearing Association (ASHA), The Voice Foundation</v>
      </c>
      <c r="N86" s="9" t="str">
        <f>Form!AX85</f>
        <v/>
      </c>
      <c r="O86" s="9" t="str">
        <f>Form!AC85</f>
        <v/>
      </c>
      <c r="P86" s="49" t="str">
        <f>Form!AS85</f>
        <v>keckmedicine.org/uscvoicecenter</v>
      </c>
      <c r="Q86" s="9" t="str">
        <f>Form!AQ85</f>
        <v/>
      </c>
      <c r="R86" s="9" t="str">
        <f>Form!AR85</f>
        <v>kacie.laforest@med.usc.edu</v>
      </c>
      <c r="S86" s="9" t="str">
        <f>Form!Y85</f>
        <v>Clinical Fellowship at USC Voice Center, Continuing education coursework </v>
      </c>
      <c r="U86" s="9" t="str">
        <f>Form!AT85</f>
        <v>Gender Voice Training: A Workshop Led by Gender Diverse SLPs (University of Colorado, Jan 2023)</v>
      </c>
      <c r="V86" s="9" t="str">
        <f>Form!AZ85</f>
        <v/>
      </c>
    </row>
    <row r="87">
      <c r="A87" s="8" t="str">
        <f>Form!C86</f>
        <v>Sarah Cassel, M.Sc.Ed., SLP(C), Reg. CASLPO</v>
      </c>
      <c r="B87" s="8" t="str">
        <f>Form!AN86</f>
        <v>M4B 1G4, Toronto, Ontario</v>
      </c>
      <c r="C87" s="47" t="str">
        <f>Form!J86</f>
        <v>GAVC Trainer</v>
      </c>
      <c r="D87" s="9" t="str">
        <f>Form!L86</f>
        <v>Speech-Language Pathologist</v>
      </c>
      <c r="E87" s="9" t="str">
        <f>Form!U86</f>
        <v>ON</v>
      </c>
      <c r="F87" s="9" t="str">
        <f>IF(Form!Q86 = "No",Form!O86, Form!O86&amp;", "&amp;Form!R86)</f>
        <v>Individual Training - Virtual, Individual Training - In Person</v>
      </c>
      <c r="G87" s="9" t="str">
        <f>Form!W86</f>
        <v>Feminine, Androgynous</v>
      </c>
      <c r="H87" s="9" t="str">
        <f>Form!M86</f>
        <v>English</v>
      </c>
      <c r="I87" s="48" t="str">
        <f>Form!AI86</f>
        <v>Cisgender Woman</v>
      </c>
      <c r="J87" s="8" t="str">
        <f>Form!C86&amp;Form!E86&amp;" is a "&amp;Form!L86&amp;" employed at "&amp;Form!AO86&amp;"."</f>
        <v>Sarah Cassel, M.Sc.Ed., SLP(C), Reg. CASLPO is a Speech-Language Pathologist employed at Cassel Speech and Language.</v>
      </c>
      <c r="K87" s="9">
        <f>Form!AW86</f>
        <v>2011</v>
      </c>
      <c r="L87" s="9">
        <f>Form!AV86</f>
        <v>2011</v>
      </c>
      <c r="M87" s="9" t="str">
        <f>Form!AP86</f>
        <v/>
      </c>
      <c r="N87" s="9" t="str">
        <f>Form!AX86</f>
        <v/>
      </c>
      <c r="O87" s="9" t="str">
        <f>Form!AC86</f>
        <v/>
      </c>
      <c r="P87" s="49" t="str">
        <f>Form!AS86</f>
        <v>casselspeechandlanguage.com</v>
      </c>
      <c r="Q87" s="9">
        <f>Form!AQ86</f>
        <v>6476297068</v>
      </c>
      <c r="R87" s="9" t="str">
        <f>Form!AR86</f>
        <v>sarah@casselspeechandlanguage.com</v>
      </c>
      <c r="S87" s="9" t="str">
        <f>Form!Y86</f>
        <v>In-depth training at grad school, many CEU's and workshops, 10+ years experience</v>
      </c>
      <c r="U87" s="9" t="str">
        <f>Form!AT86</f>
        <v>Melanie's MVP course had this built in, and registering for The Trans Voice Elective, The Credit Institute</v>
      </c>
      <c r="V87" s="9" t="str">
        <f>Form!AZ86</f>
        <v/>
      </c>
    </row>
    <row r="88">
      <c r="A88" s="8" t="str">
        <f>Form!C87</f>
        <v>M. Eugenia Castro, M.S. CCC-SLP</v>
      </c>
      <c r="B88" s="8" t="str">
        <f>Form!AN87</f>
        <v>Los Angeles, California</v>
      </c>
      <c r="C88" s="47" t="str">
        <f>Form!J87</f>
        <v>GAVC Trainer</v>
      </c>
      <c r="D88" s="9" t="str">
        <f>Form!L87</f>
        <v>Speech-Language Pathologist</v>
      </c>
      <c r="E88" s="9" t="str">
        <f>Form!U87</f>
        <v>CA</v>
      </c>
      <c r="F88" s="9" t="str">
        <f>IF(Form!Q87 = "No",Form!O87, Form!O87&amp;", "&amp;Form!R87)</f>
        <v>Individual Training - Virtual, Individual Training - In Person</v>
      </c>
      <c r="G88" s="9" t="str">
        <f>Form!W87</f>
        <v>Feminine, Masculine, Androgynous, Singing</v>
      </c>
      <c r="H88" s="9" t="str">
        <f>Form!M87</f>
        <v>English, Spanish</v>
      </c>
      <c r="I88" s="48" t="str">
        <f>Form!AI87</f>
        <v>Cisgender Woman</v>
      </c>
      <c r="J88" s="8" t="str">
        <f>Form!C87&amp;Form!E87&amp;" is a "&amp;Form!L87&amp;" employed at "&amp;Form!AO87&amp;"."</f>
        <v>M. Eugenia Castro, M.S. CCC-SLP (she/her) is a Speech-Language Pathologist employed at USC Voice Center.</v>
      </c>
      <c r="K88" s="9">
        <f>Form!AW87</f>
        <v>2018</v>
      </c>
      <c r="L88" s="9">
        <f>Form!AV87</f>
        <v>2018</v>
      </c>
      <c r="M88" s="9" t="str">
        <f>Form!AP87</f>
        <v>American Speech-Language-Hearing Association (ASHA), CSHA, Voice Foundation</v>
      </c>
      <c r="N88" s="9" t="str">
        <f>Form!AX87</f>
        <v>I was born and raised in Argentina (South America), I am an immigrant and have been living in the US since 2008.</v>
      </c>
      <c r="O88" s="9" t="str">
        <f>Form!AC87</f>
        <v>I work for the USC Voice Center within Keck Medicine of USC which as an institution accepts most insurances. </v>
      </c>
      <c r="P88" s="49" t="str">
        <f>Form!AS87</f>
        <v>https://providers.keckmedicine.org/provider/M.+Eugenia+Castro/866950</v>
      </c>
      <c r="Q88" s="9">
        <f>Form!AQ87</f>
        <v>3234425790</v>
      </c>
      <c r="R88" s="9" t="str">
        <f>Form!AR87</f>
        <v/>
      </c>
      <c r="S88" s="9" t="str">
        <f>Form!Y87</f>
        <v>I completed continuing education units to support and enhance my capabilities within this subspecialty.</v>
      </c>
      <c r="U88" s="9" t="str">
        <f>Form!AT87</f>
        <v>Several specialty CEU courses and training on GAVC and cultural humility and sensitivity.</v>
      </c>
      <c r="V88" s="9" t="str">
        <f>Form!AZ87</f>
        <v/>
      </c>
    </row>
    <row r="89">
      <c r="A89" s="8" t="str">
        <f>Form!C88</f>
        <v>Gretchen McGinty, MA, CCC-SLP</v>
      </c>
      <c r="B89" s="8" t="str">
        <f>Form!AN88</f>
        <v>Charlotte, NC</v>
      </c>
      <c r="C89" s="47" t="str">
        <f>Form!J88</f>
        <v>GAVC Trainer</v>
      </c>
      <c r="D89" s="9" t="str">
        <f>Form!L88</f>
        <v>Speech-Language Pathologist</v>
      </c>
      <c r="E89" s="9" t="str">
        <f>Form!U88</f>
        <v>NC, SC</v>
      </c>
      <c r="F89" s="9" t="str">
        <f>IF(Form!Q88 = "No",Form!O88, Form!O88&amp;", "&amp;Form!R88)</f>
        <v>Individual Training - Virtual, Group Training - Virtual</v>
      </c>
      <c r="G89" s="9" t="str">
        <f>Form!W88</f>
        <v>Feminine, Masculine, Androgynous</v>
      </c>
      <c r="H89" s="9" t="str">
        <f>Form!M88</f>
        <v>English</v>
      </c>
      <c r="I89" s="48" t="str">
        <f>Form!AI88</f>
        <v>Cisgender Woman</v>
      </c>
      <c r="J89" s="8" t="str">
        <f>Form!C88&amp;Form!E88&amp;" is a "&amp;Form!L88&amp;" employed at "&amp;Form!AO88&amp;"."</f>
        <v>Gretchen McGinty, MA, CCC-SLP (she/her) is a Speech-Language Pathologist employed at New Leaf Voice, PLLC.</v>
      </c>
      <c r="K89" s="9">
        <f>Form!AW88</f>
        <v>2009</v>
      </c>
      <c r="L89" s="9">
        <f>Form!AV88</f>
        <v>2009</v>
      </c>
      <c r="M89" s="9" t="str">
        <f>Form!AP88</f>
        <v>American Speech-Language-Hearing Association (ASHA), Charlotte Transgender Healthcare group</v>
      </c>
      <c r="N89" s="9" t="str">
        <f>Form!AX88</f>
        <v/>
      </c>
      <c r="O89" s="9" t="str">
        <f>Form!AC88</f>
        <v/>
      </c>
      <c r="P89" s="49" t="str">
        <f>Form!AS88</f>
        <v>www.newleafvoice.com</v>
      </c>
      <c r="Q89" s="9">
        <f>Form!AQ88</f>
        <v>7043125422</v>
      </c>
      <c r="R89" s="9" t="str">
        <f>Form!AR88</f>
        <v>gretchen@newleafvoice.com</v>
      </c>
      <c r="S89" s="9" t="str">
        <f>Form!Y88</f>
        <v>I received training with gender affirming voice evaluation and therapy  with individuals and in group setting while working at the University clinic in graduate school. I pursue regular continuing education in the area of gender affirming voice yearly for both vocal techniques and culturally competent care. Professionally, I've provided gender affirming voice therapy in university clinic, at ENT clinic and now in my own private practice and have over a decade of experience. My speciality is using my knowledge and training as a classically trained actress AND a voice specialized Speech pathologist to help my clients achieve their goal sound and communication style.</v>
      </c>
      <c r="U89" s="9" t="str">
        <f>Form!AT88</f>
        <v>I have received CEUs in this area from various SLP courses, most recently the courses I have completed have been “Cultural Humility with Transgender and Nonbinary people" (Medbridge) and “Preparing to serve TGNC Communities in Medical Settings” (Med SLP collective)  </v>
      </c>
      <c r="V89" s="9" t="str">
        <f>Form!AZ88</f>
        <v/>
      </c>
    </row>
    <row r="90">
      <c r="A90" s="8" t="str">
        <f>Form!C89</f>
        <v>The Voice Lab, Inc.</v>
      </c>
      <c r="B90" s="8" t="str">
        <f>Form!AN89</f>
        <v>2123 W Irving Park Rd., Chicago, Illinois</v>
      </c>
      <c r="C90" s="47" t="str">
        <f>Form!J89</f>
        <v>GAVC Trainer</v>
      </c>
      <c r="D90" s="9" t="str">
        <f>Form!L89</f>
        <v>Vocal Pedagogue/Singing Instructor</v>
      </c>
      <c r="E90" s="9" t="str">
        <f>Form!U89</f>
        <v>All states and international</v>
      </c>
      <c r="F90" s="9" t="str">
        <f>IF(Form!Q89 = "No",Form!O89, Form!O89&amp;", "&amp;Form!R89)</f>
        <v>Individual Training - Virtual, Individual Training - In Person</v>
      </c>
      <c r="G90" s="9" t="str">
        <f>Form!W89</f>
        <v>Feminine, Masculine, Androgynous, Singing</v>
      </c>
      <c r="H90" s="9" t="str">
        <f>Form!M89</f>
        <v>English</v>
      </c>
      <c r="I90" s="48" t="str">
        <f>Form!AI89</f>
        <v>(Varies across the team)</v>
      </c>
      <c r="J90" s="8" t="str">
        <f>Form!C89&amp;Form!E89&amp;" is a "&amp;Form!L89&amp;" employed at "&amp;Form!AO89&amp;"."</f>
        <v>The Voice Lab, Inc. is a Vocal Pedagogue/Singing Instructor employed at The Voice Lab, Inc..</v>
      </c>
      <c r="K90" s="9">
        <f>Form!AW89</f>
        <v>2004</v>
      </c>
      <c r="L90" s="9">
        <f>Form!AV89</f>
        <v>2014</v>
      </c>
      <c r="M90" s="9" t="str">
        <f>Form!AP89</f>
        <v>National Association of Teachers of Singing (NATS), Voice Foundation</v>
      </c>
      <c r="N90" s="9" t="str">
        <f>Form!AX89</f>
        <v>The business is queer-owned and led! &lt;3 </v>
      </c>
      <c r="O90" s="9" t="str">
        <f>Form!AC89</f>
        <v/>
      </c>
      <c r="P90" s="49" t="str">
        <f>Form!AS89</f>
        <v>thevoicelabinc.com</v>
      </c>
      <c r="Q90" s="9" t="str">
        <f>Form!AQ89</f>
        <v/>
      </c>
      <c r="R90" s="9" t="str">
        <f>Form!AR89</f>
        <v>schedule@thevoicelabinc.com</v>
      </c>
      <c r="S90" s="9" t="str">
        <f>Form!Y89</f>
        <v>The teaching team at The Voice Lab receives training from Liz Jackson Hearns and Marisa Del Campo. Most of the teachers on the team are transgender, non-binary, gender queer, or queer. </v>
      </c>
      <c r="U90" s="9" t="str">
        <f>Form!AT89</f>
        <v>Some formal training, but most of our cultural inclusivity comes from lived experience as a diverse, predominantly TGNC/queer team. </v>
      </c>
      <c r="V90" s="9" t="str">
        <f>Form!AZ89</f>
        <v/>
      </c>
    </row>
    <row r="91">
      <c r="A91" s="8" t="str">
        <f>Form!C90</f>
        <v>Wynde Vastine, CCC-SLP</v>
      </c>
      <c r="B91" s="8" t="str">
        <f>Form!AN90</f>
        <v>San Pablo, CA</v>
      </c>
      <c r="C91" s="47" t="str">
        <f>Form!J90</f>
        <v>GAVC Trainer</v>
      </c>
      <c r="D91" s="30" t="str">
        <f>Form!L90</f>
        <v>Speech Language Pathology and Gender-Affirming Singing Teacher</v>
      </c>
      <c r="E91" s="9" t="str">
        <f>Form!U90</f>
        <v>CA, PA, WA</v>
      </c>
      <c r="F91" s="9" t="str">
        <f>IF(Form!Q90 = "No",Form!O90, Form!O90&amp;", "&amp;Form!R90)</f>
        <v>Individual Training - Virtual, Individual Training - In Person</v>
      </c>
      <c r="G91" s="9" t="str">
        <f>Form!W90</f>
        <v>Feminine, Masculine, Androgynous, Singing</v>
      </c>
      <c r="H91" s="9" t="str">
        <f>Form!M90</f>
        <v>English, German</v>
      </c>
      <c r="I91" s="48" t="str">
        <f>Form!AI90</f>
        <v>Trans Non-binary</v>
      </c>
      <c r="J91" s="8" t="str">
        <f>Form!C90&amp;Form!E90&amp;" is a "&amp;Form!L90&amp;" employed at "&amp;Form!AO90&amp;"."</f>
        <v>Wynde Vastine, CCC-SLP (they/them) is a Speech Language Pathology and Gender-Affirming Singing Teacher employed at Transformative Voice &amp; San Francisco Voice and Swallowing.</v>
      </c>
      <c r="K91" s="9">
        <f>Form!AW90</f>
        <v>2006</v>
      </c>
      <c r="L91" s="9">
        <f>Form!AV90</f>
        <v>2006</v>
      </c>
      <c r="M91" s="9" t="str">
        <f>Form!AP90</f>
        <v>American Speech-Language-Hearing Association (ASHA), Transgender Professional Association for Transgender Health (TPATH), Somatic Experiencing International, founding member of Trans Voice Initiative</v>
      </c>
      <c r="N91" s="9" t="str">
        <f>Form!AX90</f>
        <v>White, Queer, Trans Non-Binary, Neurodivergent, Middle-Class, lives with chronic illness, non-dominant spiritual practice, Masters Degree/ educational privilege</v>
      </c>
      <c r="O91" s="9" t="str">
        <f>Form!AC90</f>
        <v>I can accept most insurances through my work at San Francisco Voice and Swallowing.  For those working with me through my private practice, Transformative Voice, sliding scale options are available. </v>
      </c>
      <c r="P91" s="9" t="str">
        <f>Form!AS90</f>
        <v>https://transformativevoice.com/  AND    https://www.sfvoice.com/about-us/wynde-vastine-ma-ccc-slp/</v>
      </c>
      <c r="Q91" s="9" t="str">
        <f>Form!AQ90</f>
        <v/>
      </c>
      <c r="R91" s="9" t="str">
        <f>Form!AR90</f>
        <v>wvastine@transformativevoice.com</v>
      </c>
      <c r="S91" s="9" t="str">
        <f>Form!Y90</f>
        <v>I frequently lead GAVC training for SLPs and Voice teachers at conferences, and am faculty with MedBridge Education on this topic.</v>
      </c>
      <c r="U91" s="9" t="str">
        <f>Form!AT90</f>
        <v>I frequently lead training on this topic (see my MedBridge course with Leah Helou, past trainings with TVI), have upcoming publications on this topic, also complete ongoing anti-racist training, such as the training with People's Institute for Survival and Beyond</v>
      </c>
      <c r="V91" s="9" t="str">
        <f>Form!AZ90</f>
        <v>Aside from more typical gender affirming speaking and singing voice work, I also work with trans, non-binary, gender expansive people on creative vocal expression for performance, specialize in voice and trauma work, as well as spirituality and voice work.</v>
      </c>
    </row>
    <row r="92">
      <c r="A92" s="8" t="str">
        <f>Form!C91</f>
        <v>Katherine Isaacson, M.S., CCC-SLP</v>
      </c>
      <c r="B92" s="8" t="str">
        <f>Form!AN91</f>
        <v>801 Encino Place NE, Suite C-14, Albuquerque, New Mexico</v>
      </c>
      <c r="C92" s="47" t="str">
        <f>Form!J91</f>
        <v>GAVC Trainer</v>
      </c>
      <c r="D92" s="9" t="str">
        <f>Form!L91</f>
        <v>Speech-Language Pathologist</v>
      </c>
      <c r="E92" s="9" t="str">
        <f>Form!U91</f>
        <v>CA, CO, HI, NM for SLP; all states for vocal instructors</v>
      </c>
      <c r="F92" s="9" t="str">
        <f>IF(Form!Q91 = "No",Form!O91, Form!O91&amp;", "&amp;Form!R91)</f>
        <v>Individual Training - Virtual, Individual Training - In Person, Group Training - Virtual, Group Training - In Person</v>
      </c>
      <c r="G92" s="30" t="str">
        <f>Form!W91</f>
        <v>Feminine, Masculine, Androgynous, Singing</v>
      </c>
      <c r="H92" s="9" t="str">
        <f>Form!M91</f>
        <v>English, Spanish, French</v>
      </c>
      <c r="I92" s="48" t="str">
        <f>Form!AI91</f>
        <v>Prefer Not to Say</v>
      </c>
      <c r="J92" s="8" t="str">
        <f>Form!C91&amp;Form!E91&amp;" is a "&amp;Form!L91&amp;" employed at "&amp;Form!AO91&amp;"."</f>
        <v>Katherine Isaacson, M.S., CCC-SLP is a Speech-Language Pathologist employed at New Mexico Gender Voice Center.</v>
      </c>
      <c r="K92" s="9">
        <f>Form!AW91</f>
        <v>2017</v>
      </c>
      <c r="L92" s="9">
        <f>Form!AV91</f>
        <v>2021</v>
      </c>
      <c r="M92" s="9" t="str">
        <f>Form!AP91</f>
        <v>American Speech-Language-Hearing Association (ASHA), World Professional Association for Transgender Health (WPATH), USPATH, Candid</v>
      </c>
      <c r="N92" s="9" t="str">
        <f>Form!AX91</f>
        <v>New Mexico Gender Voice Center is a registered 501(c)(3) nonprofit organization providing the transgender, gender expansive, gender diverse, gender non-conforming, and nonbinary community with voice modulation training and education services. </v>
      </c>
      <c r="O92" s="9" t="str">
        <f>Form!AC91</f>
        <v>NMGVC accepts most insurances, including Medicaid, Medicare, and out of state insurances that we may be able to process as a single payer request. NMGVC offers limited coverage of services for clients without insurance and without the option to private pay. NMGVC offers a low private pay rate of $40 per 30 minute session. No other sliding scale is provided at this time.</v>
      </c>
      <c r="P92" s="49" t="str">
        <f>Form!AS91</f>
        <v>www.nmgvc.org</v>
      </c>
      <c r="Q92" s="9">
        <f>Form!AQ91</f>
        <v>5058045358</v>
      </c>
      <c r="R92" s="9" t="str">
        <f>Form!AR91</f>
        <v>info@nmgvc.org</v>
      </c>
      <c r="S92" s="9" t="str">
        <f>Form!Y91</f>
        <v>New Mexico Gender Voice Center has a team of SLPs and vocal instructors that complete several hours of continuing education related to gender affirming voice training and voice transition each year. More info about our team and their qualifications, education, and credentials can be found at: www.nmgvc.org</v>
      </c>
      <c r="U92" s="9" t="str">
        <f>Form!AT91</f>
        <v>Several different trainings over the years provided by Transgender Resource Center of New Mexico, TransEducation.net and many others</v>
      </c>
      <c r="V92" s="9" t="str">
        <f>Form!AZ91</f>
        <v>Follow NMGVC on Facebook to stay updated on our services: www.facebook.com/nmgvc</v>
      </c>
    </row>
    <row r="93">
      <c r="A93" s="8" t="str">
        <f>Form!C92</f>
        <v>Katherine Isaacson, M.S., CCC-SLP</v>
      </c>
      <c r="B93" s="8" t="str">
        <f>Form!AN92</f>
        <v>11000 Candelaria Rd NE, Suite 110E, Albuquerque, New Mexico</v>
      </c>
      <c r="C93" s="47" t="str">
        <f>Form!J92</f>
        <v>GAVC Trainer</v>
      </c>
      <c r="D93" s="9" t="str">
        <f>Form!L92</f>
        <v>Speech-Language Pathologist</v>
      </c>
      <c r="E93" s="9" t="str">
        <f>Form!U92</f>
        <v>CA, CO, HI, NM</v>
      </c>
      <c r="F93" s="9" t="str">
        <f>IF(Form!Q92 = "No",Form!O92, Form!O92&amp;", "&amp;Form!R92)</f>
        <v>Individual Training - Virtual, Individual Training - In Person, Group Training - Virtual, Group Training - In Person</v>
      </c>
      <c r="G93" s="30" t="str">
        <f>Form!W92</f>
        <v>Feminine, Androgynous, Gender-related singing voice goals</v>
      </c>
      <c r="H93" s="9" t="str">
        <f>Form!M92</f>
        <v>English, French</v>
      </c>
      <c r="I93" s="48" t="str">
        <f>Form!AI92</f>
        <v>Cisgender Woman</v>
      </c>
      <c r="J93" s="8" t="str">
        <f>Form!C92&amp;Form!E92&amp;" is a "&amp;Form!L92&amp;" employed at "&amp;Form!AO92&amp;"."</f>
        <v>Katherine Isaacson, M.S., CCC-SLP (she/her) is a Speech-Language Pathologist employed at Gender Voice SLP.</v>
      </c>
      <c r="K93" s="9">
        <f>Form!AW92</f>
        <v>2017</v>
      </c>
      <c r="L93" s="9">
        <f>Form!AV92</f>
        <v>2018</v>
      </c>
      <c r="M93" s="9" t="str">
        <f>Form!AP92</f>
        <v>American Speech-Language-Hearing Association (ASHA), NMSHA, World Professional Association for Transgender Health (WPATH), USPATH</v>
      </c>
      <c r="N93" s="9" t="str">
        <f>Form!AX92</f>
        <v>Kat's connection to the transgender and gender diverse community is her child, who came out as gender diverse before they were three years old. Kat also founded and runs New Mexico Gender Voice Center, a registered 501(c)(3) nonprofit organization providing the transgender, gender expansive, gender diverse, gender non-conforming, and nonbinary community with voice modulation training and education services. </v>
      </c>
      <c r="O93" s="9" t="str">
        <f>Form!AC92</f>
        <v>Most insurances accepted including Medicaid, Medicare, and out of state insurance payers; low private pay rates and a sliding scale offered.</v>
      </c>
      <c r="P93" s="49" t="str">
        <f>Form!AS92</f>
        <v>www.gendervoiceslp.com</v>
      </c>
      <c r="Q93" s="9">
        <f>Form!AQ92</f>
        <v>5058045358</v>
      </c>
      <c r="R93" s="9" t="str">
        <f>Form!AR92</f>
        <v>info@gendervoiceslp.com</v>
      </c>
      <c r="S93" s="9" t="str">
        <f>Form!Y92</f>
        <v>Kat Isaacson (she/her) is a cisgender woman and ASHA certified Speech Language Pathologist currently licensed to practice in the states of New Mexico, California, Colorado, and Hawaii. She has a passion for serving the transgender, nonbinary, and gender diverse community and their voice modulation needs. Kat earned her Master of Science in Speech-Language Pathology at University of New Mexico, and her Bachelor of Arts in English at University of California, Davis. She previously served on the New Mexico Speech-Language Hearing Association (NMSHA) Board. </v>
      </c>
      <c r="U93" s="9" t="str">
        <f>Form!AT92</f>
        <v>Kat completes several hours of continuing education each year related to the culture and language of the LGBTQIA2S+ community that informs the clinical language, environment, and approach she uses with clients.</v>
      </c>
      <c r="V93" s="9" t="str">
        <f>Form!AZ92</f>
        <v>Kat's passion for serving the transgender and gender diverse community is provided and pursued with the intent to share medical knowledge that allows the community to share information and better support each other with their voice transition goals.</v>
      </c>
    </row>
    <row r="94">
      <c r="A94" s="8" t="str">
        <f>Form!C93</f>
        <v>Heather Gross, MS CCC-SLP, RYT, Certified Vocologist, Singing Voice Specialist </v>
      </c>
      <c r="B94" s="8" t="str">
        <f>Form!AN93</f>
        <v>Pasadena , California </v>
      </c>
      <c r="C94" s="47" t="str">
        <f>Form!J93</f>
        <v>GAVC Trainer</v>
      </c>
      <c r="D94" s="9" t="str">
        <f>Form!L93</f>
        <v>Vocal Pedagogue/Singing Instructor</v>
      </c>
      <c r="E94" s="9" t="str">
        <f>Form!U93</f>
        <v/>
      </c>
      <c r="F94" s="9" t="str">
        <f>IF(Form!Q93 = "No",Form!O93, Form!O93&amp;", "&amp;Form!R93)</f>
        <v>Individual Training - Virtual, Individual Training - In Person, Group Training - Virtual</v>
      </c>
      <c r="G94" s="9" t="str">
        <f>Form!W93</f>
        <v>Feminine, Masculine, Androgynous, Singing</v>
      </c>
      <c r="H94" s="9" t="str">
        <f>Form!M93</f>
        <v>English </v>
      </c>
      <c r="I94" s="48" t="str">
        <f>Form!AI93</f>
        <v>Cisgender Woman</v>
      </c>
      <c r="J94" s="8" t="str">
        <f>Form!C93&amp;Form!E93&amp;" is a "&amp;Form!L93&amp;" employed at "&amp;Form!AO93&amp;"."</f>
        <v>Heather Gross, MS CCC-SLP, RYT, Certified Vocologist, Singing Voice Specialist  (she/her) is a Vocal Pedagogue/Singing Instructor employed at Live Vocally.</v>
      </c>
      <c r="K94" s="9">
        <f>Form!AW93</f>
        <v>2017</v>
      </c>
      <c r="L94" s="9">
        <f>Form!AV93</f>
        <v>2017</v>
      </c>
      <c r="M94" s="9" t="str">
        <f>Form!AP93</f>
        <v>American Speech-Language-Hearing Association (ASHA) </v>
      </c>
      <c r="N94" s="9" t="str">
        <f>Form!AX93</f>
        <v>LGBTQ+ community membership, Disabled/Chronically Ill </v>
      </c>
      <c r="O94" s="9" t="str">
        <f>Form!AC93</f>
        <v>Packages and Sliding scale options are available </v>
      </c>
      <c r="P94" s="49" t="str">
        <f>Form!AS93</f>
        <v>livevocally.com</v>
      </c>
      <c r="Q94" s="9">
        <f>Form!AQ93</f>
        <v>9082566246</v>
      </c>
      <c r="R94" s="9" t="str">
        <f>Form!AR93</f>
        <v>heather@livevocally.com</v>
      </c>
      <c r="S94" s="9" t="str">
        <f>Form!Y93</f>
        <v>Licensed voice therapist, NCVS Trained Vocologist, Vocalist, Certified Contemporary Voice Teacher, certified in additional mental health informed and trauma informed approaches and practices, which I implement into my mind body voice approach.</v>
      </c>
      <c r="U94" s="9" t="str">
        <f>Form!AT93</f>
        <v>Cultural Humility Course with Leah Helou and Wynde Vastine, additional CEU's through my other employer Expressable. I am always learning from my clients own experiences :) </v>
      </c>
      <c r="V94" s="9" t="str">
        <f>Form!AZ93</f>
        <v/>
      </c>
    </row>
    <row r="95">
      <c r="A95" s="8" t="str">
        <f>Form!C94</f>
        <v>Kelli Turczyn M.S., CCC-SLP, Vocologist</v>
      </c>
      <c r="B95" s="8" t="str">
        <f>Form!AN94</f>
        <v>1400 N 6th Ave., Ste. D4, Knoxville, Tennessee</v>
      </c>
      <c r="C95" s="47" t="str">
        <f>Form!J94</f>
        <v>GAVC Trainer</v>
      </c>
      <c r="D95" s="9" t="str">
        <f>Form!L94</f>
        <v>Speech-Language Pathologist</v>
      </c>
      <c r="E95" s="9" t="str">
        <f>Form!U94</f>
        <v>TN</v>
      </c>
      <c r="F95" s="9" t="str">
        <f>IF(Form!Q94 = "No",Form!O94, Form!O94&amp;", "&amp;Form!R94)</f>
        <v>Individual Training - Virtual, Individual Training - In Person, Group Training - In Person</v>
      </c>
      <c r="G95" s="9" t="str">
        <f>Form!W94</f>
        <v>Feminine, Masculine, Androgynous, Singing</v>
      </c>
      <c r="H95" s="9" t="str">
        <f>Form!M94</f>
        <v>English</v>
      </c>
      <c r="I95" s="48" t="str">
        <f>Form!AI94</f>
        <v>She/They</v>
      </c>
      <c r="J95" s="8" t="str">
        <f>Form!C94&amp;Form!E94&amp;" is a "&amp;Form!L94&amp;" employed at "&amp;Form!AO94&amp;"."</f>
        <v>Kelli Turczyn M.S., CCC-SLP, Vocologist is a Speech-Language Pathologist employed at Trillium Speech, Language, &amp; Voice Services, LLC.</v>
      </c>
      <c r="K95" s="9">
        <f>Form!AW94</f>
        <v>2010</v>
      </c>
      <c r="L95" s="9">
        <f>Form!AV94</f>
        <v>2017</v>
      </c>
      <c r="M95" s="9" t="str">
        <f>Form!AP94</f>
        <v>American Speech-Language-Hearing Association (ASHA) member</v>
      </c>
      <c r="N95" s="9" t="str">
        <f>Form!AX94</f>
        <v>Member of the LGBTQ+ community</v>
      </c>
      <c r="O95" s="9" t="str">
        <f>Form!AC94</f>
        <v>I accept Blue Cross, Blue Shield, united, healthcare, all TennCare Medicaid plans (UHC community plan, Wellpoint, Bluecare, Cover Kids.</v>
      </c>
      <c r="P95" s="49" t="str">
        <f>Form!AS94</f>
        <v>www.trilliumspeech.com</v>
      </c>
      <c r="Q95" s="9">
        <f>Form!AQ94</f>
        <v>8652147384</v>
      </c>
      <c r="R95" s="9" t="str">
        <f>Form!AR94</f>
        <v>Kelli@trilliumspeech.com</v>
      </c>
      <c r="S95" s="9" t="str">
        <f>Form!Y94</f>
        <v>Multiple GAVC conferences, online CEUs, participant in online communities</v>
      </c>
      <c r="U95" s="9" t="str">
        <f>Form!AT94</f>
        <v>Community trainings through Trans Empowerment Project, Transgender Voice and Communication Training for Voice Clinicians</v>
      </c>
      <c r="V95" s="9" t="str">
        <f>Form!AZ94</f>
        <v/>
      </c>
    </row>
    <row r="96">
      <c r="A96" s="8" t="str">
        <f>Form!C95</f>
        <v>Quinn Dinsmore</v>
      </c>
      <c r="B96" s="8" t="str">
        <f>Form!AN95</f>
        <v>Chicago, Illinois</v>
      </c>
      <c r="C96" s="47" t="str">
        <f>Form!J95</f>
        <v>GAVC Trainer</v>
      </c>
      <c r="D96" s="9" t="str">
        <f>Form!L95</f>
        <v>Gender Affirming Voice Trainer</v>
      </c>
      <c r="E96" s="9" t="str">
        <f>Form!U95</f>
        <v>Globally</v>
      </c>
      <c r="F96" s="9" t="str">
        <f>IF(Form!Q95 = "No",Form!O95, Form!O95&amp;", "&amp;Form!R95)</f>
        <v>Individual Training - Virtual, Group Training - Virtual</v>
      </c>
      <c r="G96" s="9" t="str">
        <f>Form!W95</f>
        <v>Feminine, Masculine, Androgynous</v>
      </c>
      <c r="H96" s="9" t="str">
        <f>Form!M95</f>
        <v>English</v>
      </c>
      <c r="I96" s="48" t="str">
        <f>Form!AI95</f>
        <v>Nonbinary</v>
      </c>
      <c r="J96" s="8" t="str">
        <f>Form!C95&amp;Form!E95&amp;" is a "&amp;Form!L95&amp;" employed at "&amp;Form!AO95&amp;"."</f>
        <v>Quinn Dinsmore (they/them) is a Gender Affirming Voice Trainer employed at Quintessential Voice Lessons LLC.</v>
      </c>
      <c r="K96" s="9">
        <f>Form!AW95</f>
        <v>2020</v>
      </c>
      <c r="L96" s="9">
        <f>Form!AV95</f>
        <v>2020</v>
      </c>
      <c r="M96" s="9" t="str">
        <f>Form!AP95</f>
        <v/>
      </c>
      <c r="N96" s="9" t="str">
        <f>Form!AX95</f>
        <v>Trans-nonbinary, Jewish, White</v>
      </c>
      <c r="O96" s="9" t="str">
        <f>Form!AC95</f>
        <v>Sliding Scale / Equitable Pricing Options</v>
      </c>
      <c r="P96" s="49" t="str">
        <f>Form!AS95</f>
        <v>https://www.qvoicelessons.com/</v>
      </c>
      <c r="Q96" s="9" t="str">
        <f>Form!AQ95</f>
        <v/>
      </c>
      <c r="R96" s="9" t="str">
        <f>Form!AR95</f>
        <v>qvoicelessons@gmail.com</v>
      </c>
      <c r="S96" s="9" t="str">
        <f>Form!Y95</f>
        <v>Bachelors of Science- Public Heath + Biology
Courses :Gender Affirming Voice Training: A Course for Voice Clinicians by Sandy Hirsch
+ Trans Voice Alteration: Renée Yoxon
Training in: Alexander Technique, Vocal Function of Singing, Anatomy and Physiology of Vocal Production</v>
      </c>
      <c r="U96" s="9" t="str">
        <f>Form!AT95</f>
        <v/>
      </c>
      <c r="V96" s="9" t="str">
        <f>Form!AZ95</f>
        <v>I am a vocal coach with a testosterone influenced vocal tract.</v>
      </c>
    </row>
    <row r="97">
      <c r="A97" s="8" t="str">
        <f>Form!C96</f>
        <v>Gwyneth Lee</v>
      </c>
      <c r="B97" s="8" t="str">
        <f>Form!AN96</f>
        <v>Blk 210 New Upper Changi Road, Singapore 460210, Singapore </v>
      </c>
      <c r="C97" s="47" t="str">
        <f>Form!J96</f>
        <v>GAVC Trainer</v>
      </c>
      <c r="D97" s="9" t="str">
        <f>Form!L96</f>
        <v>Speech-Language Pathologist</v>
      </c>
      <c r="E97" s="9" t="str">
        <f>Form!U96</f>
        <v>Globally</v>
      </c>
      <c r="F97" s="9" t="str">
        <f>IF(Form!Q96 = "No",Form!O96, Form!O96&amp;", "&amp;Form!R96)</f>
        <v>Individual Training - Virtual, Individual Training - In Person, Group Training - In Person</v>
      </c>
      <c r="G97" s="9" t="str">
        <f>Form!W96</f>
        <v>Feminine, Masculine, Androgynous</v>
      </c>
      <c r="H97" s="9" t="str">
        <f>Form!M96</f>
        <v>English, Mandarin </v>
      </c>
      <c r="I97" s="48" t="str">
        <f>Form!AI96</f>
        <v>Cisgender Woman</v>
      </c>
      <c r="J97" s="8" t="str">
        <f>Form!C96&amp;Form!E96&amp;" is a "&amp;Form!L96&amp;" employed at "&amp;Form!AO96&amp;"."</f>
        <v>Gwyneth Lee is a Speech-Language Pathologist employed at A Million Things to Say .</v>
      </c>
      <c r="K97" s="9">
        <f>Form!AW96</f>
        <v>2006</v>
      </c>
      <c r="L97" s="9">
        <f>Form!AV96</f>
        <v>2006</v>
      </c>
      <c r="M97" s="9" t="str">
        <f>Form!AP96</f>
        <v>Allied Health Professional Council of Singapore member </v>
      </c>
      <c r="N97" s="9" t="str">
        <f>Form!AX96</f>
        <v/>
      </c>
      <c r="O97" s="9" t="str">
        <f>Form!AC96</f>
        <v/>
      </c>
      <c r="P97" s="49" t="str">
        <f>Form!AS96</f>
        <v>www.amillionthingstosay.com</v>
      </c>
      <c r="Q97" s="9">
        <f>Form!AQ96</f>
        <v>6592985421</v>
      </c>
      <c r="R97" s="9" t="str">
        <f>Form!AR96</f>
        <v>amillionthingstosay@gmail.com</v>
      </c>
      <c r="S97" s="9" t="str">
        <f>Form!Y96</f>
        <v>Masters of Speech and Communication Disorders graduated from LaTrobe University, 2003. I have more than 20yrs of experience working exclusively in the area of voice disorders, gender affirming voice therapy and stuttering. I’ve worked in public hospitals and run a private practice. I also provide supervision for therapists in the area of voice therapy and GAVC. </v>
      </c>
      <c r="U97" s="9" t="str">
        <f>Form!AT96</f>
        <v>GAVC training </v>
      </c>
      <c r="V97" s="9" t="str">
        <f>Form!AZ96</f>
        <v/>
      </c>
    </row>
    <row r="98">
      <c r="A98" s="8" t="str">
        <f>Form!C97</f>
        <v>Jennifer Cleary, MS, CCC-SLP</v>
      </c>
      <c r="B98" s="8" t="str">
        <f>Form!AN97</f>
        <v>Oakland , CA</v>
      </c>
      <c r="C98" s="47" t="str">
        <f>Form!J97</f>
        <v>GAVC Trainer</v>
      </c>
      <c r="D98" s="9" t="str">
        <f>Form!L97</f>
        <v>Speech-Language Pathologist</v>
      </c>
      <c r="E98" s="9" t="str">
        <f>Form!U97</f>
        <v>CA</v>
      </c>
      <c r="F98" s="9" t="str">
        <f>IF(Form!Q97 = "No",Form!O97, Form!O97&amp;", "&amp;Form!R97)</f>
        <v>Individual Training - Virtual, Group Training - Virtual</v>
      </c>
      <c r="G98" s="9" t="str">
        <f>Form!W97</f>
        <v>Feminine, Masculine, Androgynous, Singing</v>
      </c>
      <c r="H98" s="9" t="str">
        <f>Form!M97</f>
        <v>English, Spanish </v>
      </c>
      <c r="I98" s="48" t="str">
        <f>Form!AI97</f>
        <v>Nonbinary</v>
      </c>
      <c r="J98" s="8" t="str">
        <f>Form!C97&amp;Form!E97&amp;" is a "&amp;Form!L97&amp;" employed at "&amp;Form!AO97&amp;"."</f>
        <v>Jennifer Cleary, MS, CCC-SLP (zie/hir and she/her) is a Speech-Language Pathologist employed at ExploreVoice Studios.</v>
      </c>
      <c r="K98" s="9">
        <f>Form!AW97</f>
        <v>2005</v>
      </c>
      <c r="L98" s="9">
        <f>Form!AV97</f>
        <v>2015</v>
      </c>
      <c r="M98" s="9" t="str">
        <f>Form!AP97</f>
        <v>Trans Voice Initiative </v>
      </c>
      <c r="N98" s="9" t="str">
        <f>Form!AX97</f>
        <v>Queer, non-binary, agender, grew up poor, white.</v>
      </c>
      <c r="O98" s="9" t="str">
        <f>Form!AC97</f>
        <v>Sliding scale available, do not accept insurance but superbill offered. </v>
      </c>
      <c r="P98" s="49" t="str">
        <f>Form!AS97</f>
        <v>www.explorevoice.com</v>
      </c>
      <c r="Q98" s="9">
        <f>Form!AQ97</f>
        <v>9178551029</v>
      </c>
      <c r="R98" s="9" t="str">
        <f>Form!AR97</f>
        <v>explorevoice@gmail.com</v>
      </c>
      <c r="S98" s="9" t="str">
        <f>Form!Y97</f>
        <v>MS in Speech Language Pathology with extensive training in GAVC. Unique in-community cultural competence as a member of the TGNC community. Founding member of the Trans Voice Initiative.</v>
      </c>
      <c r="U98" s="9" t="str">
        <f>Form!AT97</f>
        <v>Extensive training, and lived experience as part of community, as well as education from trans friends and family. </v>
      </c>
      <c r="V98" s="9" t="str">
        <f>Form!AZ97</f>
        <v>I am honored each time someone gives me the gift of getting to collaborate with them in the vulnerable and powerful space of self-expression, birthing and uncovering that is gender affirming voice coaching. </v>
      </c>
    </row>
    <row r="99">
      <c r="A99" s="8" t="str">
        <f>Form!C98</f>
        <v>Sarah Schneider, MS, CCC-SLP</v>
      </c>
      <c r="B99" s="8" t="str">
        <f>Form!AN98</f>
        <v>2330 Post Street, 5th floor , San Francisco , CA</v>
      </c>
      <c r="C99" s="47" t="str">
        <f>Form!J98</f>
        <v>GAVC Trainer</v>
      </c>
      <c r="D99" s="9" t="str">
        <f>Form!L98</f>
        <v>Speech-Language Pathologist</v>
      </c>
      <c r="E99" s="9" t="str">
        <f>Form!U98</f>
        <v>CA</v>
      </c>
      <c r="F99" s="9" t="str">
        <f>IF(Form!Q98 = "No",Form!O98, Form!O98&amp;", "&amp;Form!R98)</f>
        <v>Individual Training - Virtual, Individual Training - In Person</v>
      </c>
      <c r="G99" s="9" t="str">
        <f>Form!W98</f>
        <v>Feminine, Masculine, Androgynous, Singing</v>
      </c>
      <c r="H99" s="9" t="str">
        <f>Form!M98</f>
        <v>English, Interpretation Services Available</v>
      </c>
      <c r="I99" s="48" t="str">
        <f>Form!AI98</f>
        <v>Cisgender Woman</v>
      </c>
      <c r="J99" s="8" t="str">
        <f>Form!C98&amp;Form!E98&amp;" is a "&amp;Form!L98&amp;" employed at "&amp;Form!AO98&amp;"."</f>
        <v>Sarah Schneider, MS, CCC-SLP is a Speech-Language Pathologist employed at UCSF .</v>
      </c>
      <c r="K99" s="9">
        <f>Form!AW98</f>
        <v>2002</v>
      </c>
      <c r="L99" s="9">
        <f>Form!AV98</f>
        <v>2004</v>
      </c>
      <c r="M99" s="9" t="str">
        <f>Form!AP98</f>
        <v>American Speech-Language-Hearing Association (ASHA) </v>
      </c>
      <c r="N99" s="9" t="str">
        <f>Form!AX98</f>
        <v/>
      </c>
      <c r="O99" s="9" t="str">
        <f>Form!AC98</f>
        <v>We accept most insurance and have cash pay options. </v>
      </c>
      <c r="P99" s="49" t="str">
        <f>Form!AS98</f>
        <v>https://ohns.ucsf.edu/laryngology</v>
      </c>
      <c r="Q99" s="9">
        <f>Form!AQ98</f>
        <v>4158857700</v>
      </c>
      <c r="R99" s="9" t="str">
        <f>Form!AR98</f>
        <v>sarah.schneider@ucsf.edu</v>
      </c>
      <c r="S99" s="9" t="str">
        <f>Form!Y98</f>
        <v>Over 20 years of working with clients on gender affirming voice care across the spectrum of voice goals. I have and continue to work with surgeons who provide gender affirming voice surgery and am experienced in peri-operative voice care. </v>
      </c>
      <c r="U99" s="9" t="str">
        <f>Form!AT98</f>
        <v>Several workshops and online trainings</v>
      </c>
      <c r="V99" s="9" t="str">
        <f>Form!AZ98</f>
        <v/>
      </c>
    </row>
    <row r="100">
      <c r="A100" s="8" t="str">
        <f>Form!C99</f>
        <v>Jennifer Oates, PhD, CPSP, FSPA, WPATH SOC-v8 Certified member</v>
      </c>
      <c r="B100" s="8" t="str">
        <f>Form!AN99</f>
        <v>East Melbourne, Melbourne, Victoria</v>
      </c>
      <c r="C100" s="47" t="str">
        <f>Form!J99</f>
        <v>GAVC Trainer</v>
      </c>
      <c r="D100" s="9" t="str">
        <f>Form!L99</f>
        <v>Speech-Language Pathologist</v>
      </c>
      <c r="E100" s="9" t="str">
        <f>Form!U99</f>
        <v/>
      </c>
      <c r="F100" s="9" t="str">
        <f>IF(Form!Q99 = "No",Form!O99, Form!O99&amp;", "&amp;Form!R99)</f>
        <v>Individual Training - In Person</v>
      </c>
      <c r="G100" s="9" t="str">
        <f>Form!W99</f>
        <v>Feminine, Masculine, Androgynous</v>
      </c>
      <c r="H100" s="9" t="str">
        <f>Form!M99</f>
        <v>English</v>
      </c>
      <c r="I100" s="48" t="str">
        <f>Form!AI99</f>
        <v>Cisgender Woman</v>
      </c>
      <c r="J100" s="8" t="str">
        <f>Form!C99&amp;Form!E99&amp;" is a "&amp;Form!L99&amp;" employed at "&amp;Form!AO99&amp;"."</f>
        <v>Jennifer Oates, PhD, CPSP, FSPA, WPATH SOC-v8 Certified member (she/they) is a Speech-Language Pathologist employed at La Trobe University .</v>
      </c>
      <c r="K100" s="9">
        <f>Form!AW99</f>
        <v>1976</v>
      </c>
      <c r="L100" s="9">
        <f>Form!AV99</f>
        <v>1979</v>
      </c>
      <c r="M100" s="9" t="str">
        <f>Form!AP99</f>
        <v>World Professional Association for Transgender Health (WPATH) SOC-v8 Certified member, Life member and Fellow of Speech Pathology Australia, Member of Laryngology Society of Australasia, Member of the Australian Professional Association for Trans Health, Member of Australian Voice Association</v>
      </c>
      <c r="N100" s="9" t="str">
        <f>Form!AX99</f>
        <v/>
      </c>
      <c r="O100" s="9" t="str">
        <f>Form!AC99</f>
        <v>Clients who hold extras cover with Australian Health insurance funds, who are supported by WorkSafe or their employer, or who have a care plan with their doctor are eligible for rebates on their payments. </v>
      </c>
      <c r="P100" s="49" t="str">
        <f>Form!AS99</f>
        <v>https://scholars.latrobe.edu.au/jmoates</v>
      </c>
      <c r="Q100" s="9" t="str">
        <f>Form!AQ99</f>
        <v>+61417577722</v>
      </c>
      <c r="R100" s="9" t="str">
        <f>Form!AR99</f>
        <v>j.oates@latrobe.edu.au</v>
      </c>
      <c r="S100" s="9" t="str">
        <f>Form!Y99</f>
        <v>I have been supporting transgender and gender diverse clients with their voice, communication and wellbeing since 1979, initially in a university clinic and now mainly in a private practice (Melbourne Voice Analysis Centre). My education and training for this work includes speech pathology education (Bachelor and Masters degrees), post-graduation training in assessment and therapy for children and adults with voice problems, extensive research with adults and children with voice problems and transgender and gender diverse people seeking voice and communication support, and completion of education and training for gender affirming healthcare, gender affirming voice and communication training, and pre- and post-surgery care associated with gender affirming laryngeal surgery. My education and training specific to gender affirming voice and communication support has been provided by universities and through workshops, seminars, and conferences offered by the Australian Psychological Society, WPATH, EPATH and AusPATH. </v>
      </c>
      <c r="U100" s="9" t="str">
        <f>Form!AT99</f>
        <v>Training provided by AusPATH and WPATH via seminars, workshops and conferences</v>
      </c>
      <c r="V100" s="9" t="str">
        <f>Form!AZ99</f>
        <v/>
      </c>
    </row>
    <row r="101">
      <c r="A101" s="8" t="str">
        <f>Form!C100</f>
        <v>Kaila Harris, MS, BM, CCC-SLP</v>
      </c>
      <c r="B101" s="8" t="str">
        <f>Form!AN100</f>
        <v>243 Charles Street, Boston, MA</v>
      </c>
      <c r="C101" s="47" t="str">
        <f>Form!J100</f>
        <v>GAVC Trainer</v>
      </c>
      <c r="D101" s="30" t="str">
        <f>Form!L100</f>
        <v>Speech-Language Pathology and Singing Voice Specialist</v>
      </c>
      <c r="E101" s="9" t="str">
        <f>Form!U100</f>
        <v>MA</v>
      </c>
      <c r="F101" s="9" t="str">
        <f>IF(Form!Q100 = "No",Form!O100, Form!O100&amp;", "&amp;Form!R100)</f>
        <v>Individual Training - Virtual, Individual Training - In Person</v>
      </c>
      <c r="G101" s="9" t="str">
        <f>Form!W100</f>
        <v>Feminine, Masculine, Androgynous, Singing</v>
      </c>
      <c r="H101" s="9" t="str">
        <f>Form!M100</f>
        <v>English</v>
      </c>
      <c r="I101" s="48" t="str">
        <f>Form!AI100</f>
        <v>Cisgender Woman</v>
      </c>
      <c r="J101" s="8" t="str">
        <f>Form!C100&amp;Form!E100&amp;" is a "&amp;Form!L100&amp;" employed at "&amp;Form!AO100&amp;"."</f>
        <v>Kaila Harris, MS, BM, CCC-SLP is a Speech-Language Pathology and Singing Voice Specialist employed at Voice and Speech Lab - Massachusetts Eye and Ear Infirmary.</v>
      </c>
      <c r="K101" s="9">
        <f>Form!AW100</f>
        <v>2020</v>
      </c>
      <c r="L101" s="9">
        <f>Form!AV100</f>
        <v>2020</v>
      </c>
      <c r="M101" s="9" t="str">
        <f>Form!AP100</f>
        <v>Pan American Vocology Association (PAVA) National Association of Teachers of Singing (NATS), The Voice Foundation (TVF), American Speech-Language-Hearing Association (ASHA)</v>
      </c>
      <c r="N101" s="9" t="str">
        <f>Form!AX100</f>
        <v/>
      </c>
      <c r="O101" s="9" t="str">
        <f>Form!AC100</f>
        <v/>
      </c>
      <c r="P101" s="49" t="str">
        <f>Form!AS100</f>
        <v>https://masseyeandear.org/treatments/transgender-voice-therapy</v>
      </c>
      <c r="Q101" s="9">
        <f>Form!AQ100</f>
        <v>6175734050</v>
      </c>
      <c r="R101" s="9" t="str">
        <f>Form!AR100</f>
        <v>kharris25@meei.harvard.edu</v>
      </c>
      <c r="S101" s="9" t="str">
        <f>Form!Y100</f>
        <v>Undergraduate degree in Vocal Performance and graduate degree in SLP. GAVC specific training includes: Cultural responsiveness trainings with AC Goldberg of Transplaining, 2 supervised graduate internships, clinical fellowship providing GAVC voice training alongside clinical services, attending multiple GAVC voice training workshops provided by both cis and TGD instructors including by the Trans Voice Initiative, and reading books on GAVC voice training for speakers and singers. </v>
      </c>
      <c r="U101" s="9" t="str">
        <f>Form!AT100</f>
        <v>Training with Transplaining led by AC Goldberg, reading scholarly texts and books written by TGD authors. </v>
      </c>
      <c r="V101" s="9" t="str">
        <f>Form!AZ100</f>
        <v>Teaching singing voice since 2008. </v>
      </c>
    </row>
    <row r="102">
      <c r="A102" s="8" t="str">
        <f>Form!C101</f>
        <v>Alyssa McCarthy BA Mus, MSc S-LP, S-LP (C), Reg. CASLPO</v>
      </c>
      <c r="B102" s="8" t="str">
        <f>Form!AN101</f>
        <v>Ontario Virtual (1600-2300 Yonge Street, Toronto, ON M4P 1E4), Toronto, ON</v>
      </c>
      <c r="C102" s="47" t="str">
        <f>Form!J101</f>
        <v>GAVC Trainer</v>
      </c>
      <c r="D102" s="30" t="str">
        <f>Form!L101</f>
        <v>Speech-Language Pathologist, Singing Voice Specialist</v>
      </c>
      <c r="E102" s="9" t="str">
        <f>Form!U101</f>
        <v>ON, NS, PEI</v>
      </c>
      <c r="F102" s="9" t="str">
        <f>IF(Form!Q101 = "No",Form!O101, Form!O101&amp;", "&amp;Form!R101)</f>
        <v>Individual Training - Virtual, Group Training - Virtual</v>
      </c>
      <c r="G102" s="9" t="str">
        <f>Form!W101</f>
        <v>Feminine, Masculine, Androgynous, Singing</v>
      </c>
      <c r="H102" s="9" t="str">
        <f>Form!M101</f>
        <v>English </v>
      </c>
      <c r="I102" s="48" t="str">
        <f>Form!AI101</f>
        <v>Cisgender Woman</v>
      </c>
      <c r="J102" s="8" t="str">
        <f>Form!C101&amp;Form!E101&amp;" is a "&amp;Form!L101&amp;" employed at "&amp;Form!AO101&amp;"."</f>
        <v>Alyssa McCarthy BA Mus, MSc S-LP, S-LP (C), Reg. CASLPO (she/her) is a Speech-Language Pathologist, Singing Voice Specialist employed at SpeechAppeal .</v>
      </c>
      <c r="K102" s="9">
        <f>Form!AW101</f>
        <v>2016</v>
      </c>
      <c r="L102" s="9">
        <f>Form!AV101</f>
        <v>2016</v>
      </c>
      <c r="M102" s="9" t="str">
        <f>Form!AP101</f>
        <v>Speech-Language Audiology Canada, College of Audiologists and Speech-Language Pathologists of Ontario, Rainbow Health Ontario</v>
      </c>
      <c r="N102" s="9" t="str">
        <f>Form!AX101</f>
        <v/>
      </c>
      <c r="O102" s="9" t="str">
        <f>Form!AC101</f>
        <v>Varies</v>
      </c>
      <c r="P102" s="49" t="str">
        <f>Form!AS101</f>
        <v>www.speechappealclinic.com</v>
      </c>
      <c r="Q102" s="9" t="str">
        <f>Form!AQ101</f>
        <v/>
      </c>
      <c r="R102" s="9" t="str">
        <f>Form!AR101</f>
        <v>admin@speechappealclinic.com</v>
      </c>
      <c r="S102" s="9" t="str">
        <f>Form!Y101</f>
        <v>I began clinical training with GAVC training in 2014 and have been working heavily clinically with GAVC ever since, in addition to prioritizing many GAVC courses, such as those with Hirsch and Helou, Goldberg, and more.</v>
      </c>
      <c r="U102" s="9" t="str">
        <f>Form!AT101</f>
        <v>Transplaining, Goldberg, Kapila, Vastine &amp; Helou</v>
      </c>
      <c r="V102" s="9" t="str">
        <f>Form!AZ101</f>
        <v/>
      </c>
    </row>
    <row r="103">
      <c r="A103" s="8" t="str">
        <f>Form!C102</f>
        <v>Kevin Dorman, MS, CCC-SLP</v>
      </c>
      <c r="B103" s="8" t="str">
        <f>Form!AN102</f>
        <v>Greensboro, NC</v>
      </c>
      <c r="C103" s="47" t="str">
        <f>Form!J102</f>
        <v>GAVC Trainer</v>
      </c>
      <c r="D103" s="9" t="str">
        <f>Form!L102</f>
        <v>Speech-Language Pathologist</v>
      </c>
      <c r="E103" s="9" t="str">
        <f>Form!U102</f>
        <v>VA, NC, SC, GA</v>
      </c>
      <c r="F103" s="9" t="str">
        <f>IF(Form!Q102 = "No",Form!O102, Form!O102&amp;", "&amp;Form!R102)</f>
        <v>Individual Training - Virtual, Group Training - Virtual</v>
      </c>
      <c r="G103" s="9" t="str">
        <f>Form!W102</f>
        <v>Feminine, Masculine, Androgynous, Singing</v>
      </c>
      <c r="H103" s="9" t="str">
        <f>Form!M102</f>
        <v>English</v>
      </c>
      <c r="I103" s="48" t="str">
        <f>Form!AI102</f>
        <v>Nonbinary</v>
      </c>
      <c r="J103" s="8" t="str">
        <f>Form!C102&amp;Form!E102&amp;" is a "&amp;Form!L102&amp;" employed at "&amp;Form!AO102&amp;"."</f>
        <v>Kevin Dorman, MS, CCC-SLP (they/them) is a Speech-Language Pathologist employed at Prismatic Speech Services.</v>
      </c>
      <c r="K103" s="9">
        <f>Form!AW102</f>
        <v>2015</v>
      </c>
      <c r="L103" s="9">
        <f>Form!AV102</f>
        <v>2015</v>
      </c>
      <c r="M103" s="9" t="str">
        <f>Form!AP102</f>
        <v>Transgender Professional Association for Transgender Health (TPATH), Charlotte Transgender Health, Trans Voice Initiative, World Professional Association for Transgender Health (WPATH), American Speech-Language-Hearing Association (ASHA),</v>
      </c>
      <c r="N103" s="9" t="str">
        <f>Form!AX102</f>
        <v>Queer, demisexual, neurodivergent, bird nerd</v>
      </c>
      <c r="O103" s="9" t="str">
        <f>Form!AC102</f>
        <v>Micro-grants available for those who need financial assistance; superbills and documentation available for clients to seek insurance reimbursement</v>
      </c>
      <c r="P103" s="49" t="str">
        <f>Form!AS102</f>
        <v>prismaticspeech.com</v>
      </c>
      <c r="Q103" s="9">
        <f>Form!AQ102</f>
        <v>3362321371</v>
      </c>
      <c r="R103" s="9" t="str">
        <f>Form!AR102</f>
        <v>kevin@prismaticspeech.com</v>
      </c>
      <c r="S103" s="9" t="str">
        <f>Form!Y102</f>
        <v>Kevin (they/them) has been providing online gender-affirming voice work since they opened their practice in 2016. They have worked towards specializing in this area since they figured out their own gender identity in 2012, and have sought a variety of trainings to provide the best care possible. These trainings include intensive workshops in gender-affirming voice and voice disorder treatment, singing voice application, trauma-informed social work. Kevin is a cofounder of a trans-identifying voice professionals collective and is constantly refining their services thanks to the generosity of their peers.</v>
      </c>
      <c r="U103" s="9" t="str">
        <f>Form!AT102</f>
        <v>Training led by Ruchi Kapila in 2023 as part of Denver Training in January; Training by Wynde Vastiune in 2019 in Denver Training in January; Helou/Hirsch/Block training in 2017; trauma-informed care social work conference in 2019; several smaller presentations at ASHA throughout the years.</v>
      </c>
      <c r="V103" s="9" t="str">
        <f>Form!AZ102</f>
        <v/>
      </c>
    </row>
    <row r="104">
      <c r="A104" s="8" t="str">
        <f>Form!C103</f>
        <v>Jessica Schwartz Smith, MS, CCC-SLP</v>
      </c>
      <c r="B104" s="8" t="str">
        <f>Form!AN103</f>
        <v>150 S Warner Rd Ste 130,, King of Prussia, PA</v>
      </c>
      <c r="C104" s="47" t="str">
        <f>Form!J103</f>
        <v>GAVC Trainer</v>
      </c>
      <c r="D104" s="9" t="str">
        <f>Form!L103</f>
        <v>Speech-Language Pathologist</v>
      </c>
      <c r="E104" s="9" t="str">
        <f>Form!U103</f>
        <v>PA, NC</v>
      </c>
      <c r="F104" s="9" t="str">
        <f>IF(Form!Q103 = "No",Form!O103, Form!O103&amp;", "&amp;Form!R103)</f>
        <v>Individual Training - Virtual, Individual Training - In Person</v>
      </c>
      <c r="G104" s="9" t="str">
        <f>Form!W103</f>
        <v>Feminine, Masculine, Androgynous</v>
      </c>
      <c r="H104" s="9" t="str">
        <f>Form!M103</f>
        <v>English</v>
      </c>
      <c r="I104" s="48" t="str">
        <f>Form!AI103</f>
        <v>Cisgender Woman</v>
      </c>
      <c r="J104" s="8" t="str">
        <f>Form!C103&amp;Form!E103&amp;" is a "&amp;Form!L103&amp;" employed at "&amp;Form!AO103&amp;"."</f>
        <v>Jessica Schwartz Smith, MS, CCC-SLP is a Speech-Language Pathologist employed at Resonate Voice and Speech Services.</v>
      </c>
      <c r="K104" s="9">
        <f>Form!AW103</f>
        <v>2016</v>
      </c>
      <c r="L104" s="9">
        <f>Form!AV103</f>
        <v>2019</v>
      </c>
      <c r="M104" s="9" t="str">
        <f>Form!AP103</f>
        <v>American Speech-Language-Hearing Association (ASHA)</v>
      </c>
      <c r="N104" s="9" t="str">
        <f>Form!AX103</f>
        <v/>
      </c>
      <c r="O104" s="9" t="str">
        <f>Form!AC103</f>
        <v>Accepting self pay, out of network insurance via superbill, Medicare, and the following commercial insurance: Independence Blue Cross, Highmark of PA, BCBS PPO plans, United Healthcare/Optum, and Medicare</v>
      </c>
      <c r="P104" s="49" t="str">
        <f>Form!AS103</f>
        <v>www.resonatevoiceandspeech.com</v>
      </c>
      <c r="Q104" s="9">
        <f>Form!AQ103</f>
        <v>2674144930</v>
      </c>
      <c r="R104" s="9" t="str">
        <f>Form!AR103</f>
        <v>jessica@resonatevoiceandspeech.com</v>
      </c>
      <c r="S104" s="9" t="str">
        <f>Form!Y103</f>
        <v>Jessica is a licensed and certified speech-language pathologist and private practice owner who specializes in voice care.  She has experience working with general voice patients since 2016 and began working with trans clients seeking voice training in 2019.  Jessica ensures all exercises are rooted in an understanding of healthy voice practices to lay a strong foundation for pitch, resonance, and communication training.  She is Safe Zone Trained and participates in continuing education to support an affirming environment that offers high quality, individualized voice care.</v>
      </c>
      <c r="U104" s="9" t="str">
        <f>Form!AT103</f>
        <v>Safe Zone Training, Trans Wellness Conference Attendee</v>
      </c>
      <c r="V104" s="9" t="str">
        <f>Form!AZ103</f>
        <v/>
      </c>
    </row>
    <row r="105">
      <c r="A105" s="8" t="str">
        <f>Form!C104</f>
        <v>Rebecca (Becks) von Duering, MS, CCC-SLP</v>
      </c>
      <c r="B105" s="8" t="str">
        <f>Form!AN104</f>
        <v>Seattle, Washington</v>
      </c>
      <c r="C105" s="47" t="str">
        <f>Form!J104</f>
        <v>GAVC Trainer</v>
      </c>
      <c r="D105" s="9" t="str">
        <f>Form!L104</f>
        <v>Speech-Language Pathologist</v>
      </c>
      <c r="E105" s="9" t="str">
        <f>Form!U104</f>
        <v>WA, OR, AZ</v>
      </c>
      <c r="F105" s="9" t="str">
        <f>IF(Form!Q104 = "No",Form!O104, Form!O104&amp;", "&amp;Form!R104)</f>
        <v>Individual Training - Virtual</v>
      </c>
      <c r="G105" s="9" t="str">
        <f>Form!W104</f>
        <v>Feminine, Masculine, Androgynous</v>
      </c>
      <c r="H105" s="9" t="str">
        <f>Form!M104</f>
        <v>English</v>
      </c>
      <c r="I105" s="48" t="str">
        <f>Form!AI104</f>
        <v>Transmasculine Nonbinary</v>
      </c>
      <c r="J105" s="8" t="str">
        <f>Form!C104&amp;Form!E104&amp;" is a "&amp;Form!L104&amp;" employed at "&amp;Form!AO104&amp;"."</f>
        <v>Rebecca (Becks) von Duering, MS, CCC-SLP (they/them) is a Speech-Language Pathologist employed at Affirming Voice &amp; Communication, PLLC.</v>
      </c>
      <c r="K105" s="9">
        <f>Form!AW104</f>
        <v>2008</v>
      </c>
      <c r="L105" s="9">
        <f>Form!AV104</f>
        <v>2015</v>
      </c>
      <c r="M105" s="9" t="str">
        <f>Form!AP104</f>
        <v>American Speech-Language-Hearing Association (ASHA), World Professional Association for Transgender Health (WPATH)</v>
      </c>
      <c r="N105" s="9" t="str">
        <f>Form!AX104</f>
        <v>Queer, ADHD, Neurodiversity Affirming, Linguistic &amp; Cultural Diversity Affirming care </v>
      </c>
      <c r="O105" s="9" t="str">
        <f>Form!AC104</f>
        <v>Pricing can be modified pasted on financial need, some insurance is accepted</v>
      </c>
      <c r="P105" s="49" t="str">
        <f>Form!AS104</f>
        <v>https://affirmingvoice.clientsecure.me</v>
      </c>
      <c r="Q105" s="9" t="str">
        <f>Form!AQ104</f>
        <v/>
      </c>
      <c r="R105" s="9" t="str">
        <f>Form!AR104</f>
        <v>rebecca@affirmingvoice.com</v>
      </c>
      <c r="S105" s="9" t="str">
        <f>Form!Y104</f>
        <v>I have extensive experience working with transgender and gender diverse clients. I strive to equip my clients with the skills to modify their voice and communication to align with their gender presentation goals while maintaining the nuances of their personality and cultural background. I am skilled in managing medically complex voice cases, working with people who never achieved alignment through their earlier attempts at voice training, and supporting patients pre- and post- voice surgery.</v>
      </c>
      <c r="U105" s="9" t="str">
        <f>Form!AT104</f>
        <v>Lived Experience, WPATH GEI Foundations, numerous professional trainings, and I am a trainer in gender affirming voice and communication </v>
      </c>
      <c r="V105" s="9" t="str">
        <f>Form!AZ104</f>
        <v/>
      </c>
    </row>
    <row r="106">
      <c r="A106" s="8" t="str">
        <f>Form!C105</f>
        <v>Kate Baumwol CPSP</v>
      </c>
      <c r="B106" s="8" t="str">
        <f>Form!AN105</f>
        <v>Perth, WA</v>
      </c>
      <c r="C106" s="47" t="str">
        <f>Form!J105</f>
        <v>GAVC Trainer</v>
      </c>
      <c r="D106" s="9" t="str">
        <f>Form!L105</f>
        <v>Speech-Language Pathologist</v>
      </c>
      <c r="E106" s="9" t="str">
        <f>Form!U105</f>
        <v/>
      </c>
      <c r="F106" s="9" t="str">
        <f>IF(Form!Q105 = "No",Form!O105, Form!O105&amp;", "&amp;Form!R105)</f>
        <v>Individual Training - In Person</v>
      </c>
      <c r="G106" s="9" t="str">
        <f>Form!W105</f>
        <v>Feminine, Masculine, Androgynous</v>
      </c>
      <c r="H106" s="9" t="str">
        <f>Form!M105</f>
        <v>English</v>
      </c>
      <c r="I106" s="48" t="str">
        <f>Form!AI105</f>
        <v>Cisgender Woman</v>
      </c>
      <c r="J106" s="8" t="str">
        <f>Form!C105&amp;Form!E105&amp;" is a "&amp;Form!L105&amp;" employed at "&amp;Form!AO105&amp;"."</f>
        <v>Kate Baumwol CPSP is a Speech-Language Pathologist employed at Perth ENT Centre.</v>
      </c>
      <c r="K106" s="9">
        <f>Form!AW105</f>
        <v>2006</v>
      </c>
      <c r="L106" s="9">
        <f>Form!AV105</f>
        <v>2015</v>
      </c>
      <c r="M106" s="9" t="str">
        <f>Form!AP105</f>
        <v>Laryngology Society of Australasia, Australian Voice Association </v>
      </c>
      <c r="N106" s="9" t="str">
        <f>Form!AX105</f>
        <v/>
      </c>
      <c r="O106" s="9" t="str">
        <f>Form!AC105</f>
        <v/>
      </c>
      <c r="P106" s="49" t="str">
        <f>Form!AS105</f>
        <v>https://www.perthentcentre.com.au/voiceandairway</v>
      </c>
      <c r="Q106" s="9" t="str">
        <f>Form!AQ105</f>
        <v/>
      </c>
      <c r="R106" s="9" t="str">
        <f>Form!AR105</f>
        <v/>
      </c>
      <c r="S106" s="9" t="str">
        <f>Form!Y105</f>
        <v>Speech pathologist with over 20years experience and a sole clinical interest in voice disorders</v>
      </c>
      <c r="U106" s="9" t="str">
        <f>Form!AT105</f>
        <v/>
      </c>
      <c r="V106" s="9" t="str">
        <f>Form!AZ105</f>
        <v/>
      </c>
    </row>
    <row r="107">
      <c r="A107" s="8" t="str">
        <f>Form!C106</f>
        <v>Adriana Sandbekkbråten, logoped MNLL</v>
      </c>
      <c r="B107" s="8" t="str">
        <f>Form!AN106</f>
        <v>Torvet 6, 2000, Lillestrøm , Akershus</v>
      </c>
      <c r="C107" s="47" t="str">
        <f>Form!J106</f>
        <v>GAVC Trainer</v>
      </c>
      <c r="D107" s="9" t="str">
        <f>Form!L106</f>
        <v>Speech-Language Pathologist</v>
      </c>
      <c r="E107" s="9" t="str">
        <f>Form!U106</f>
        <v>Nationally (Norway)</v>
      </c>
      <c r="F107" s="9" t="str">
        <f>IF(Form!Q106 = "No",Form!O106, Form!O106&amp;", "&amp;Form!R106)</f>
        <v>Individual Training - Virtual, Individual Training - In Person</v>
      </c>
      <c r="G107" s="9" t="str">
        <f>Form!W106</f>
        <v>Feminine, Masculine, Androgynous</v>
      </c>
      <c r="H107" s="9" t="str">
        <f>Form!M106</f>
        <v>Norwegian, English</v>
      </c>
      <c r="I107" s="48" t="str">
        <f>Form!AI106</f>
        <v>Cisgender Woman</v>
      </c>
      <c r="J107" s="8" t="str">
        <f>Form!C106&amp;Form!E106&amp;" is a "&amp;Form!L106&amp;" employed at "&amp;Form!AO106&amp;"."</f>
        <v>Adriana Sandbekkbråten, logoped MNLL is a Speech-Language Pathologist employed at Center logopedi AS.</v>
      </c>
      <c r="K107" s="9">
        <f>Form!AW106</f>
        <v>2022</v>
      </c>
      <c r="L107" s="9">
        <f>Form!AV106</f>
        <v>2023</v>
      </c>
      <c r="M107" s="9" t="str">
        <f>Form!AP106</f>
        <v>NLL, Norsk logopedlag.</v>
      </c>
      <c r="N107" s="9" t="str">
        <f>Form!AX106</f>
        <v/>
      </c>
      <c r="O107" s="9" t="str">
        <f>Form!AC106</f>
        <v>Training is covered by HELFO (The Norwegian Health Economics Administration).</v>
      </c>
      <c r="P107" s="49" t="str">
        <f>Form!AS106</f>
        <v>www.centerlogopedi.no</v>
      </c>
      <c r="Q107" s="9" t="str">
        <f>Form!AQ106</f>
        <v>+4747623485</v>
      </c>
      <c r="R107" s="9" t="str">
        <f>Form!AR106</f>
        <v>sandbekkbraten@centerlogopedi.no</v>
      </c>
      <c r="S107" s="9" t="str">
        <f>Form!Y106</f>
        <v>Master's in speech language pathology from the University of Oslo, Norway</v>
      </c>
      <c r="U107" s="9" t="str">
        <f>Form!AT106</f>
        <v>I've completed voice training through Statped, as well as online courses on gender affirming voice training.</v>
      </c>
      <c r="V107" s="9" t="str">
        <f>Form!AZ106</f>
        <v/>
      </c>
    </row>
    <row r="108">
      <c r="A108" s="8" t="str">
        <f>Form!C107</f>
        <v>Sierra Downs, MA CCC-SLP</v>
      </c>
      <c r="B108" s="8" t="str">
        <f>Form!AN107</f>
        <v>100 MAIN STREET
Suite 4, Burlington, Vermont</v>
      </c>
      <c r="C108" s="47" t="str">
        <f>Form!J107</f>
        <v>GAVC Trainer</v>
      </c>
      <c r="D108" s="30" t="str">
        <f>Form!L107</f>
        <v>Speech-Language Pathologist and Singing Voice Coach</v>
      </c>
      <c r="E108" s="9" t="str">
        <f>Form!U107</f>
        <v>VT, NH</v>
      </c>
      <c r="F108" s="9" t="str">
        <f>IF(Form!Q107 = "No",Form!O107, Form!O107&amp;", "&amp;Form!R107)</f>
        <v>Individual Training - Virtual, Individual Training - In Person, Group Training - Virtual, Group Training - In Person</v>
      </c>
      <c r="G108" s="9" t="str">
        <f>Form!W107</f>
        <v>Feminine, Masculine, Androgynous, Singing</v>
      </c>
      <c r="H108" s="9" t="str">
        <f>Form!M107</f>
        <v>English</v>
      </c>
      <c r="I108" s="48" t="str">
        <f>Form!AI107</f>
        <v>Nonbinary / Demigender</v>
      </c>
      <c r="J108" s="8" t="str">
        <f>Form!C107&amp;Form!E107&amp;" is a "&amp;Form!L107&amp;" employed at "&amp;Form!AO107&amp;"."</f>
        <v>Sierra Downs, MA CCC-SLP (she/they) is a Speech-Language Pathologist and Singing Voice Coach employed at Veritas Voice &amp; Speech, LLC.</v>
      </c>
      <c r="K108" s="9">
        <f>Form!AW107</f>
        <v>2014</v>
      </c>
      <c r="L108" s="9">
        <f>Form!AV107</f>
        <v>2016</v>
      </c>
      <c r="M108" s="9" t="str">
        <f>Form!AP107</f>
        <v>World Professional Association for Transgender Health (WPATH), The Voice Foundation, Voice and Speech Trainers Association, Corporate Speech Pathology Network, Vermont Speech and Hearing Association, American Speech-Language-Hearing Association (ASHA)</v>
      </c>
      <c r="N108" s="9" t="str">
        <f>Form!AX107</f>
        <v>queer, nonbinary (demigender) person, nature lover, self-proclaimed voice geek, and all-around goofball. </v>
      </c>
      <c r="O108" s="9" t="str">
        <f>Form!AC107</f>
        <v>Currently we accept Medicare, Medicaid of Vermont (Green Mountain Care), and BCBS of Vermont. We do offer a reduced fee/sliding scale rate for folks paying privately or without insurance. </v>
      </c>
      <c r="P108" s="49" t="str">
        <f>Form!AS107</f>
        <v>www.vtspeech.com</v>
      </c>
      <c r="Q108" s="9">
        <f>Form!AQ107</f>
        <v>8022304650</v>
      </c>
      <c r="R108" s="9" t="str">
        <f>Form!AR107</f>
        <v>sierra@vtspeech.com</v>
      </c>
      <c r="S108" s="9" t="str">
        <f>Form!Y107</f>
        <v>As a queer, nonbinary person (and life-long voice geek), I am consistently challenging my own beliefs while seeking to learn from others’ lived experiences. 
My formal education pertaining to GAVC includes graduate level training through the George Washington University in Washington, DC, including published research on Accessibility to GAVC training for People of Color; this collaborative work has recently been cited in WPATH’s most recent Standards of Care. 
I have participated in numerous conferences and additional trainings since 2014, some of which have been hosted by the incredible voice practitioners who have poured their energy into creating this very directory. However, I find the most worthwhile training by far comes directly from the shared experiences of my clients, and I am honored to be a part of this process with them. </v>
      </c>
      <c r="U108" s="9" t="str">
        <f>Form!AT107</f>
        <v>I commit to at least 1-2 trainings related to cultural humility every year. These have primarily included workshops curated by trans/nonbinary people (Wynde Vastine, AC Goldberg, just to name a few) or through our local PRIDE Center of Vermont. </v>
      </c>
      <c r="V108" s="9" t="str">
        <f>Form!AZ107</f>
        <v>I believe in the following: 1.) ALL voices are miraculous 2.) Everyone deserves the right to feel affirmed while using their voice as an instrument for self-expression, and 3.) Expiration dates are simply someone else’s opinion. </v>
      </c>
    </row>
    <row r="109">
      <c r="A109" s="8" t="str">
        <f>Form!C108</f>
        <v>Danielle Schwartz, M.S., CCC-SLP</v>
      </c>
      <c r="B109" s="8" t="str">
        <f>Form!AN108</f>
        <v>330 Poyntz Ave; Suite #274, Manhattan, KS</v>
      </c>
      <c r="C109" s="47" t="str">
        <f>Form!J108</f>
        <v>GAVC Trainer</v>
      </c>
      <c r="D109" s="9" t="str">
        <f>Form!L108</f>
        <v>Speech-Language Pathologist</v>
      </c>
      <c r="E109" s="9" t="str">
        <f>Form!U108</f>
        <v>KS, CO, NC</v>
      </c>
      <c r="F109" s="9" t="str">
        <f>IF(Form!Q108 = "No",Form!O108, Form!O108&amp;", "&amp;Form!R108)</f>
        <v>Individual Training - Virtual, Individual Training - In Person, Group Training - Virtual, Group Training - In Person</v>
      </c>
      <c r="G109" s="9" t="str">
        <f>Form!W108</f>
        <v>Feminine, Masculine, Androgynous</v>
      </c>
      <c r="H109" s="9" t="str">
        <f>Form!M108</f>
        <v>English</v>
      </c>
      <c r="I109" s="48" t="str">
        <f>Form!AI108</f>
        <v>Cisgender Woman</v>
      </c>
      <c r="J109" s="8" t="str">
        <f>Form!C108&amp;Form!E108&amp;" is a "&amp;Form!L108&amp;" employed at "&amp;Form!AO108&amp;"."</f>
        <v>Danielle Schwartz, M.S., CCC-SLP (she/her) is a Speech-Language Pathologist employed at Empower Me Speech Services, KSU.</v>
      </c>
      <c r="K109" s="9">
        <f>Form!AW108</f>
        <v>2021</v>
      </c>
      <c r="L109" s="9">
        <f>Form!AV108</f>
        <v>2021</v>
      </c>
      <c r="M109" s="9" t="str">
        <f>Form!AP108</f>
        <v>American Speech-Language-Hearing Association (ASHA), KSHA</v>
      </c>
      <c r="N109" s="9" t="str">
        <f>Form!AX108</f>
        <v>Veteran, LGBTQ+ ally</v>
      </c>
      <c r="O109" s="9" t="str">
        <f>Form!AC108</f>
        <v>I accept Tricare, BCBS, Medicaid, Medicare, and AETNA. </v>
      </c>
      <c r="P109" s="49" t="str">
        <f>Form!AS108</f>
        <v>https://www.empowermespeechservices.com/</v>
      </c>
      <c r="Q109" s="9">
        <f>Form!AQ108</f>
        <v>7854106936</v>
      </c>
      <c r="R109" s="9" t="str">
        <f>Form!AR108</f>
        <v>danielleschwartz@empowermespeech.org</v>
      </c>
      <c r="S109" s="9" t="str">
        <f>Form!Y108</f>
        <v>I have completed various continuing education on gender affirming voice and communication. I have a private practice and work with transgender and gender diverse individuals. </v>
      </c>
      <c r="U109" s="9" t="str">
        <f>Form!AT108</f>
        <v>"Culturally Responsive Practices Working with Trans/GNC Patients, Clients, and Students Across All Settings" presented by AC Goldberg, PhD CCC-SLP</v>
      </c>
      <c r="V109" s="9" t="str">
        <f>Form!AZ108</f>
        <v/>
      </c>
    </row>
    <row r="110">
      <c r="A110" s="8" t="str">
        <f>Form!C109</f>
        <v>Jaclyn Lorraine, MA, CCC-SLP</v>
      </c>
      <c r="B110" s="8" t="str">
        <f>Form!AN109</f>
        <v>2525c Lebanon Pike Suite 102, Nashville, TN</v>
      </c>
      <c r="C110" s="47" t="str">
        <f>Form!J109</f>
        <v>GAVC Trainer</v>
      </c>
      <c r="D110" s="9" t="str">
        <f>Form!L109</f>
        <v>Speech-Language Pathologist</v>
      </c>
      <c r="E110" s="9" t="str">
        <f>Form!U109</f>
        <v>VA, CA, TN</v>
      </c>
      <c r="F110" s="9" t="str">
        <f>IF(Form!Q109 = "No",Form!O109, Form!O109&amp;", "&amp;Form!R109)</f>
        <v>Individual Training - Virtual, Individual Training - In Person</v>
      </c>
      <c r="G110" s="9" t="str">
        <f>Form!W109</f>
        <v>Feminine, Masculine, Androgynous, Singing</v>
      </c>
      <c r="H110" s="9" t="str">
        <f>Form!M109</f>
        <v>English</v>
      </c>
      <c r="I110" s="48" t="str">
        <f>Form!AI109</f>
        <v>Cisgender Woman</v>
      </c>
      <c r="J110" s="8" t="str">
        <f>Form!C109&amp;Form!E109&amp;" is a "&amp;Form!L109&amp;" employed at "&amp;Form!AO109&amp;"."</f>
        <v>Jaclyn Lorraine, MA, CCC-SLP (she/her) is a Speech-Language Pathologist employed at their.therapy.</v>
      </c>
      <c r="K110" s="9">
        <f>Form!AW109</f>
        <v>2021</v>
      </c>
      <c r="L110" s="9">
        <f>Form!AV109</f>
        <v>2021</v>
      </c>
      <c r="M110" s="9" t="str">
        <f>Form!AP109</f>
        <v>American Speech-Language-Hearing Association (ASHA)</v>
      </c>
      <c r="N110" s="9" t="str">
        <f>Form!AX109</f>
        <v>LGBTQ+ community member</v>
      </c>
      <c r="O110" s="9" t="str">
        <f>Form!AC109</f>
        <v>Assist with access to grants, Blue Cross Blue Shield plans of America, Medicaid, United Health Care, private pay flexibility options</v>
      </c>
      <c r="P110" s="49" t="str">
        <f>Form!AS109</f>
        <v>https://www.theirtherapy.com</v>
      </c>
      <c r="Q110" s="9">
        <f>Form!AQ109</f>
        <v>6156690761</v>
      </c>
      <c r="R110" s="9" t="str">
        <f>Form!AR109</f>
        <v>info@theirtherapy.com</v>
      </c>
      <c r="S110" s="9" t="str">
        <f>Form!Y109</f>
        <v>Diversity Equity and Inclusion Training, Gender Affirming VoiceTraining, Trauma Informed Specialist, WPATH GEI Multidisciplinary Voice and Communication Workshop</v>
      </c>
      <c r="U110" s="9" t="str">
        <f>Form!AT109</f>
        <v>DEI through TGNC Conference and ASHA, Trauma Informed Training through ASHA and Simple Practice, WPATH GEI Multidisciplinary Voice and Communication Workshop</v>
      </c>
      <c r="V110" s="9" t="str">
        <f>Form!AZ109</f>
        <v>Member of LGBTQ+ choir of Nashville</v>
      </c>
    </row>
    <row r="111">
      <c r="A111" s="8" t="str">
        <f>Form!C110</f>
        <v>Aubrey Dunlap, MS, CCC-SLP</v>
      </c>
      <c r="B111" s="8" t="str">
        <f>Form!AN110</f>
        <v>5815 W Utopia Road, Glendale, AZ</v>
      </c>
      <c r="C111" s="47" t="str">
        <f>Form!J110</f>
        <v>GAVC Trainer</v>
      </c>
      <c r="D111" s="9" t="str">
        <f>Form!L110</f>
        <v>Speech-Language Pathologist</v>
      </c>
      <c r="E111" s="9" t="str">
        <f>Form!U110</f>
        <v>AZ</v>
      </c>
      <c r="F111" s="9" t="str">
        <f>IF(Form!Q110 = "No",Form!O110, Form!O110&amp;", "&amp;Form!R110)</f>
        <v>Individual Training - Virtual, Individual Training - In Person, Group Training - Virtual, Group Training - In Person</v>
      </c>
      <c r="G111" s="9" t="str">
        <f>Form!W110</f>
        <v>Feminine, Masculine, Androgynous</v>
      </c>
      <c r="H111" s="9" t="str">
        <f>Form!M110</f>
        <v>English</v>
      </c>
      <c r="I111" s="48" t="str">
        <f>Form!AI110</f>
        <v>Cisgender Woman</v>
      </c>
      <c r="J111" s="8" t="str">
        <f>Form!C110&amp;Form!E110&amp;" is a "&amp;Form!L110&amp;" employed at "&amp;Form!AO110&amp;"."</f>
        <v>Aubrey Dunlap, MS, CCC-SLP is a Speech-Language Pathologist employed at Midwestern University.</v>
      </c>
      <c r="K111" s="9" t="str">
        <f>Form!AW110</f>
        <v/>
      </c>
      <c r="L111" s="9" t="str">
        <f>Form!AV110</f>
        <v/>
      </c>
      <c r="M111" s="9" t="str">
        <f>Form!AP110</f>
        <v>American Speech-Language-Hearing Association (ASHA)</v>
      </c>
      <c r="N111" s="9" t="str">
        <f>Form!AX110</f>
        <v/>
      </c>
      <c r="O111" s="9" t="str">
        <f>Form!AC110</f>
        <v>University clinic, with therapy provided by students under direct supervision of a licensed and certified SLP. Accept most major insurances except Aetna. Provide services at no cost for patients with AHCCCS (AZ Medicaid). Have a generous hardship fund to help cover therapy if uninsured or if co-pays are prohibitive. Out of pocket cost is $50/evaluation and $35/session.</v>
      </c>
      <c r="P111" s="49" t="str">
        <f>Form!AS110</f>
        <v>https://www.mwuclinics.com/arizona/services/therapy/speech-language</v>
      </c>
      <c r="Q111" s="9">
        <f>Form!AQ110</f>
        <v>5856980271</v>
      </c>
      <c r="R111" s="9" t="str">
        <f>Form!AR110</f>
        <v>adunla@midwestern.edu</v>
      </c>
      <c r="S111" s="9" t="str">
        <f>Form!Y110</f>
        <v>Completed several in-person and virtual continuing education trainings, including a comprehensive two-day course. </v>
      </c>
      <c r="U111" s="9" t="str">
        <f>Form!AT110</f>
        <v/>
      </c>
      <c r="V111" s="9" t="str">
        <f>Form!AZ110</f>
        <v/>
      </c>
    </row>
    <row r="112">
      <c r="A112" s="8" t="str">
        <f>Form!C111</f>
        <v>Amy Lustig, PhD, CCC-SLP</v>
      </c>
      <c r="B112" s="8" t="str">
        <f>Form!AN111</f>
        <v>8360 Old York Road, Elkins Park, Pennsylvania</v>
      </c>
      <c r="C112" s="47" t="str">
        <f>Form!J111</f>
        <v>GAVC Trainer</v>
      </c>
      <c r="D112" s="9" t="str">
        <f>Form!L111</f>
        <v>Speech-Language Pathologist</v>
      </c>
      <c r="E112" s="9">
        <f>Form!U111</f>
        <v>19027</v>
      </c>
      <c r="F112" s="9" t="str">
        <f>IF(Form!Q111 = "No",Form!O111, Form!O111&amp;", "&amp;Form!R111)</f>
        <v>Individual Training - Virtual, Individual Training - In Person, Group Training - Virtual, Group Training - In Person</v>
      </c>
      <c r="G112" s="9" t="str">
        <f>Form!W111</f>
        <v>Feminine, Masculine, Androgynous</v>
      </c>
      <c r="H112" s="9" t="str">
        <f>Form!M111</f>
        <v>English</v>
      </c>
      <c r="I112" s="48" t="str">
        <f>Form!AI111</f>
        <v>Cisgender Woman</v>
      </c>
      <c r="J112" s="8" t="str">
        <f>Form!C111&amp;Form!E111&amp;" is a "&amp;Form!L111&amp;" employed at "&amp;Form!AO111&amp;"."</f>
        <v>Amy Lustig, PhD, CCC-SLP is a Speech-Language Pathologist employed at Salus University.</v>
      </c>
      <c r="K112" s="9">
        <f>Form!AW111</f>
        <v>1998</v>
      </c>
      <c r="L112" s="9">
        <f>Form!AV111</f>
        <v>2006</v>
      </c>
      <c r="M112" s="9" t="str">
        <f>Form!AP111</f>
        <v>American Speech-Language-Hearing Association (ASHA)</v>
      </c>
      <c r="N112" s="9" t="str">
        <f>Form!AX111</f>
        <v>LGBTQ+ community</v>
      </c>
      <c r="O112" s="9" t="str">
        <f>Form!AC111</f>
        <v>SLI services are always free of charge.</v>
      </c>
      <c r="P112" s="49" t="str">
        <f>Form!AS111</f>
        <v>https://www.salusuhealth.com/speech-language-institute/home.html</v>
      </c>
      <c r="Q112" s="9">
        <f>Form!AQ111</f>
        <v>2157801355</v>
      </c>
      <c r="R112" s="9" t="str">
        <f>Form!AR111</f>
        <v>alustig@salus.edu</v>
      </c>
      <c r="S112" s="9" t="str">
        <f>Form!Y111</f>
        <v>I'm submitting on behalf of our graduate student clinic at Salus University in Elkins Park, PA, where we have a gender affirming voice and communication group ("Raise Your Voice"), and a clinical supervisor (Judith Koza) with many years of experience working with the transgender community, and who also sees clients in her New Jersey practice.</v>
      </c>
      <c r="U112" s="9" t="str">
        <f>Form!AT111</f>
        <v>I have taught cultural and linguistic diversity courses at the graduate level for many years. I have been an out lesbian for decades and I have two ex partners who are both trans men. I participated in ASHA's faculty development program a few years ago that had a cultural sensitivity component (not great, unfortunately) built into it. I was a member of Salus's DEI committee from its inception until I left to spend 2 years in Boston, MA.</v>
      </c>
      <c r="V112" s="9" t="str">
        <f>Form!AZ111</f>
        <v/>
      </c>
    </row>
    <row r="113">
      <c r="A113" s="8" t="str">
        <f>Form!C112</f>
        <v>Jane Heinemeyer, MA, CCC/SLP</v>
      </c>
      <c r="B113" s="8" t="str">
        <f>Form!AN112</f>
        <v>Sioux Falls, South Dakota</v>
      </c>
      <c r="C113" s="47" t="str">
        <f>Form!J112</f>
        <v>GAVC Trainer</v>
      </c>
      <c r="D113" s="9" t="str">
        <f>Form!L112</f>
        <v>Speech-Language Pathologist</v>
      </c>
      <c r="E113" s="9" t="str">
        <f>Form!U112</f>
        <v>SD, IA</v>
      </c>
      <c r="F113" s="9" t="str">
        <f>IF(Form!Q112 = "No",Form!O112, Form!O112&amp;", "&amp;Form!R112)</f>
        <v>Individual Training - Virtual, Individual Training - In Person</v>
      </c>
      <c r="G113" s="9" t="str">
        <f>Form!W112</f>
        <v>Feminine, Masculine, Androgynous</v>
      </c>
      <c r="H113" s="9" t="str">
        <f>Form!M112</f>
        <v>English</v>
      </c>
      <c r="I113" s="48" t="str">
        <f>Form!AI112</f>
        <v>Cisgender Woman</v>
      </c>
      <c r="J113" s="8" t="str">
        <f>Form!C112&amp;Form!E112&amp;" is a "&amp;Form!L112&amp;" employed at "&amp;Form!AO112&amp;"."</f>
        <v>Jane Heinemeyer, MA, CCC/SLP is a Speech-Language Pathologist employed at Self-employed.</v>
      </c>
      <c r="K113" s="9">
        <f>Form!AW112</f>
        <v>1982</v>
      </c>
      <c r="L113" s="9">
        <f>Form!AV112</f>
        <v>2018</v>
      </c>
      <c r="M113" s="9" t="str">
        <f>Form!AP112</f>
        <v>American Speech Language Hearing Association, South Dakota Speech Language Hearimg Association</v>
      </c>
      <c r="N113" s="9" t="str">
        <f>Form!AX112</f>
        <v/>
      </c>
      <c r="O113" s="9" t="str">
        <f>Form!AC112</f>
        <v>Private pay only.  Will provide information needed (diagnosis codes, procedure codes, etc) for filing claims</v>
      </c>
      <c r="P113" s="9" t="str">
        <f>Form!AS112</f>
        <v/>
      </c>
      <c r="Q113" s="9" t="str">
        <f>Form!AQ112</f>
        <v/>
      </c>
      <c r="R113" s="9" t="str">
        <f>Form!AR112</f>
        <v>Jane.Heinemeyer@gmail.com</v>
      </c>
      <c r="S113" s="9" t="str">
        <f>Form!Y112</f>
        <v>I have over 30 years as a practicing SLP, and 8 years offering GAVC training.  I bring a wealth of experience as well as extensive training specific to GAVC training. </v>
      </c>
      <c r="U113" s="9" t="str">
        <f>Form!AT112</f>
        <v>Several webinars/inservices</v>
      </c>
      <c r="V113" s="9" t="str">
        <f>Form!AZ112</f>
        <v/>
      </c>
    </row>
    <row r="114">
      <c r="A114" s="8" t="str">
        <f>Form!C113</f>
        <v>Lilli Wosk, MS, CF-SLP</v>
      </c>
      <c r="B114" s="8" t="str">
        <f>Form!AN113</f>
        <v>Las Vegas , Nv</v>
      </c>
      <c r="C114" s="47" t="str">
        <f>Form!J113</f>
        <v>GAVC Trainer</v>
      </c>
      <c r="D114" s="9" t="str">
        <f>Form!L113</f>
        <v>Vocal Pedagogue/Singing Instructor</v>
      </c>
      <c r="E114" s="9" t="str">
        <f>Form!U113</f>
        <v>Nationally (USA)</v>
      </c>
      <c r="F114" s="9" t="str">
        <f>IF(Form!Q113 = "No",Form!O113, Form!O113&amp;", "&amp;Form!R113)</f>
        <v>Individual Training - Virtual, Group Training - Virtual</v>
      </c>
      <c r="G114" s="9" t="str">
        <f>Form!W113</f>
        <v>Feminine, Masculine, Androgynous, Singing</v>
      </c>
      <c r="H114" s="9" t="str">
        <f>Form!M113</f>
        <v>English</v>
      </c>
      <c r="I114" s="48" t="str">
        <f>Form!AI113</f>
        <v>Cisgender Woman</v>
      </c>
      <c r="J114" s="8" t="str">
        <f>Form!C113&amp;Form!E113&amp;" is a "&amp;Form!L113&amp;" employed at "&amp;Form!AO113&amp;"."</f>
        <v>Lilli Wosk, MS, CF-SLP is a Vocal Pedagogue/Singing Instructor employed at Speakeasy Therapy Services.</v>
      </c>
      <c r="K114" s="9">
        <f>Form!AW113</f>
        <v>2010</v>
      </c>
      <c r="L114" s="9">
        <f>Form!AV113</f>
        <v>2021</v>
      </c>
      <c r="M114" s="9" t="str">
        <f>Form!AP113</f>
        <v/>
      </c>
      <c r="N114" s="9" t="str">
        <f>Form!AX113</f>
        <v/>
      </c>
      <c r="O114" s="9" t="str">
        <f>Form!AC113</f>
        <v>Sliding scale</v>
      </c>
      <c r="P114" s="49" t="str">
        <f>Form!AS113</f>
        <v>www.lilliwoskmusic.com</v>
      </c>
      <c r="Q114" s="9" t="str">
        <f>Form!AQ113</f>
        <v/>
      </c>
      <c r="R114" s="9" t="str">
        <f>Form!AR113</f>
        <v/>
      </c>
      <c r="S114" s="9" t="str">
        <f>Form!Y113</f>
        <v>I am a music director and vocal coach (focus on pop and musical theater styles) who has training in voice therapy and speech pathology. I have found Gender Affirming Voice work to be a wonderful intersection of both of these worlds. </v>
      </c>
      <c r="U114" s="9" t="str">
        <f>Form!AT113</f>
        <v/>
      </c>
      <c r="V114" s="9" t="str">
        <f>Form!AZ113</f>
        <v/>
      </c>
    </row>
    <row r="115">
      <c r="A115" s="8" t="str">
        <f>Form!C114</f>
        <v>Emily Wishik, MS, CCC-SLP</v>
      </c>
      <c r="B115" s="8" t="str">
        <f>Form!AN114</f>
        <v>1215 21st Ave. South, Suite 7302, Nashville, Tennessee</v>
      </c>
      <c r="C115" s="47" t="str">
        <f>Form!J114</f>
        <v>GAVC Trainer</v>
      </c>
      <c r="D115" s="9" t="str">
        <f>Form!L114</f>
        <v>Speech-Language Pathologist</v>
      </c>
      <c r="E115" s="9" t="str">
        <f>Form!U114</f>
        <v>Nationally (USA)</v>
      </c>
      <c r="F115" s="9" t="str">
        <f>IF(Form!Q114 = "No",Form!O114, Form!O114&amp;", "&amp;Form!R114)</f>
        <v>Individual Training - In Person, Group Training - Virtual</v>
      </c>
      <c r="G115" s="9" t="str">
        <f>Form!W114</f>
        <v>Feminine, Masculine, Androgynous, Singing</v>
      </c>
      <c r="H115" s="9" t="str">
        <f>Form!M114</f>
        <v>English</v>
      </c>
      <c r="I115" s="48" t="str">
        <f>Form!AI114</f>
        <v>Cisgender Woman</v>
      </c>
      <c r="J115" s="8" t="str">
        <f>Form!C114&amp;Form!E114&amp;" is a "&amp;Form!L114&amp;" employed at "&amp;Form!AO114&amp;"."</f>
        <v>Emily Wishik, MS, CCC-SLP is a Speech-Language Pathologist employed at Vanderbilt University Medical Center.</v>
      </c>
      <c r="K115" s="9">
        <f>Form!AW114</f>
        <v>2014</v>
      </c>
      <c r="L115" s="9">
        <f>Form!AV114</f>
        <v>2019</v>
      </c>
      <c r="M115" s="9" t="str">
        <f>Form!AP114</f>
        <v>American Speech-Language Hearing Association</v>
      </c>
      <c r="N115" s="9" t="str">
        <f>Form!AX114</f>
        <v/>
      </c>
      <c r="O115" s="9" t="str">
        <f>Form!AC114</f>
        <v/>
      </c>
      <c r="P115" s="49" t="str">
        <f>Form!AS114</f>
        <v>https://www.vanderbilthealth.com/program/voice-center</v>
      </c>
      <c r="Q115" s="9">
        <f>Form!AQ114</f>
        <v>6153436592</v>
      </c>
      <c r="R115" s="9" t="str">
        <f>Form!AR114</f>
        <v>emily.e.duke.wishik@vumc.org</v>
      </c>
      <c r="S115" s="9" t="str">
        <f>Form!Y114</f>
        <v>As a speech pathologist, I specialize generally in vocal health and optimization, including for professional vocalists. I've additionally participated in a continuing education course with gender-affirming voice and communication experts and continue to engage in learning opportunities at national conferences and through virtual meetings.</v>
      </c>
      <c r="U115" s="9" t="str">
        <f>Form!AT114</f>
        <v/>
      </c>
      <c r="V115" s="9" t="str">
        <f>Form!AZ114</f>
        <v/>
      </c>
    </row>
    <row r="116">
      <c r="A116" s="8" t="str">
        <f>Form!C115</f>
        <v>Stephanie Harvey, MA, SLP</v>
      </c>
      <c r="B116" s="8" t="str">
        <f>Form!AN115</f>
        <v>Winnipeg, Manitoba</v>
      </c>
      <c r="C116" s="47" t="str">
        <f>Form!J115</f>
        <v>GAVC Trainer</v>
      </c>
      <c r="D116" s="9" t="str">
        <f>Form!L115</f>
        <v>Speech-Language Pathologist</v>
      </c>
      <c r="E116" s="9" t="str">
        <f>Form!U115</f>
        <v>MB, ON</v>
      </c>
      <c r="F116" s="9" t="str">
        <f>IF(Form!Q115 = "No",Form!O115, Form!O115&amp;", "&amp;Form!R115)</f>
        <v>Individual Training - Virtual, Group Training - Virtual</v>
      </c>
      <c r="G116" s="9" t="str">
        <f>Form!W115</f>
        <v>Feminine, Masculine, Androgynous</v>
      </c>
      <c r="H116" s="9" t="str">
        <f>Form!M115</f>
        <v>English, French</v>
      </c>
      <c r="I116" s="48" t="str">
        <f>Form!AI115</f>
        <v>Cisgender Woman</v>
      </c>
      <c r="J116" s="8" t="str">
        <f>Form!C115&amp;Form!E115&amp;" is a "&amp;Form!L115&amp;" employed at "&amp;Form!AO115&amp;"."</f>
        <v>Stephanie Harvey, MA, SLP (she/her/elle) is a Speech-Language Pathologist employed at Stephanie Harvey's online clinic.</v>
      </c>
      <c r="K116" s="9">
        <f>Form!AW115</f>
        <v>1995</v>
      </c>
      <c r="L116" s="9">
        <f>Form!AV115</f>
        <v>2020</v>
      </c>
      <c r="M116" s="9" t="str">
        <f>Form!AP115</f>
        <v>College of Audiologists and Speech–Language Pathologists of Manitoba (Full Registration), College of Audiologists and Speech – Language Pathologists of Ontario (Cross-Provincial Practice Certificate), Speech and Audiology Canada</v>
      </c>
      <c r="N116" s="9" t="str">
        <f>Form!AX115</f>
        <v/>
      </c>
      <c r="O116" s="9" t="str">
        <f>Form!AC115</f>
        <v>I can bill many insurance companies directly (MB Blue Cross, Canada Life, etc). I offer group services on a sliding scale. </v>
      </c>
      <c r="P116" s="49" t="str">
        <f>Form!AS115</f>
        <v>www.StephanieHarvey.ca</v>
      </c>
      <c r="Q116" s="9">
        <f>Form!AQ115</f>
        <v>2042237461</v>
      </c>
      <c r="R116" s="9" t="str">
        <f>Form!AR115</f>
        <v>connect@stephanieharvey.ca</v>
      </c>
      <c r="S116" s="9" t="str">
        <f>Form!Y115</f>
        <v>I started with singing lessons to explore my own voice. Then I took courses in voice therapy and gender-affirming voice care. I am constantly looking for more opportunities to deepen my knowledge.</v>
      </c>
      <c r="U116" s="9" t="str">
        <f>Form!AT115</f>
        <v>I have taken the Trans Voice Elective as well as courses at the Unitarian Universalist church to deepen my understanding of the trans community. </v>
      </c>
      <c r="V116" s="9" t="str">
        <f>Form!AZ115</f>
        <v/>
      </c>
    </row>
    <row r="117">
      <c r="A117" s="8" t="str">
        <f>Form!C116</f>
        <v>Alison M. Hiester, MS, CCC-SLP</v>
      </c>
      <c r="B117" s="8" t="str">
        <f>Form!AN116</f>
        <v>476 serpentine drive, Pittsburgh, Pennsylvania</v>
      </c>
      <c r="C117" s="47" t="str">
        <f>Form!J116</f>
        <v>GAVC Trainer</v>
      </c>
      <c r="D117" s="9" t="str">
        <f>Form!L116</f>
        <v>Gender Affirming Voice Trainer</v>
      </c>
      <c r="E117" s="9" t="str">
        <f>Form!U116</f>
        <v>PA, MO, CO, OR</v>
      </c>
      <c r="F117" s="9" t="str">
        <f>IF(Form!Q116 = "No",Form!O116, Form!O116&amp;", "&amp;Form!R116)</f>
        <v>Individual Training - Virtual, Individual Training - In Person</v>
      </c>
      <c r="G117" s="9" t="str">
        <f>Form!W116</f>
        <v>Feminine, Masculine, Androgynous</v>
      </c>
      <c r="H117" s="9" t="str">
        <f>Form!M116</f>
        <v>English</v>
      </c>
      <c r="I117" s="48" t="str">
        <f>Form!AI116</f>
        <v>Cisgender Woman</v>
      </c>
      <c r="J117" s="8" t="str">
        <f>Form!C116&amp;Form!E116&amp;" is a "&amp;Form!L116&amp;" employed at "&amp;Form!AO116&amp;"."</f>
        <v>Alison M. Hiester, MS, CCC-SLP (she/her) is a Gender Affirming Voice Trainer employed at Prismatic Speech Services.</v>
      </c>
      <c r="K117" s="9">
        <f>Form!AW116</f>
        <v>1995</v>
      </c>
      <c r="L117" s="9">
        <f>Form!AV116</f>
        <v>2021</v>
      </c>
      <c r="M117" s="9" t="str">
        <f>Form!AP116</f>
        <v>American Speech-Language-Hearing Association (ASHA), Allyship Member of Transplaining</v>
      </c>
      <c r="N117" s="9" t="str">
        <f>Form!AX116</f>
        <v/>
      </c>
      <c r="O117" s="9" t="str">
        <f>Form!AC116</f>
        <v>Prismatic Speech Services offers the Find Your Light Micro Grant and does provide superbills which can be submitted for insurance reimbursement. Further details can be found at prismaticspeech.com</v>
      </c>
      <c r="P117" s="49" t="str">
        <f>Form!AS116</f>
        <v>prismaticspeech.com</v>
      </c>
      <c r="Q117" s="9" t="str">
        <f>Form!AQ116</f>
        <v/>
      </c>
      <c r="R117" s="9" t="str">
        <f>Form!AR116</f>
        <v>alison@prismaticspeech.com</v>
      </c>
      <c r="S117" s="9" t="str">
        <f>Form!Y116</f>
        <v>I have been a speech pathologist for 20+ years and have been specializing in GAVC for approximately 3 years. I have participated in numerous trainings to continue to refine my skills in gender affirming voice therapy including those offered by Transplaining and Rene'e Yoxon. Additionally, as a licensed SLP, I am well-versed in all rehabilitative aspects of voice therapy as well as articulation, stuttering, and professional speaking therapy services. I've been working as an SLP with Prismatic Speech Services providing virtual GAVC in PA, MO, CO, and OR as well as in-person services in PA. </v>
      </c>
      <c r="U117" s="9" t="str">
        <f>Form!AT116</f>
        <v>I am an Allyship Member of Transplaining and have participated in all inclusivity, cultural humility, and diversity trainings offered. I've also received cultural humility training from my Rene'e Yoxon courses.</v>
      </c>
      <c r="V117" s="9" t="str">
        <f>Form!AZ116</f>
        <v/>
      </c>
    </row>
    <row r="118">
      <c r="A118" s="8" t="str">
        <f>Form!C117</f>
        <v>Leigh Mann, MS, CCC-SLP</v>
      </c>
      <c r="B118" s="8" t="str">
        <f>Form!AN117</f>
        <v>10 Plum Street,, 8th Floor,, New Brunswick, NJ</v>
      </c>
      <c r="C118" s="47" t="str">
        <f>Form!J117</f>
        <v>GAVC Trainer</v>
      </c>
      <c r="D118" s="9" t="str">
        <f>Form!L117</f>
        <v>Speech-Language Pathologist</v>
      </c>
      <c r="E118" s="9" t="str">
        <f>Form!U117</f>
        <v>NJ, NY, CA</v>
      </c>
      <c r="F118" s="9" t="str">
        <f>IF(Form!Q117 = "No",Form!O117, Form!O117&amp;", "&amp;Form!R117)</f>
        <v>Individual Training - Virtual, Individual Training - In Person</v>
      </c>
      <c r="G118" s="9" t="str">
        <f>Form!W117</f>
        <v>Feminine, Masculine, Androgynous</v>
      </c>
      <c r="H118" s="9" t="str">
        <f>Form!M117</f>
        <v>English</v>
      </c>
      <c r="I118" s="48" t="str">
        <f>Form!AI117</f>
        <v>Cisgender Woman</v>
      </c>
      <c r="J118" s="8" t="str">
        <f>Form!C117&amp;Form!E117&amp;" is a "&amp;Form!L117&amp;" employed at "&amp;Form!AO117&amp;"."</f>
        <v>Leigh Mann, MS, CCC-SLP is a Speech-Language Pathologist employed at Robert Wood Johnson University Hospital - New Brunswick; Sound Effects Speech Therapy, LLC.</v>
      </c>
      <c r="K118" s="9">
        <f>Form!AW117</f>
        <v>2002</v>
      </c>
      <c r="L118" s="9">
        <f>Form!AV117</f>
        <v>2018</v>
      </c>
      <c r="M118" s="9" t="str">
        <f>Form!AP117</f>
        <v>World Professional Association for Transgender Health (WPATH), American Speech-Language-Hearing Association (ASHA)</v>
      </c>
      <c r="N118" s="9" t="str">
        <f>Form!AX117</f>
        <v>I have multiple family members who represent trans, asexual and queer people. I am immunocompromised and continue practicing airborne precautions (I wear a high-quality mask) with all in-office patients to protect myself and them. We use telehealth when appropriate.</v>
      </c>
      <c r="O118" s="9" t="str">
        <f>Form!AC117</f>
        <v>At Robert Wood Johnson University Hospital in New Brunswick: most insurances accepted. </v>
      </c>
      <c r="P118" s="9" t="str">
        <f>Form!AS117</f>
        <v/>
      </c>
      <c r="Q118" s="9">
        <f>Form!AQ117</f>
        <v>7329378655</v>
      </c>
      <c r="R118" s="9" t="str">
        <f>Form!AR117</f>
        <v>leigh.mann@rwjbh.org</v>
      </c>
      <c r="S118" s="9" t="str">
        <f>Form!Y117</f>
        <v>Extensive use of continuing education resources (in-person, webinars, books, videos) and community involvement, both in-person (one-on-one, small and large groups) and via social media. </v>
      </c>
      <c r="U118" s="9" t="str">
        <f>Form!AT117</f>
        <v>Multiple seminars and conferences. Ongoing direct participation with the community staffing my hospital's Proud Gender Center of New Jersey.</v>
      </c>
      <c r="V118" s="9" t="str">
        <f>Form!AZ117</f>
        <v/>
      </c>
    </row>
    <row r="119">
      <c r="A119" s="8" t="str">
        <f>Form!C118</f>
        <v>Allison Bowes, S-LP (C)</v>
      </c>
      <c r="B119" s="8" t="str">
        <f>Form!AN118</f>
        <v>Saint John Regional Hospital- S-LP Department, Saint John, New Brunswick</v>
      </c>
      <c r="C119" s="47" t="str">
        <f>Form!J118</f>
        <v>GAVC Trainer</v>
      </c>
      <c r="D119" s="9" t="str">
        <f>Form!L118</f>
        <v>Speech-Language Pathologist</v>
      </c>
      <c r="E119" s="9" t="str">
        <f>Form!U118</f>
        <v>NB</v>
      </c>
      <c r="F119" s="9" t="str">
        <f>IF(Form!Q118 = "No",Form!O118, Form!O118&amp;", "&amp;Form!R118)</f>
        <v>Individual Training - Virtual, Individual Training - In Person</v>
      </c>
      <c r="G119" s="9" t="str">
        <f>Form!W118</f>
        <v>Feminine, Masculine, Androgynous</v>
      </c>
      <c r="H119" s="9" t="str">
        <f>Form!M118</f>
        <v>English</v>
      </c>
      <c r="I119" s="48" t="str">
        <f>Form!AI118</f>
        <v>Cisgender Woman</v>
      </c>
      <c r="J119" s="8" t="str">
        <f>Form!C118&amp;Form!E118&amp;" is a "&amp;Form!L118&amp;" employed at "&amp;Form!AO118&amp;"."</f>
        <v>Allison Bowes, S-LP (C) is a Speech-Language Pathologist employed at Saint John Regional Hospital.</v>
      </c>
      <c r="K119" s="9">
        <f>Form!AW118</f>
        <v>2021</v>
      </c>
      <c r="L119" s="9">
        <f>Form!AV118</f>
        <v>2022</v>
      </c>
      <c r="M119" s="9" t="str">
        <f>Form!AP118</f>
        <v>Speech-Language and Audiology Canada and New Brunswick Association of Speech-Language Pathologists and Audiologists.</v>
      </c>
      <c r="N119" s="9" t="str">
        <f>Form!AX118</f>
        <v/>
      </c>
      <c r="O119" s="9" t="str">
        <f>Form!AC118</f>
        <v>I work in public hospital system- Saint John Regional Hospital</v>
      </c>
      <c r="P119" s="9" t="str">
        <f>Form!AS118</f>
        <v/>
      </c>
      <c r="Q119" s="9">
        <f>Form!AQ118</f>
        <v>5066486255</v>
      </c>
      <c r="R119" s="9" t="str">
        <f>Form!AR118</f>
        <v>allison.bowes@horizonnb.ca</v>
      </c>
      <c r="S119" s="9" t="str">
        <f>Form!Y118</f>
        <v>Completed GAVC training course with Leah Helou, Sandy Hirsch, and Christie Block. Attended 2 lectures from Sandy Hirsch and AC Goldberg. Independent reading/learning and collaboration with S-LPs in Atlantic Canada. </v>
      </c>
      <c r="U119" s="9" t="str">
        <f>Form!AT118</f>
        <v>AC Goldberg's webinars and ASHA session, and CBRC- Intersectional Affirming Care</v>
      </c>
      <c r="V119" s="9" t="str">
        <f>Form!AZ118</f>
        <v/>
      </c>
    </row>
    <row r="120">
      <c r="A120" s="8" t="str">
        <f>Form!C119</f>
        <v>Marcia Campagna, MS, CCC-SLP, COM®</v>
      </c>
      <c r="B120" s="8" t="str">
        <f>Form!AN119</f>
        <v>15150 Preston Road, Ste 300, Dallas, Texas</v>
      </c>
      <c r="C120" s="47" t="str">
        <f>Form!J119</f>
        <v>GAVC Trainer</v>
      </c>
      <c r="D120" s="9" t="str">
        <f>Form!L119</f>
        <v>Speech-Language Pathologist</v>
      </c>
      <c r="E120" s="9" t="str">
        <f>Form!U119</f>
        <v>TX, CA, MS, FL</v>
      </c>
      <c r="F120" s="9" t="str">
        <f>IF(Form!Q119 = "No",Form!O119, Form!O119&amp;", "&amp;Form!R119)</f>
        <v>Individual Training - Virtual, Individual Training - In Person, Group Training - Virtual, Group Training - In Person</v>
      </c>
      <c r="G120" s="9" t="str">
        <f>Form!W119</f>
        <v>Feminine, Masculine, Androgynous</v>
      </c>
      <c r="H120" s="9" t="str">
        <f>Form!M119</f>
        <v>English, Spanish</v>
      </c>
      <c r="I120" s="48" t="str">
        <f>Form!AI119</f>
        <v>Cisgender Woman</v>
      </c>
      <c r="J120" s="8" t="str">
        <f>Form!C119&amp;Form!E119&amp;" is a "&amp;Form!L119&amp;" employed at "&amp;Form!AO119&amp;"."</f>
        <v>Marcia Campagna, MS, CCC-SLP, COM® is a Speech-Language Pathologist employed at Best Speech Therapy, PLLC.</v>
      </c>
      <c r="K120" s="9">
        <f>Form!AW119</f>
        <v>2011</v>
      </c>
      <c r="L120" s="9">
        <f>Form!AV119</f>
        <v>2018</v>
      </c>
      <c r="M120" s="9" t="str">
        <f>Form!AP119</f>
        <v>American Speech-Language-Hearing Association (ASHA)</v>
      </c>
      <c r="N120" s="9" t="str">
        <f>Form!AX119</f>
        <v/>
      </c>
      <c r="O120" s="9" t="str">
        <f>Form!AC119</f>
        <v>Private Pay; we offer discounted packages. </v>
      </c>
      <c r="P120" s="49" t="str">
        <f>Form!AS119</f>
        <v>www.bestspeechtherapy.com</v>
      </c>
      <c r="Q120" s="9">
        <f>Form!AQ119</f>
        <v>2149971106</v>
      </c>
      <c r="R120" s="9" t="str">
        <f>Form!AR119</f>
        <v>info@bestspeechtherapy.com</v>
      </c>
      <c r="S120" s="9" t="str">
        <f>Form!Y119</f>
        <v>We collaborate with a vocologist to provide voice and communication training services. Our vocologist specializes in movement, acting, and singing voice. </v>
      </c>
      <c r="U120" s="9" t="str">
        <f>Form!AT119</f>
        <v>Gender affirming Voice conferences (several attended) include cultural training. </v>
      </c>
      <c r="V120" s="9" t="str">
        <f>Form!AZ119</f>
        <v>This is a combined approach with SLP and a Vocologist/Drama teacher. We address movement, voice, and expression. </v>
      </c>
    </row>
    <row r="121">
      <c r="A121" s="8" t="str">
        <f>Form!C120</f>
        <v>Bethany Beckham, MA, CCC-SLP</v>
      </c>
      <c r="B121" s="8" t="str">
        <f>Form!AN120</f>
        <v>9500 Euclid Ave, Cleveland, Ohio</v>
      </c>
      <c r="C121" s="47" t="str">
        <f>Form!J120</f>
        <v>GAVC Trainer</v>
      </c>
      <c r="D121" s="9" t="str">
        <f>Form!L120</f>
        <v>Speech-Language Pathologist</v>
      </c>
      <c r="E121" s="9" t="str">
        <f>Form!U120</f>
        <v>OH</v>
      </c>
      <c r="F121" s="9" t="str">
        <f>IF(Form!Q120 = "No",Form!O120, Form!O120&amp;", "&amp;Form!R120)</f>
        <v>Individual Training - Virtual, Individual Training - In Person</v>
      </c>
      <c r="G121" s="9" t="str">
        <f>Form!W120</f>
        <v>Feminine, Masculine, Androgynous, Singing</v>
      </c>
      <c r="H121" s="9" t="str">
        <f>Form!M120</f>
        <v>English</v>
      </c>
      <c r="I121" s="48" t="str">
        <f>Form!AI120</f>
        <v>Cisgender Woman</v>
      </c>
      <c r="J121" s="8" t="str">
        <f>Form!C120&amp;Form!E120&amp;" is a "&amp;Form!L120&amp;" employed at "&amp;Form!AO120&amp;"."</f>
        <v>Bethany Beckham, MA, CCC-SLP is a Speech-Language Pathologist employed at Cleveland Clinic.</v>
      </c>
      <c r="K121" s="9">
        <f>Form!AW120</f>
        <v>2021</v>
      </c>
      <c r="L121" s="9">
        <f>Form!AV120</f>
        <v>2021</v>
      </c>
      <c r="M121" s="9" t="str">
        <f>Form!AP120</f>
        <v>American Speech-Language-Hearing Association (ASHA)</v>
      </c>
      <c r="N121" s="9" t="str">
        <f>Form!AX120</f>
        <v>Member of the LGBTQIA+ community</v>
      </c>
      <c r="O121" s="9" t="str">
        <f>Form!AC120</f>
        <v/>
      </c>
      <c r="P121" s="9" t="str">
        <f>Form!AS120</f>
        <v/>
      </c>
      <c r="Q121" s="9" t="str">
        <f>Form!AQ120</f>
        <v/>
      </c>
      <c r="R121" s="9" t="str">
        <f>Form!AR120</f>
        <v>beckhab@ccf.org</v>
      </c>
      <c r="S121" s="9" t="str">
        <f>Form!Y120</f>
        <v>SLP based in the Cleveland Clinic Voice Center. Offers individual therapy in person and virtually. Currently working to establish a gender affirming voice group. Works with clients seeking feminine, masculine, or androgynous voices. Has been working with these populations since 2021.</v>
      </c>
      <c r="U121" s="9" t="str">
        <f>Form!AT120</f>
        <v>I participated in Sandy Hirsch, Christie Block, Leah Helou, and AC Goldberg's final gender affirming voice training. I am also a member of an online advocacy group for trans and gender diverse youth and they provide trainings on various subjects.</v>
      </c>
      <c r="V121" s="9" t="str">
        <f>Form!AZ120</f>
        <v/>
      </c>
    </row>
    <row r="122">
      <c r="A122" s="8" t="str">
        <f>Form!C121</f>
        <v>Nicole Paschke, MS, CCC/SLP </v>
      </c>
      <c r="B122" s="8" t="str">
        <f>Form!AN121</f>
        <v>Northern Prairie Community Clinic, UND Campus, Grand Forks , ND</v>
      </c>
      <c r="C122" s="47" t="str">
        <f>Form!J121</f>
        <v>GAVC Trainer</v>
      </c>
      <c r="D122" s="9" t="str">
        <f>Form!L121</f>
        <v>Speech-Language Pathologist</v>
      </c>
      <c r="E122" s="9" t="str">
        <f>Form!U121</f>
        <v>ND, MN</v>
      </c>
      <c r="F122" s="9" t="str">
        <f>IF(Form!Q121 = "No",Form!O121, Form!O121&amp;", "&amp;Form!R121)</f>
        <v>Individual Training - Virtual, Individual Training - In Person</v>
      </c>
      <c r="G122" s="9" t="str">
        <f>Form!W121</f>
        <v>Feminine, Masculine, Androgynous</v>
      </c>
      <c r="H122" s="9" t="str">
        <f>Form!M121</f>
        <v>English </v>
      </c>
      <c r="I122" s="48" t="str">
        <f>Form!AI121</f>
        <v>Cisgender Woman</v>
      </c>
      <c r="J122" s="8" t="str">
        <f>Form!C121&amp;Form!E121&amp;" is a "&amp;Form!L121&amp;" employed at "&amp;Form!AO121&amp;"."</f>
        <v>Nicole Paschke, MS, CCC/SLP  is a Speech-Language Pathologist employed at University of North Dakota .</v>
      </c>
      <c r="K122" s="9">
        <f>Form!AW121</f>
        <v>2000</v>
      </c>
      <c r="L122" s="9">
        <f>Form!AV121</f>
        <v>2020</v>
      </c>
      <c r="M122" s="9" t="str">
        <f>Form!AP121</f>
        <v/>
      </c>
      <c r="N122" s="9" t="str">
        <f>Form!AX121</f>
        <v/>
      </c>
      <c r="O122" s="9" t="str">
        <f>Form!AC121</f>
        <v>We are a University teaching clinic.  We accept a wide variety of insurances, as well as have a self pay option based on income.  We also have grant opportunity for service if needed.   </v>
      </c>
      <c r="P122" s="49" t="str">
        <f>Form!AS121</f>
        <v>https://und.edu/npcc/index.html</v>
      </c>
      <c r="Q122" s="9">
        <f>Form!AQ121</f>
        <v>7017409359</v>
      </c>
      <c r="R122" s="9" t="str">
        <f>Form!AR121</f>
        <v>nicole.kiel@und.edu</v>
      </c>
      <c r="S122" s="9" t="str">
        <f>Form!Y121</f>
        <v>Multiple training conferences </v>
      </c>
      <c r="U122" s="9" t="str">
        <f>Form!AT121</f>
        <v>AC Goldberg's Course </v>
      </c>
      <c r="V122" s="9" t="str">
        <f>Form!AZ121</f>
        <v/>
      </c>
    </row>
    <row r="123">
      <c r="A123" s="8" t="str">
        <f>Form!C122</f>
        <v>Emma Blythe, M.A., CCC-SLP</v>
      </c>
      <c r="B123" s="8" t="str">
        <f>Form!AN122</f>
        <v>720 Eskenazi Avenue, Indianapolis, IN</v>
      </c>
      <c r="C123" s="47" t="str">
        <f>Form!J122</f>
        <v>GAVC Trainer</v>
      </c>
      <c r="D123" s="9" t="str">
        <f>Form!L122</f>
        <v>Speech-Language Pathologist</v>
      </c>
      <c r="E123" s="9" t="str">
        <f>Form!U122</f>
        <v/>
      </c>
      <c r="F123" s="9" t="str">
        <f>IF(Form!Q122 = "No",Form!O122, Form!O122&amp;", "&amp;Form!R122)</f>
        <v>Individual Training - In Person, Group Training - In Person</v>
      </c>
      <c r="G123" s="9" t="str">
        <f>Form!W122</f>
        <v>Feminine, Masculine, Androgynous</v>
      </c>
      <c r="H123" s="9" t="str">
        <f>Form!M122</f>
        <v>English</v>
      </c>
      <c r="I123" s="48" t="str">
        <f>Form!AI122</f>
        <v>Cisgender Woman</v>
      </c>
      <c r="J123" s="8" t="str">
        <f>Form!C122&amp;Form!E122&amp;" is a "&amp;Form!L122&amp;" employed at "&amp;Form!AO122&amp;"."</f>
        <v>Emma Blythe, M.A., CCC-SLP is a Speech-Language Pathologist employed at Eskenazi Health.</v>
      </c>
      <c r="K123" s="9">
        <f>Form!AW122</f>
        <v>2019</v>
      </c>
      <c r="L123" s="9">
        <f>Form!AV122</f>
        <v>2019</v>
      </c>
      <c r="M123" s="9" t="str">
        <f>Form!AP122</f>
        <v>American Speech-Language Hearing Association </v>
      </c>
      <c r="N123" s="9" t="str">
        <f>Form!AX122</f>
        <v>LGBTQ+ community membership</v>
      </c>
      <c r="O123" s="9" t="str">
        <f>Form!AC122</f>
        <v>Accepts Medicaid and most commercial plans </v>
      </c>
      <c r="P123" s="49" t="str">
        <f>Form!AS122</f>
        <v>https://www.eskenazihealth.edu/health-services/gender-health</v>
      </c>
      <c r="Q123" s="9">
        <f>Form!AQ122</f>
        <v>3178806042</v>
      </c>
      <c r="R123" s="9" t="str">
        <f>Form!AR122</f>
        <v/>
      </c>
      <c r="S123" s="9" t="str">
        <f>Form!Y122</f>
        <v>100+ hours of GAVC/ general voice therapy courses including Gender-Affirming Voice Training, Trans Voice Elective, Lessac-Madsen Resonant Voice Therapy, Casper Stone Confidential Voice Therapy, flow phonation, conversation training. Have completed GAVT with 80+ individuals of transfeminine, transmasculine, non-binary, and gender-fluid identities. </v>
      </c>
      <c r="U123" s="9" t="str">
        <f>Form!AT122</f>
        <v>Trainings led by transgender SLPs, including the Trans Voice Elective and Gender-Affirming Voice Training by AC Goldberg</v>
      </c>
      <c r="V123" s="9" t="str">
        <f>Form!AZ122</f>
        <v/>
      </c>
    </row>
    <row r="124">
      <c r="A124" s="8" t="str">
        <f>Form!C123</f>
        <v>Tara Nixon, MM, MS, CCC-SLP (she/her)</v>
      </c>
      <c r="B124" s="8" t="str">
        <f>Form!AN123</f>
        <v>Durham, NC</v>
      </c>
      <c r="C124" s="47" t="str">
        <f>Form!J123</f>
        <v>GAVC Trainer</v>
      </c>
      <c r="D124" s="9" t="str">
        <f>Form!L123</f>
        <v>Speech-Language Pathologist</v>
      </c>
      <c r="E124" s="9" t="str">
        <f>Form!U123</f>
        <v>NC, VA</v>
      </c>
      <c r="F124" s="9" t="str">
        <f>IF(Form!Q123 = "No",Form!O123, Form!O123&amp;", "&amp;Form!R123)</f>
        <v>Individual Training - Virtual, Individual Training - In Person</v>
      </c>
      <c r="G124" s="9" t="str">
        <f>Form!W123</f>
        <v>Feminine, Masculine, Androgynous, Singing</v>
      </c>
      <c r="H124" s="9" t="str">
        <f>Form!M123</f>
        <v>English</v>
      </c>
      <c r="I124" s="48" t="str">
        <f>Form!AI123</f>
        <v>Cisgender Woman</v>
      </c>
      <c r="J124" s="8" t="str">
        <f>Form!C123&amp;Form!E123&amp;" is a "&amp;Form!L123&amp;" employed at "&amp;Form!AO123&amp;"."</f>
        <v>Tara Nixon, MM, MS, CCC-SLP (she/her) is a Speech-Language Pathologist employed at Duke Voice Care Center.</v>
      </c>
      <c r="K124" s="9">
        <f>Form!AW123</f>
        <v>2012</v>
      </c>
      <c r="L124" s="9">
        <f>Form!AV123</f>
        <v>2012</v>
      </c>
      <c r="M124" s="9" t="str">
        <f>Form!AP123</f>
        <v>World Professional Association for Transgender Health (WPATH), American Speech-Language-Hearing Association (ASHA), NCBOE</v>
      </c>
      <c r="N124" s="9" t="str">
        <f>Form!AX123</f>
        <v/>
      </c>
      <c r="O124" s="9" t="str">
        <f>Form!AC123</f>
        <v/>
      </c>
      <c r="P124" s="49" t="str">
        <f>Form!AS123</f>
        <v>https://www.dukehealth.org/treatments/gender-medicine/gender-affirming-voice-care</v>
      </c>
      <c r="Q124" s="9" t="str">
        <f>Form!AQ123</f>
        <v/>
      </c>
      <c r="R124" s="9" t="str">
        <f>Form!AR123</f>
        <v>tara.nixon@duke.edu</v>
      </c>
      <c r="S124" s="9" t="str">
        <f>Form!Y123</f>
        <v>Over 10 years of experience, WPATH member, multiple GAVT conference attendance and presentations</v>
      </c>
      <c r="U124" s="9" t="str">
        <f>Form!AT123</f>
        <v/>
      </c>
      <c r="V124" s="9" t="str">
        <f>Form!AZ123</f>
        <v/>
      </c>
    </row>
    <row r="125">
      <c r="A125" s="8" t="str">
        <f>Form!C124</f>
        <v>Erin Donahue, BM, MA, CCC-SLP</v>
      </c>
      <c r="B125" s="8" t="str">
        <f>Form!AN124</f>
        <v>Dayton, OH</v>
      </c>
      <c r="C125" s="47" t="str">
        <f>Form!J124</f>
        <v>GAVC Trainer</v>
      </c>
      <c r="D125" s="9" t="str">
        <f>Form!L124</f>
        <v>Speech-Language Pathologist</v>
      </c>
      <c r="E125" s="9" t="str">
        <f>Form!U124</f>
        <v>OH, KY</v>
      </c>
      <c r="F125" s="9" t="str">
        <f>IF(Form!Q124 = "No",Form!O124, Form!O124&amp;", "&amp;Form!R124)</f>
        <v>Individual Training - Virtual, Individual Training - In Person</v>
      </c>
      <c r="G125" s="9" t="str">
        <f>Form!W124</f>
        <v>Feminine, Masculine, Androgynous, Singing</v>
      </c>
      <c r="H125" s="9" t="str">
        <f>Form!M124</f>
        <v>English</v>
      </c>
      <c r="I125" s="48" t="str">
        <f>Form!AI124</f>
        <v>Cisgender Woman</v>
      </c>
      <c r="J125" s="8" t="str">
        <f>Form!C124&amp;Form!E124&amp;" is a "&amp;Form!L124&amp;" employed at "&amp;Form!AO124&amp;"."</f>
        <v>Erin Donahue, BM, MA, CCC-SLP is a Speech-Language Pathologist employed at Blaine Block Institute for Voice Analysis and Rehabilitation; ProVoice Center Cincinnati.</v>
      </c>
      <c r="K125" s="9">
        <f>Form!AW124</f>
        <v>2012</v>
      </c>
      <c r="L125" s="9">
        <f>Form!AV124</f>
        <v>2012</v>
      </c>
      <c r="M125" s="9" t="str">
        <f>Form!AP124</f>
        <v>American Speech-Language-Hearing Association (ASHA)</v>
      </c>
      <c r="N125" s="9" t="str">
        <f>Form!AX124</f>
        <v/>
      </c>
      <c r="O125" s="9" t="str">
        <f>Form!AC124</f>
        <v>Most insurances accepted</v>
      </c>
      <c r="P125" s="49" t="str">
        <f>Form!AS124</f>
        <v>www.bbivar.com</v>
      </c>
      <c r="Q125" s="9" t="str">
        <f>Form!AQ124</f>
        <v/>
      </c>
      <c r="R125" s="9" t="str">
        <f>Form!AR124</f>
        <v>edonahue@soents.com</v>
      </c>
      <c r="S125" s="9" t="str">
        <f>Form!Y124</f>
        <v>Providing Gender Affirming Voice Training since 2012, background as a singer then CCC-SLP, trained primarily independently through readings, courses, conferences, meetings since 2012</v>
      </c>
      <c r="U125" s="9" t="str">
        <f>Form!AT124</f>
        <v>Training included in courses attended with the aim of GAVC training as well as other courses/conferences/meetings that were offered by individuals in the transgender community, training is always ongoing</v>
      </c>
      <c r="V125" s="9" t="str">
        <f>Form!AZ124</f>
        <v/>
      </c>
    </row>
    <row r="126">
      <c r="A126" s="8" t="str">
        <f>Form!C125</f>
        <v>Marissa Nguyen, MA, CCC-SLP</v>
      </c>
      <c r="B126" s="8" t="str">
        <f>Form!AN125</f>
        <v>1222 S Patterson Blvd , Dayton, OH</v>
      </c>
      <c r="C126" s="47" t="str">
        <f>Form!J125</f>
        <v>GAVC Trainer</v>
      </c>
      <c r="D126" s="9" t="str">
        <f>Form!L125</f>
        <v>Speech-Language Pathologist</v>
      </c>
      <c r="E126" s="9" t="str">
        <f>Form!U125</f>
        <v>OH</v>
      </c>
      <c r="F126" s="9" t="str">
        <f>IF(Form!Q125 = "No",Form!O125, Form!O125&amp;", "&amp;Form!R125)</f>
        <v>Individual Training - Virtual, Individual Training - In Person</v>
      </c>
      <c r="G126" s="9" t="str">
        <f>Form!W125</f>
        <v>Feminine, Masculine, Androgynous</v>
      </c>
      <c r="H126" s="9" t="str">
        <f>Form!M125</f>
        <v>English</v>
      </c>
      <c r="I126" s="48" t="str">
        <f>Form!AI125</f>
        <v>Cisgender Woman</v>
      </c>
      <c r="J126" s="8" t="str">
        <f>Form!C125&amp;Form!E125&amp;" is a "&amp;Form!L125&amp;" employed at "&amp;Form!AO125&amp;"."</f>
        <v>Marissa Nguyen, MA, CCC-SLP is a Speech-Language Pathologist employed at Blaine Block Institute for Voice Analysis and Rehabilitation.</v>
      </c>
      <c r="K126" s="9">
        <f>Form!AW125</f>
        <v>2021</v>
      </c>
      <c r="L126" s="9">
        <f>Form!AV125</f>
        <v>2022</v>
      </c>
      <c r="M126" s="9" t="str">
        <f>Form!AP125</f>
        <v>American Speech Language Hearing Association</v>
      </c>
      <c r="N126" s="9" t="str">
        <f>Form!AX125</f>
        <v/>
      </c>
      <c r="O126" s="9" t="str">
        <f>Form!AC125</f>
        <v>N/A</v>
      </c>
      <c r="P126" s="49" t="str">
        <f>Form!AS125</f>
        <v>bbivar.com</v>
      </c>
      <c r="Q126" s="9">
        <f>Form!AQ125</f>
        <v>9374962622</v>
      </c>
      <c r="R126" s="9" t="str">
        <f>Form!AR125</f>
        <v>mnguyen@soents.com</v>
      </c>
      <c r="S126" s="9" t="str">
        <f>Form!Y125</f>
        <v>I received training with gender affirming voice therapy through the San Antonio Veteran Affairs Hospital's Gender Affirming Program for Speech (GAPS) and then continued my education and training through the Blaine Block Institute for Voice Analysis and Rehabilitation where I currently practice. </v>
      </c>
      <c r="U126" s="9" t="str">
        <f>Form!AT125</f>
        <v/>
      </c>
      <c r="V126" s="9" t="str">
        <f>Form!AZ125</f>
        <v/>
      </c>
    </row>
    <row r="127">
      <c r="A127" s="8" t="str">
        <f>Form!C126</f>
        <v>Charlie Lenell, PhD, CCC-SLP</v>
      </c>
      <c r="B127" s="8" t="str">
        <f>Form!AN126</f>
        <v>1828 10th Ave, Greeley, CO</v>
      </c>
      <c r="C127" s="47" t="str">
        <f>Form!J126</f>
        <v>GAVC Trainer</v>
      </c>
      <c r="D127" s="9" t="str">
        <f>Form!L126</f>
        <v>Speech-Language Pathologist</v>
      </c>
      <c r="E127" s="9" t="str">
        <f>Form!U126</f>
        <v>CO</v>
      </c>
      <c r="F127" s="9" t="str">
        <f>IF(Form!Q126 = "No",Form!O126, Form!O126&amp;", "&amp;Form!R126)</f>
        <v>Individual Training - Virtual, Individual Training - In Person</v>
      </c>
      <c r="G127" s="9" t="str">
        <f>Form!W126</f>
        <v>Feminine, Masculine, Androgynous</v>
      </c>
      <c r="H127" s="9" t="str">
        <f>Form!M126</f>
        <v>English</v>
      </c>
      <c r="I127" s="48" t="str">
        <f>Form!AI126</f>
        <v>Nonbinary</v>
      </c>
      <c r="J127" s="8" t="str">
        <f>Form!C126&amp;Form!E126&amp;" is a "&amp;Form!L126&amp;" employed at "&amp;Form!AO126&amp;"."</f>
        <v>Charlie Lenell, PhD, CCC-SLP (they/them) is a Speech-Language Pathologist employed at University of Northern Colorado.</v>
      </c>
      <c r="K127" s="9">
        <f>Form!AW126</f>
        <v>2014</v>
      </c>
      <c r="L127" s="9">
        <f>Form!AV126</f>
        <v>2022</v>
      </c>
      <c r="M127" s="9" t="str">
        <f>Form!AP126</f>
        <v>American Speech-Language-Hearing Association (ASHA), LGBTQ+ CSD Student Association, LGASP</v>
      </c>
      <c r="N127" s="9" t="str">
        <f>Form!AX126</f>
        <v>nonbinary, queer</v>
      </c>
      <c r="O127" s="9" t="str">
        <f>Form!AC126</f>
        <v>The University of Northern Colorado offers services that can be billed through insurance. Without insurance, voice evaluations are $75 and voice therapy is $25.00 per 30 minutes of therapy (as of March 2024). At this time, we do not accept Medicare. </v>
      </c>
      <c r="P127" s="49" t="str">
        <f>Form!AS126</f>
        <v>https://www.unco.edu/nhs/audiology-speech-language-sciences/about-us/clinic.aspx</v>
      </c>
      <c r="Q127" s="9">
        <f>Form!AQ126</f>
        <v>9703514519</v>
      </c>
      <c r="R127" s="9" t="str">
        <f>Form!AR126</f>
        <v>charles.lenell@unco.edu</v>
      </c>
      <c r="S127" s="9" t="str">
        <f>Form!Y126</f>
        <v>Charlie Lenell (they/them) is a queer, nonbinary speech-language pathologist and assistant professor working at the University of Northern Colorado. They specialize in research that evaluates how hormones affect the voice. They provide/supervise gender-affirming voice services at the University of Northern Colorado's Speech and Hearing Clinic. </v>
      </c>
      <c r="U127" s="9" t="str">
        <f>Form!AT126</f>
        <v>Charlie Lenell (they/them) is a queer, nonbinary individual. They regularly work on the Board of nonprofit organizations (LGTBQ+ CSD Student Association and L'GASP) to support LGBTQ+ individuals. They have received continuing education in gender-affirming voice through multiple organizations such as the Trans Voice Initiative and ASHA. </v>
      </c>
      <c r="V127" s="9" t="str">
        <f>Form!AZ126</f>
        <v/>
      </c>
    </row>
    <row r="128">
      <c r="A128" s="8" t="str">
        <f>Form!C127</f>
        <v>Amy Karlberg, MS, CCC-SLP</v>
      </c>
      <c r="B128" s="8" t="str">
        <f>Form!AN127</f>
        <v>512 Saybrook Road, Lower Level, Middletown, CT</v>
      </c>
      <c r="C128" s="47" t="str">
        <f>Form!J127</f>
        <v>GAVC Trainer</v>
      </c>
      <c r="D128" s="9" t="str">
        <f>Form!L127</f>
        <v>Speech-Language Pathologist</v>
      </c>
      <c r="E128" s="9" t="str">
        <f>Form!U127</f>
        <v>CT</v>
      </c>
      <c r="F128" s="9" t="str">
        <f>IF(Form!Q127 = "No",Form!O127, Form!O127&amp;", "&amp;Form!R127)</f>
        <v>Individual Training - Virtual, Individual Training - In Person</v>
      </c>
      <c r="G128" s="9" t="str">
        <f>Form!W127</f>
        <v>Feminine, Masculine, Androgynous</v>
      </c>
      <c r="H128" s="9" t="str">
        <f>Form!M127</f>
        <v>English</v>
      </c>
      <c r="I128" s="48" t="str">
        <f>Form!AI127</f>
        <v>Cisgender Woman</v>
      </c>
      <c r="J128" s="8" t="str">
        <f>Form!C127&amp;Form!E127&amp;" is a "&amp;Form!L127&amp;" employed at "&amp;Form!AO127&amp;"."</f>
        <v>Amy Karlberg, MS, CCC-SLP is a Speech-Language Pathologist employed at Middlesex Health.</v>
      </c>
      <c r="K128" s="9">
        <f>Form!AW127</f>
        <v>2020</v>
      </c>
      <c r="L128" s="9">
        <f>Form!AV127</f>
        <v>2020</v>
      </c>
      <c r="M128" s="9" t="str">
        <f>Form!AP127</f>
        <v>American Speech-Language-Hearing Association (ASHA)</v>
      </c>
      <c r="N128" s="9" t="str">
        <f>Form!AX127</f>
        <v/>
      </c>
      <c r="O128" s="9" t="str">
        <f>Form!AC127</f>
        <v>Various insurances accepted, I work in a hospital based system at Middlesex Health; the insurance team works with each patient for authorization and to verify coverage. </v>
      </c>
      <c r="P128" s="49" t="str">
        <f>Form!AS127</f>
        <v>www.middlesexhealth.org</v>
      </c>
      <c r="Q128" s="9">
        <f>Form!AQ127</f>
        <v>8603582700</v>
      </c>
      <c r="R128" s="9" t="str">
        <f>Form!AR127</f>
        <v/>
      </c>
      <c r="S128" s="9" t="str">
        <f>Form!Y127</f>
        <v>I have worked with a variety of transgender and non binary patients since 2020 for gender affirming voice work. I have taken coursework/continuing education and had mentorship in voice feminization and masculinization and am continually working on  educating myself to provide the best care possible for my patients. </v>
      </c>
      <c r="U128" s="9" t="str">
        <f>Form!AT127</f>
        <v>I have taken courses in cultural humility via Medbridge and various other institutions. </v>
      </c>
      <c r="V128" s="9" t="str">
        <f>Form!AZ127</f>
        <v/>
      </c>
    </row>
    <row r="129">
      <c r="A129" s="8" t="str">
        <f>Form!C128</f>
        <v>Kristin Jones, M.A., CCC-SLP</v>
      </c>
      <c r="B129" s="8" t="str">
        <f>Form!AN128</f>
        <v>7978 Coley Davis Rd, Ste 101, Nashville, Tennessee</v>
      </c>
      <c r="C129" s="47" t="str">
        <f>Form!J128</f>
        <v>GAVC Trainer</v>
      </c>
      <c r="D129" s="9" t="str">
        <f>Form!L128</f>
        <v>Speech-Language Pathologist</v>
      </c>
      <c r="E129" s="9" t="str">
        <f>Form!U128</f>
        <v>FL, OH, TN</v>
      </c>
      <c r="F129" s="9" t="str">
        <f>IF(Form!Q128 = "No",Form!O128, Form!O128&amp;", "&amp;Form!R128)</f>
        <v>Individual Training - Virtual, Individual Training - In Person, Group Training - Virtual, Group Training - In Person</v>
      </c>
      <c r="G129" s="9" t="str">
        <f>Form!W128</f>
        <v>Feminine, Masculine, Androgynous</v>
      </c>
      <c r="H129" s="9" t="str">
        <f>Form!M128</f>
        <v>English</v>
      </c>
      <c r="I129" s="48" t="str">
        <f>Form!AI128</f>
        <v>Nonbinary</v>
      </c>
      <c r="J129" s="8" t="str">
        <f>Form!C128&amp;Form!E128&amp;" is a "&amp;Form!L128&amp;" employed at "&amp;Form!AO128&amp;"."</f>
        <v>Kristin Jones, M.A., CCC-SLP (she/they) is a Speech-Language Pathologist employed at Voce Speech Therapy, PLLC.</v>
      </c>
      <c r="K129" s="9">
        <f>Form!AW128</f>
        <v>2007</v>
      </c>
      <c r="L129" s="9">
        <f>Form!AV128</f>
        <v>2021</v>
      </c>
      <c r="M129" s="9" t="str">
        <f>Form!AP128</f>
        <v>American Speech-Language Hearing Association, Tennessee Pride Chamber </v>
      </c>
      <c r="N129" s="9" t="str">
        <f>Form!AX128</f>
        <v>Identify as nonbinary</v>
      </c>
      <c r="O129" s="9" t="str">
        <f>Form!AC128</f>
        <v>Currently in network and accept the following insurances: Aetna, Blue Cross Blue Shield, Medicare, TennCare (Medicaid), United Healthcare, Wellpoint/Amerigroup. Additionally, we accept HSA and FSA payments. </v>
      </c>
      <c r="P129" s="49" t="str">
        <f>Form!AS128</f>
        <v>www.vocespeechtherapy.com</v>
      </c>
      <c r="Q129" s="9">
        <f>Form!AQ128</f>
        <v>6152008122</v>
      </c>
      <c r="R129" s="9" t="str">
        <f>Form!AR128</f>
        <v>kristin@vocespeechtherapy.com</v>
      </c>
      <c r="S129" s="9" t="str">
        <f>Form!Y128</f>
        <v>I am a speech-language pathologist with over 15 years experience in the field, including a background in speech science research and voice therapy. I have completed multiple advanced trainings and certifications including Lessac-Madsen Resonant Voice Therapy (LMRVT), Casper-Stone Confidential Flow Therapy (CSCFT),  Manual Therapy for Voice and Swallowing, and multiple courses in gender-affirming voice training. </v>
      </c>
      <c r="U129" s="9" t="str">
        <f>Form!AT128</f>
        <v>I am trained in Trauma Informed Care (TIC) and have completed courses in culturally and linguistically appropriate services. I am an active member of multiple LGBTQIA+ community organizations through which I have participated in additional trainings. </v>
      </c>
      <c r="V129" s="9" t="str">
        <f>Form!AZ128</f>
        <v/>
      </c>
    </row>
    <row r="130">
      <c r="A130" s="8" t="str">
        <f>Form!C129</f>
        <v>Carly Bergey, M.A., CCC-SLP</v>
      </c>
      <c r="B130" s="8" t="str">
        <f>Form!AN129</f>
        <v>306 S New Street Ste 110
Suite 110, Bethlehem, PA</v>
      </c>
      <c r="C130" s="47" t="str">
        <f>Form!J129</f>
        <v>GAVC Trainer</v>
      </c>
      <c r="D130" s="9" t="str">
        <f>Form!L129</f>
        <v>Speech-Language Pathologist</v>
      </c>
      <c r="E130" s="9" t="str">
        <f>Form!U129</f>
        <v>PA</v>
      </c>
      <c r="F130" s="9" t="str">
        <f>IF(Form!Q129 = "No",Form!O129, Form!O129&amp;", "&amp;Form!R129)</f>
        <v>Individual Training - Virtual, Individual Training - In Person</v>
      </c>
      <c r="G130" s="9" t="str">
        <f>Form!W129</f>
        <v>Feminine, Masculine, Androgynous</v>
      </c>
      <c r="H130" s="9" t="str">
        <f>Form!M129</f>
        <v>English</v>
      </c>
      <c r="I130" s="48" t="str">
        <f>Form!AI129</f>
        <v>Cisgender Woman</v>
      </c>
      <c r="J130" s="8" t="str">
        <f>Form!C129&amp;Form!E129&amp;" is a "&amp;Form!L129&amp;" employed at "&amp;Form!AO129&amp;"."</f>
        <v>Carly Bergey, M.A., CCC-SLP is a Speech-Language Pathologist employed at Lark Voice and Speech Services, Moravian University.</v>
      </c>
      <c r="K130" s="9">
        <f>Form!AW129</f>
        <v>2009</v>
      </c>
      <c r="L130" s="9">
        <f>Form!AV129</f>
        <v>2009</v>
      </c>
      <c r="M130" s="9" t="str">
        <f>Form!AP129</f>
        <v>American Speech-Language-Hearing Association (ASHA)</v>
      </c>
      <c r="N130" s="9" t="str">
        <f>Form!AX129</f>
        <v/>
      </c>
      <c r="O130" s="9" t="str">
        <f>Form!AC129</f>
        <v/>
      </c>
      <c r="P130" s="49" t="str">
        <f>Form!AS129</f>
        <v>www.carlybergey.com</v>
      </c>
      <c r="Q130" s="9" t="str">
        <f>Form!AQ129</f>
        <v/>
      </c>
      <c r="R130" s="9" t="str">
        <f>Form!AR129</f>
        <v>lark@carlybergey.com</v>
      </c>
      <c r="S130" s="9" t="str">
        <f>Form!Y129</f>
        <v>I am speech language pathologist passionate about supporting a person as they explore their voice. My approach is to provide people with vocal exercises, tools and frameworks that can be applied to everyday speaking in an individualized, collaborative style. </v>
      </c>
      <c r="U130" s="9" t="str">
        <f>Form!AT129</f>
        <v/>
      </c>
      <c r="V130" s="9" t="str">
        <f>Form!AZ129</f>
        <v/>
      </c>
    </row>
    <row r="131">
      <c r="A131" s="8" t="str">
        <f>Form!C130</f>
        <v>Sri Nandamudi, Ph.D., CCC-SLP, FNAP</v>
      </c>
      <c r="B131" s="8" t="str">
        <f>Form!AN130</f>
        <v>500 Lafayette Ave NE, Suite. 204, Grand Rapids, MI</v>
      </c>
      <c r="C131" s="47" t="str">
        <f>Form!J130</f>
        <v>GAVC Trainer</v>
      </c>
      <c r="D131" s="9" t="str">
        <f>Form!L130</f>
        <v>Speech-Language Pathologist</v>
      </c>
      <c r="E131" s="9" t="str">
        <f>Form!U130</f>
        <v>MI</v>
      </c>
      <c r="F131" s="9" t="str">
        <f>IF(Form!Q130 = "No",Form!O130, Form!O130&amp;", "&amp;Form!R130)</f>
        <v>Individual Training - Virtual, Individual Training - In Person</v>
      </c>
      <c r="G131" s="9" t="str">
        <f>Form!W130</f>
        <v>Feminine, Masculine, Androgynous</v>
      </c>
      <c r="H131" s="9" t="str">
        <f>Form!M130</f>
        <v>English, Telugu, Hindi</v>
      </c>
      <c r="I131" s="48" t="str">
        <f>Form!AI130</f>
        <v>Cisgender Woman</v>
      </c>
      <c r="J131" s="8" t="str">
        <f>Form!C130&amp;Form!E130&amp;" is a "&amp;Form!L130&amp;" employed at "&amp;Form!AO130&amp;"."</f>
        <v>Sri Nandamudi, Ph.D., CCC-SLP, FNAP is a Speech-Language Pathologist employed at Grand Valley State University.</v>
      </c>
      <c r="K131" s="9">
        <f>Form!AW130</f>
        <v>2010</v>
      </c>
      <c r="L131" s="9">
        <f>Form!AV130</f>
        <v>2018</v>
      </c>
      <c r="M131" s="9" t="str">
        <f>Form!AP130</f>
        <v>American Speech-Language-Hearing Association (ASHA), Pan American Vocology Association (PAVA), The Voice Foundation, and National Academy of Practice.</v>
      </c>
      <c r="N131" s="9" t="str">
        <f>Form!AX130</f>
        <v>Asian, Volunteer in Grand Rapids LGBTQIA+ Health Consortium</v>
      </c>
      <c r="O131" s="9" t="str">
        <f>Form!AC130</f>
        <v>-Professional services are pro bono / free of cost for graduate clinical instructional purposes.</v>
      </c>
      <c r="P131" s="49" t="str">
        <f>Form!AS130</f>
        <v>https://www.gvsu.edu/voiceandswallowinglab/</v>
      </c>
      <c r="Q131" s="9" t="str">
        <f>Form!AQ130</f>
        <v/>
      </c>
      <c r="R131" s="9" t="str">
        <f>Form!AR130</f>
        <v>voice.swallow@gvsu.edu</v>
      </c>
      <c r="S131" s="9" t="str">
        <f>Form!Y130</f>
        <v>Speech-Language Pathologist, Ph.D. in Voice and Speech Science specialty area, Cultural Competency Trainer at GVSU, over 10 years experience in clinical voice pedagogy.</v>
      </c>
      <c r="U131" s="9" t="str">
        <f>Form!AT130</f>
        <v>Several trainings from our institution (GVSU), ASHA, and courses from speechpathology.com and medbridge. I am currently one of the cultural competency trainers at GVSU to improve the LGBTQIA+ affirming attitudes and behaviors in students and workers/providers in healthcare.</v>
      </c>
      <c r="V131" s="9" t="str">
        <f>Form!AZ130</f>
        <v/>
      </c>
    </row>
    <row r="132">
      <c r="A132" s="8" t="str">
        <f>Form!C131</f>
        <v>John Fredeking, MS, CCC-SLP</v>
      </c>
      <c r="B132" s="8" t="str">
        <f>Form!AN131</f>
        <v>3430 Burnet Ave., Cincinnati , OH</v>
      </c>
      <c r="C132" s="47" t="str">
        <f>Form!J131</f>
        <v>GAVC Trainer</v>
      </c>
      <c r="D132" s="9" t="str">
        <f>Form!L131</f>
        <v>Speech-Language Pathologist</v>
      </c>
      <c r="E132" s="9" t="str">
        <f>Form!U131</f>
        <v>OH, KY</v>
      </c>
      <c r="F132" s="9" t="str">
        <f>IF(Form!Q131 = "No",Form!O131, Form!O131&amp;", "&amp;Form!R131)</f>
        <v>Individual Training - Virtual, Individual Training - In Person</v>
      </c>
      <c r="G132" s="9" t="str">
        <f>Form!W131</f>
        <v>Feminine, Masculine, Androgynous</v>
      </c>
      <c r="H132" s="9" t="str">
        <f>Form!M131</f>
        <v>English</v>
      </c>
      <c r="I132" s="48" t="str">
        <f>Form!AI131</f>
        <v>Cisgender Man</v>
      </c>
      <c r="J132" s="8" t="str">
        <f>Form!C131&amp;Form!E131&amp;" is a "&amp;Form!L131&amp;" employed at "&amp;Form!AO131&amp;"."</f>
        <v>John Fredeking, MS, CCC-SLP is a Speech-Language Pathologist employed at Cincinnati Children's Hospital Medical Center.</v>
      </c>
      <c r="K132" s="9">
        <f>Form!AW131</f>
        <v>2015</v>
      </c>
      <c r="L132" s="9">
        <f>Form!AV131</f>
        <v>2017</v>
      </c>
      <c r="M132" s="9" t="str">
        <f>Form!AP131</f>
        <v>American Speech-Language-Hearing Association (ASHA)</v>
      </c>
      <c r="N132" s="9" t="str">
        <f>Form!AX131</f>
        <v>Member of the LGBTQ+ community</v>
      </c>
      <c r="O132" s="9" t="str">
        <f>Form!AC131</f>
        <v>All insurances accepted; Cincinnati Children's Hospital Medical Center offers a 40% discount for individuals who pay out of pocket for service. </v>
      </c>
      <c r="P132" s="9" t="str">
        <f>Form!AS131</f>
        <v/>
      </c>
      <c r="Q132" s="9">
        <f>Form!AQ131</f>
        <v>5138034819</v>
      </c>
      <c r="R132" s="9" t="str">
        <f>Form!AR131</f>
        <v>john.fredeking@cchmc.org</v>
      </c>
      <c r="S132" s="9" t="str">
        <f>Form!Y131</f>
        <v>I have been providing gender affirming voice and communication training for 7 years. </v>
      </c>
      <c r="U132" s="9" t="str">
        <f>Form!AT131</f>
        <v>Every GAVCT training I have attended has included a large portion of the learning dedicated to the knowledge and sensitivity of working with the trans and gender diverse community. </v>
      </c>
      <c r="V132" s="9" t="str">
        <f>Form!AZ131</f>
        <v/>
      </c>
    </row>
    <row r="133">
      <c r="A133" s="8" t="str">
        <f>Form!C132</f>
        <v>Myra Schatzki, M.S., CCC-SLP</v>
      </c>
      <c r="B133" s="8" t="str">
        <f>Form!AN132</f>
        <v>Leesburg, VA</v>
      </c>
      <c r="C133" s="47" t="str">
        <f>Form!J132</f>
        <v>GAVC Trainer</v>
      </c>
      <c r="D133" s="9" t="str">
        <f>Form!L132</f>
        <v>Speech-Language Pathologist</v>
      </c>
      <c r="E133" s="9" t="str">
        <f>Form!U132</f>
        <v>VA, AZ</v>
      </c>
      <c r="F133" s="9" t="str">
        <f>IF(Form!Q132 = "No",Form!O132, Form!O132&amp;", "&amp;Form!R132)</f>
        <v>Individual Training - Virtual</v>
      </c>
      <c r="G133" s="9" t="str">
        <f>Form!W132</f>
        <v>Feminine, Masculine, Androgynous</v>
      </c>
      <c r="H133" s="9" t="str">
        <f>Form!M132</f>
        <v>English</v>
      </c>
      <c r="I133" s="48" t="str">
        <f>Form!AI132</f>
        <v>Cisgender Woman</v>
      </c>
      <c r="J133" s="8" t="str">
        <f>Form!C132&amp;Form!E132&amp;" is a "&amp;Form!L132&amp;" employed at "&amp;Form!AO132&amp;"."</f>
        <v>Myra Schatzki, M.S., CCC-SLP is a Speech-Language Pathologist employed at Leesburg, VA.</v>
      </c>
      <c r="K133" s="9">
        <f>Form!AW132</f>
        <v>1994</v>
      </c>
      <c r="L133" s="9">
        <f>Form!AV132</f>
        <v>2017</v>
      </c>
      <c r="M133" s="9" t="str">
        <f>Form!AP132</f>
        <v>American Speech-Language-Hearing Association (ASHA)</v>
      </c>
      <c r="N133" s="9" t="str">
        <f>Form!AX132</f>
        <v>LGBTQ+ family members, diverse racial identity, experienced racial bias and prejudice.</v>
      </c>
      <c r="O133" s="9" t="str">
        <f>Form!AC132</f>
        <v>Private pay; will provide a superbill to submit to your insurance.</v>
      </c>
      <c r="P133" s="9" t="str">
        <f>Form!AS132</f>
        <v/>
      </c>
      <c r="Q133" s="9" t="str">
        <f>Form!AQ132</f>
        <v/>
      </c>
      <c r="R133" s="9" t="str">
        <f>Form!AR132</f>
        <v>myra@house-az.com</v>
      </c>
      <c r="S133" s="9" t="str">
        <f>Form!Y132</f>
        <v>Initially, my voice training consisted of working with patients who suffered from muscle tension dysphonia (MTD), various vocal pathologies resulted in dysphonia, and Parkinson's voice. I began taking continuing education courses in gender affirming voice in 2015, and subsequently designed a GAV training program for graduate students. I utilize SOVT techniques to establish forward resonance, integrate techniques I've used with MTD to establish a strong foundation of breath support, and various other techniques designed for the individual client. I've worked with transfeminine, transmasculine, non-binary, adolescents, and geriatric clients on an individual basis. All of my services are conducted virtually.</v>
      </c>
      <c r="U133" s="9" t="str">
        <f>Form!AT132</f>
        <v>Working on my dissertation in cultural humility and SLP supervision. </v>
      </c>
      <c r="V133" s="9" t="str">
        <f>Form!AZ132</f>
        <v/>
      </c>
    </row>
    <row r="134">
      <c r="A134" s="8" t="str">
        <f>Form!C133</f>
        <v>Jonelyn Langenstein, MM, MS, CCC-SLP, Vocologist</v>
      </c>
      <c r="B134" s="8" t="str">
        <f>Form!AN133</f>
        <v>675 N Saint Clair Street, 15th floor , Chicago, IL</v>
      </c>
      <c r="C134" s="47" t="str">
        <f>Form!J133</f>
        <v>GAVC Trainer</v>
      </c>
      <c r="D134" s="9" t="str">
        <f>Form!L133</f>
        <v>Speech-Language Pathologist</v>
      </c>
      <c r="E134" s="9" t="str">
        <f>Form!U133</f>
        <v>IL</v>
      </c>
      <c r="F134" s="9" t="str">
        <f>IF(Form!Q133 = "No",Form!O133, Form!O133&amp;", "&amp;Form!R133)</f>
        <v>Individual Training - Virtual, Individual Training - In Person</v>
      </c>
      <c r="G134" s="9" t="str">
        <f>Form!W133</f>
        <v>Feminine, Masculine, Androgynous, Singing</v>
      </c>
      <c r="H134" s="9" t="str">
        <f>Form!M133</f>
        <v>English</v>
      </c>
      <c r="I134" s="48" t="str">
        <f>Form!AI133</f>
        <v>Cisgender Woman</v>
      </c>
      <c r="J134" s="8" t="str">
        <f>Form!C133&amp;Form!E133&amp;" is a "&amp;Form!L133&amp;" employed at "&amp;Form!AO133&amp;"."</f>
        <v>Jonelyn Langenstein, MM, MS, CCC-SLP, Vocologist is a Speech-Language Pathologist employed at Northwestern Memorial Hospital - Department of Otolaryngology.</v>
      </c>
      <c r="K134" s="9" t="str">
        <f>Form!AW133</f>
        <v/>
      </c>
      <c r="L134" s="9" t="str">
        <f>Form!AV133</f>
        <v/>
      </c>
      <c r="M134" s="9" t="str">
        <f>Form!AP133</f>
        <v>American Speech-Language-Hearing Association (ASHA)</v>
      </c>
      <c r="N134" s="9" t="str">
        <f>Form!AX133</f>
        <v/>
      </c>
      <c r="O134" s="9" t="str">
        <f>Form!AC133</f>
        <v>Accepts most insurance </v>
      </c>
      <c r="P134" s="49" t="str">
        <f>Form!AS133</f>
        <v>https://www.nm.org/conditions-and-care-areas/ent-ear-nose-throat/the-center-for-voice</v>
      </c>
      <c r="Q134" s="9">
        <f>Form!AQ133</f>
        <v>3126958182</v>
      </c>
      <c r="R134" s="9" t="str">
        <f>Form!AR133</f>
        <v/>
      </c>
      <c r="S134" s="9" t="str">
        <f>Form!Y133</f>
        <v>8 years interdisciplinary experience working with GAVC community.</v>
      </c>
      <c r="U134" s="9" t="str">
        <f>Form!AT133</f>
        <v/>
      </c>
      <c r="V134" s="9" t="str">
        <f>Form!AZ133</f>
        <v/>
      </c>
    </row>
    <row r="135">
      <c r="A135" s="8" t="str">
        <f>Form!C134</f>
        <v>Kate DeVore, MA, CCC-SLP</v>
      </c>
      <c r="B135" s="8" t="str">
        <f>Form!AN134</f>
        <v>Chicago, IL</v>
      </c>
      <c r="C135" s="47" t="str">
        <f>Form!J134</f>
        <v>GAVC Trainer</v>
      </c>
      <c r="D135" s="30" t="str">
        <f>Form!L134</f>
        <v>Speech-Language Pathologist and Theatre coach</v>
      </c>
      <c r="E135" s="30" t="str">
        <f>Form!U134</f>
        <v>IL, Globally</v>
      </c>
      <c r="F135" s="9" t="str">
        <f>IF(Form!Q134 = "No",Form!O134, Form!O134&amp;", "&amp;Form!R134)</f>
        <v>Individual Training - Virtual</v>
      </c>
      <c r="G135" s="9" t="str">
        <f>Form!W134</f>
        <v>Feminine, Masculine, Androgynous</v>
      </c>
      <c r="H135" s="9" t="str">
        <f>Form!M134</f>
        <v>English</v>
      </c>
      <c r="I135" s="48" t="str">
        <f>Form!AI134</f>
        <v>Cisgender Woman</v>
      </c>
      <c r="J135" s="8" t="str">
        <f>Form!C134&amp;Form!E134&amp;" is a "&amp;Form!L134&amp;" employed at "&amp;Form!AO134&amp;"."</f>
        <v>Kate DeVore, MA, CCC-SLP is a Speech-Language Pathologist and Theatre coach employed at Total Voice, Inc..</v>
      </c>
      <c r="K135" s="9">
        <f>Form!AW134</f>
        <v>1990</v>
      </c>
      <c r="L135" s="9">
        <f>Form!AV134</f>
        <v>1992</v>
      </c>
      <c r="M135" s="9" t="str">
        <f>Form!AP134</f>
        <v>American Speech-Language-Hearing Association (ASHA), VASTA, Pan American Vocology Association (PAVA)</v>
      </c>
      <c r="N135" s="9" t="str">
        <f>Form!AX134</f>
        <v/>
      </c>
      <c r="O135" s="9" t="str">
        <f>Form!AC134</f>
        <v/>
      </c>
      <c r="P135" s="49" t="str">
        <f>Form!AS134</f>
        <v>www.TotalVoice.net</v>
      </c>
      <c r="Q135" s="9">
        <f>Form!AQ134</f>
        <v>7737502030</v>
      </c>
      <c r="R135" s="9" t="str">
        <f>Form!AR134</f>
        <v>kate@totalvoice.net</v>
      </c>
      <c r="S135" s="9" t="str">
        <f>Form!Y134</f>
        <v>I have been providing gender affirming voice care for 30 years, even teaching workshops on it to other speech pathologists before it was widely taught. As both a theatre voice trainer and speech pathologist specializing in voice, I combine science and art to guide people efficiently and compassionately.</v>
      </c>
      <c r="U135" s="9" t="str">
        <f>Form!AT134</f>
        <v/>
      </c>
      <c r="V135" s="9" t="str">
        <f>Form!AZ134</f>
        <v/>
      </c>
    </row>
    <row r="136">
      <c r="A136" s="8" t="str">
        <f>Form!C135</f>
        <v>Jill Evensen, MS, CCC-SLP</v>
      </c>
      <c r="B136" s="8" t="str">
        <f>Form!AN135</f>
        <v>360 E. 1st St., #4237, Tustin, CA</v>
      </c>
      <c r="C136" s="47" t="str">
        <f>Form!J135</f>
        <v>GAVC Trainer</v>
      </c>
      <c r="D136" s="9" t="str">
        <f>Form!L135</f>
        <v>Speech-Language Pathologist</v>
      </c>
      <c r="E136" s="9" t="str">
        <f>Form!U135</f>
        <v>CA</v>
      </c>
      <c r="F136" s="9" t="str">
        <f>IF(Form!Q135 = "No",Form!O135, Form!O135&amp;", "&amp;Form!R135)</f>
        <v>Individual Training - Virtual, Individual Training - In Person, Group Training - Virtual</v>
      </c>
      <c r="G136" s="9" t="str">
        <f>Form!W135</f>
        <v>Feminine, Masculine, Androgynous</v>
      </c>
      <c r="H136" s="9" t="str">
        <f>Form!M135</f>
        <v>English</v>
      </c>
      <c r="I136" s="48" t="str">
        <f>Form!AI135</f>
        <v>Cisgender Woman</v>
      </c>
      <c r="J136" s="8" t="str">
        <f>Form!C135&amp;Form!E135&amp;" is a "&amp;Form!L135&amp;" employed at "&amp;Form!AO135&amp;"."</f>
        <v>Jill Evensen, MS, CCC-SLP (she/her) is a Speech-Language Pathologist employed at Kind Echoes Speech Therapy.</v>
      </c>
      <c r="K136" s="9">
        <f>Form!AW135</f>
        <v>1997</v>
      </c>
      <c r="L136" s="9">
        <f>Form!AV135</f>
        <v>2023</v>
      </c>
      <c r="M136" s="9" t="str">
        <f>Form!AP135</f>
        <v>American Speech-Language-Hearing Association (ASHA); California Speech-Language-Hearing Association</v>
      </c>
      <c r="N136" s="9" t="str">
        <f>Form!AX135</f>
        <v>Proud mama bear</v>
      </c>
      <c r="O136" s="9" t="str">
        <f>Form!AC135</f>
        <v>affordable rates, cash payment</v>
      </c>
      <c r="P136" s="49" t="str">
        <f>Form!AS135</f>
        <v>www.kindechoesspeechtherapy.com</v>
      </c>
      <c r="Q136" s="9">
        <f>Form!AQ135</f>
        <v>7144753820</v>
      </c>
      <c r="R136" s="9" t="str">
        <f>Form!AR135</f>
        <v>Jill@KindEchoesSpeechTherapy.com</v>
      </c>
      <c r="S136" s="9" t="str">
        <f>Form!Y135</f>
        <v>I completed the Trans Voice Elective for Speech Language Pathologists, led by AC Goldberg.  I also provide voice services at UCI Medical Center for students and patients referred from the UCI Gender Diversity Program.</v>
      </c>
      <c r="U136" s="9" t="str">
        <f>Form!AT135</f>
        <v>Trans Voice Elective with AC Golberg</v>
      </c>
      <c r="V136" s="9" t="str">
        <f>Form!AZ135</f>
        <v>My core values are Freedom and Compassion</v>
      </c>
    </row>
    <row r="137">
      <c r="A137" s="8" t="str">
        <f>Form!C136</f>
        <v>Erica L. Norman MS CCC-SLP</v>
      </c>
      <c r="B137" s="8" t="str">
        <f>Form!AN136</f>
        <v>7612 W. North Ave, Elmwood Park, Illinois</v>
      </c>
      <c r="C137" s="47" t="str">
        <f>Form!J136</f>
        <v>GAVC Trainer</v>
      </c>
      <c r="D137" s="9" t="str">
        <f>Form!L136</f>
        <v>Speech-Language Pathologist</v>
      </c>
      <c r="E137" s="9" t="str">
        <f>Form!U136</f>
        <v>IL, MI</v>
      </c>
      <c r="F137" s="9" t="str">
        <f>IF(Form!Q136 = "No",Form!O136, Form!O136&amp;", "&amp;Form!R136)</f>
        <v>Individual Training - Virtual, Individual Training - In Person, Group Training - Virtual</v>
      </c>
      <c r="G137" s="9" t="str">
        <f>Form!W136</f>
        <v>Feminine, Masculine, Androgynous</v>
      </c>
      <c r="H137" s="9" t="str">
        <f>Form!M136</f>
        <v>English</v>
      </c>
      <c r="I137" s="48" t="str">
        <f>Form!AI136</f>
        <v>Cisgender Woman</v>
      </c>
      <c r="J137" s="8" t="str">
        <f>Form!C136&amp;Form!E136&amp;" is a "&amp;Form!L136&amp;" employed at "&amp;Form!AO136&amp;"."</f>
        <v>Erica L. Norman MS CCC-SLP is a Speech-Language Pathologist employed at Perennial SLP .</v>
      </c>
      <c r="K137" s="9">
        <f>Form!AW136</f>
        <v>2016</v>
      </c>
      <c r="L137" s="9">
        <f>Form!AV136</f>
        <v>2016</v>
      </c>
      <c r="M137" s="9" t="str">
        <f>Form!AP136</f>
        <v>American Speech-Language-Hearing Association (ASHA)</v>
      </c>
      <c r="N137" s="9" t="str">
        <f>Form!AX136</f>
        <v/>
      </c>
      <c r="O137" s="9" t="str">
        <f>Form!AC136</f>
        <v>My practice accepts BCBS and United Healthcare PPO insurance plans and also offers a sliding scale payment option based on income. </v>
      </c>
      <c r="P137" s="9" t="str">
        <f>Form!AS136</f>
        <v/>
      </c>
      <c r="Q137" s="9">
        <f>Form!AQ136</f>
        <v>7086288446</v>
      </c>
      <c r="R137" s="9" t="str">
        <f>Form!AR136</f>
        <v>erica@perennialslp.com</v>
      </c>
      <c r="S137" s="9" t="str">
        <f>Form!Y136</f>
        <v>I first learned the ropes of GAVC training from Dr. Nathan Waller during my Master's program at Northwestern. Since then, I have continued to pursue continuing education and professional experience in this area. I really enjoy supporting clients in achieving an authentic voice &amp; communication style and I always learn something new from each person I meet. </v>
      </c>
      <c r="U137" s="9" t="str">
        <f>Form!AT136</f>
        <v>Formally, I have participated in a professional development course on cultural humility and identity and an implicit bias training. Informally, I am part of several online communities of GAVC providers who discuss cultural humility as it pertains to this field and I also actively listen to my trans and gender diverse friends and family. </v>
      </c>
      <c r="V137" s="9" t="str">
        <f>Form!AZ136</f>
        <v/>
      </c>
    </row>
    <row r="138">
      <c r="A138" s="8" t="str">
        <f>Form!C137</f>
        <v>Carolyn Hsu, MS, CCC-SLP</v>
      </c>
      <c r="B138" s="8" t="str">
        <f>Form!AN137</f>
        <v>243 Charles Street, Boston, MA</v>
      </c>
      <c r="C138" s="47" t="str">
        <f>Form!J137</f>
        <v>GAVC Trainer</v>
      </c>
      <c r="D138" s="9" t="str">
        <f>Form!L137</f>
        <v>Speech-Language Pathologist</v>
      </c>
      <c r="E138" s="9" t="str">
        <f>Form!U137</f>
        <v>MA</v>
      </c>
      <c r="F138" s="9" t="str">
        <f>IF(Form!Q137 = "No",Form!O137, Form!O137&amp;", "&amp;Form!R137)</f>
        <v>Individual Training - Virtual, Individual Training - In Person</v>
      </c>
      <c r="G138" s="9" t="str">
        <f>Form!W137</f>
        <v>Feminine, Masculine, Androgynous</v>
      </c>
      <c r="H138" s="9" t="str">
        <f>Form!M137</f>
        <v>English, Spanish</v>
      </c>
      <c r="I138" s="48" t="str">
        <f>Form!AI137</f>
        <v>Cisgender Woman</v>
      </c>
      <c r="J138" s="8" t="str">
        <f>Form!C137&amp;Form!E137&amp;" is a "&amp;Form!L137&amp;" employed at "&amp;Form!AO137&amp;"."</f>
        <v>Carolyn Hsu, MS, CCC-SLP (she/her) is a Speech-Language Pathologist employed at Mass Eye and Ear.</v>
      </c>
      <c r="K138" s="9">
        <f>Form!AW137</f>
        <v>2021</v>
      </c>
      <c r="L138" s="9">
        <f>Form!AV137</f>
        <v>2021</v>
      </c>
      <c r="M138" s="9" t="str">
        <f>Form!AP137</f>
        <v>American Speech-Language-Hearing Association (ASHA)</v>
      </c>
      <c r="N138" s="9" t="str">
        <f>Form!AX137</f>
        <v/>
      </c>
      <c r="O138" s="9" t="str">
        <f>Form!AC137</f>
        <v/>
      </c>
      <c r="P138" s="49" t="str">
        <f>Form!AS137</f>
        <v>https://masseyeandear.org/treatments/transgender-voice-therapy</v>
      </c>
      <c r="Q138" s="9">
        <f>Form!AQ137</f>
        <v>6175734050</v>
      </c>
      <c r="R138" s="9" t="str">
        <f>Form!AR137</f>
        <v/>
      </c>
      <c r="S138" s="9" t="str">
        <f>Form!Y137</f>
        <v>Attended the continuing education course "Gender Affirming Voice Training: A Course for Voice Clinicians" run by Sandy Hirsch, Leah Helou, Christie Block, and AC Goldberg. Completed clinical observations of SLPs conducting gender affirming voice evaluations and therapy sessions.</v>
      </c>
      <c r="U138" s="9" t="str">
        <f>Form!AT137</f>
        <v/>
      </c>
      <c r="V138" s="9" t="str">
        <f>Form!AZ137</f>
        <v/>
      </c>
    </row>
    <row r="139">
      <c r="A139" s="8" t="str">
        <f>Form!C138</f>
        <v>Amber V. Koch, MS CCC-SLP</v>
      </c>
      <c r="B139" s="8" t="str">
        <f>Form!AN138</f>
        <v>4014 Leavenwort Street, Omaha , NE </v>
      </c>
      <c r="C139" s="47" t="str">
        <f>Form!J138</f>
        <v>GAVC Trainer</v>
      </c>
      <c r="D139" s="9" t="str">
        <f>Form!L138</f>
        <v>Speech-Language Pathologist</v>
      </c>
      <c r="E139" s="9" t="str">
        <f>Form!U138</f>
        <v>NE, IA </v>
      </c>
      <c r="F139" s="9" t="str">
        <f>IF(Form!Q138 = "No",Form!O138, Form!O138&amp;", "&amp;Form!R138)</f>
        <v>Individual Training - Virtual, Individual Training - In Person, Group Training - Virtual, Group Training - In Person</v>
      </c>
      <c r="G139" s="9" t="str">
        <f>Form!W138</f>
        <v>Feminine, Masculine, Androgynous</v>
      </c>
      <c r="H139" s="9" t="str">
        <f>Form!M138</f>
        <v>English</v>
      </c>
      <c r="I139" s="48" t="str">
        <f>Form!AI138</f>
        <v>Cisgender Woman</v>
      </c>
      <c r="J139" s="8" t="str">
        <f>Form!C138&amp;Form!E138&amp;" is a "&amp;Form!L138&amp;" employed at "&amp;Form!AO138&amp;"."</f>
        <v>Amber V. Koch, MS CCC-SLP is a Speech-Language Pathologist employed at Nebraska Medicine .</v>
      </c>
      <c r="K139" s="9">
        <f>Form!AW138</f>
        <v>2012</v>
      </c>
      <c r="L139" s="9">
        <f>Form!AV138</f>
        <v>2018</v>
      </c>
      <c r="M139" s="9" t="str">
        <f>Form!AP138</f>
        <v>American Speech-Language-Hearing Association (ASHA), The Voice Foundation </v>
      </c>
      <c r="N139" s="9" t="str">
        <f>Form!AX138</f>
        <v/>
      </c>
      <c r="O139" s="9" t="str">
        <f>Form!AC138</f>
        <v/>
      </c>
      <c r="P139" s="49" t="str">
        <f>Form!AS138</f>
        <v>nebraskamed.com/transgender-care</v>
      </c>
      <c r="Q139" s="9">
        <f>Form!AQ138</f>
        <v>4025595208</v>
      </c>
      <c r="R139" s="9" t="str">
        <f>Form!AR138</f>
        <v>amkoch@nebraskamed.com</v>
      </c>
      <c r="S139" s="9" t="str">
        <f>Form!Y138</f>
        <v>I have provided gender affirming voice training for 6 years and seen over 100 patients with a variety of goals.  I am a speech/language pathologist who works within an ears, nose, and throat clinic.  I am a member of the Nebraska Medicine Gender Care team.  </v>
      </c>
      <c r="U139" s="9" t="str">
        <f>Form!AT138</f>
        <v>I have completed several webinars regarding cultural humility specific to the transgender and gender diverse population.  I have intentionally recieved these trainings from members of the gender diverse community, whenever possible.  It is very important to me that members of the community lead these trainings and are compensated financially.  </v>
      </c>
      <c r="V139" s="9" t="str">
        <f>Form!AZ138</f>
        <v/>
      </c>
    </row>
    <row r="140">
      <c r="A140" s="8" t="str">
        <f>Form!C139</f>
        <v>Megan Morrison, RSLP, SLP(C)</v>
      </c>
      <c r="B140" s="8" t="str">
        <f>Form!AN139</f>
        <v>4311 Clam Bay Road, Vancouver, British Columbia</v>
      </c>
      <c r="C140" s="47" t="str">
        <f>Form!J139</f>
        <v>GAVC Trainer</v>
      </c>
      <c r="D140" s="9" t="str">
        <f>Form!L139</f>
        <v>Speech-Language Pathologist</v>
      </c>
      <c r="E140" s="9" t="str">
        <f>Form!U139</f>
        <v>BC</v>
      </c>
      <c r="F140" s="9" t="str">
        <f>IF(Form!Q139 = "No",Form!O139, Form!O139&amp;", "&amp;Form!R139)</f>
        <v>Individual Training - Virtual</v>
      </c>
      <c r="G140" s="9" t="str">
        <f>Form!W139</f>
        <v>Feminine, Masculine, Androgynous, Singing</v>
      </c>
      <c r="H140" s="9" t="str">
        <f>Form!M139</f>
        <v>English</v>
      </c>
      <c r="I140" s="48" t="str">
        <f>Form!AI139</f>
        <v>Cisgender Woman</v>
      </c>
      <c r="J140" s="8" t="str">
        <f>Form!C139&amp;Form!E139&amp;" is a "&amp;Form!L139&amp;" employed at "&amp;Form!AO139&amp;"."</f>
        <v>Megan Morrison, RSLP, SLP(C) (she/her) is a Speech-Language Pathologist employed at Private Practice .</v>
      </c>
      <c r="K140" s="9">
        <f>Form!AW139</f>
        <v>2019</v>
      </c>
      <c r="L140" s="9">
        <f>Form!AV139</f>
        <v>2019</v>
      </c>
      <c r="M140" s="9" t="str">
        <f>Form!AP139</f>
        <v>SAC (Speech-Language and Audiology Canada); The College of Speech and Hearing Health Professionals of BC (CSHBC)</v>
      </c>
      <c r="N140" s="9" t="str">
        <f>Form!AX139</f>
        <v/>
      </c>
      <c r="O140" s="9" t="str">
        <f>Form!AC139</f>
        <v>My services are covered by extended health benefits in British Columbia, Canada. Check your plan for "speech therapy." </v>
      </c>
      <c r="P140" s="9" t="str">
        <f>Form!AS139</f>
        <v>www.meganmorrison.work</v>
      </c>
      <c r="Q140" s="9" t="str">
        <f>Form!AQ139</f>
        <v/>
      </c>
      <c r="R140" s="9" t="str">
        <f>Form!AR139</f>
        <v>megan.morrison.slp@gmail.com</v>
      </c>
      <c r="S140" s="9" t="str">
        <f>Form!Y139</f>
        <v>I was mentored the GAVC-pioneer Shelagh Davies (RSLP &amp; researcher) and also I also did a 2-month clinical practicum with the Changing Keys Program in Vancouver, Canada. I am committed to ongoing professional development, such as attending MedBridge Webinars and GAVC seminars, and I stay up-to-date with new evidence-based research. </v>
      </c>
      <c r="U140" s="9" t="str">
        <f>Form!AT139</f>
        <v>I attended the MedBridge Webinar: Cultural Humility With Transgender and Nonbinary People</v>
      </c>
      <c r="V140" s="9" t="str">
        <f>Form!AZ139</f>
        <v/>
      </c>
    </row>
    <row r="141">
      <c r="A141" s="8" t="str">
        <f>Form!C140</f>
        <v>R. Jun Lin, MD</v>
      </c>
      <c r="B141" s="8" t="str">
        <f>Form!AN140</f>
        <v>30 bond street, Toronto, Ontario </v>
      </c>
      <c r="C141" s="47" t="str">
        <f>Form!J140</f>
        <v>Surgeon</v>
      </c>
      <c r="D141" s="9" t="str">
        <f>Form!L140</f>
        <v/>
      </c>
      <c r="E141" s="9" t="str">
        <f>Form!U140</f>
        <v/>
      </c>
      <c r="F141" s="9" t="str">
        <f>IF(Form!Q140 = "No",Form!O140, Form!O140&amp;", "&amp;Form!R140)</f>
        <v>, </v>
      </c>
      <c r="G141" s="9" t="str">
        <f>Form!W140</f>
        <v/>
      </c>
      <c r="H141" s="9" t="str">
        <f>Form!M140</f>
        <v/>
      </c>
      <c r="I141" s="48" t="str">
        <f>Form!AI140</f>
        <v>Cisgender Woman</v>
      </c>
      <c r="J141" s="8" t="str">
        <f>Form!C140&amp;Form!E140&amp;" is a "&amp;Form!L140&amp;" employed at "&amp;Form!AO140&amp;"."</f>
        <v>R. Jun Lin, MD is a  employed at Unity Health Toronto - St. Michael's Hospital .</v>
      </c>
      <c r="K141" s="9">
        <f>Form!AW140</f>
        <v>2017</v>
      </c>
      <c r="L141" s="9">
        <f>Form!AV140</f>
        <v>2017</v>
      </c>
      <c r="M141" s="9" t="str">
        <f>Form!AP140</f>
        <v>American laryngological association, Canadian society of otolaryngology - head &amp; neck surgery</v>
      </c>
      <c r="N141" s="9" t="str">
        <f>Form!AX140</f>
        <v/>
      </c>
      <c r="O141" s="9" t="str">
        <f>Form!AC140</f>
        <v/>
      </c>
      <c r="P141" s="49" t="str">
        <f>Form!AS140</f>
        <v>https://otolaryngology.utoronto.ca/faculty/r-jun-lin</v>
      </c>
      <c r="Q141" s="9">
        <f>Form!AQ140</f>
        <v>4168646039</v>
      </c>
      <c r="R141" s="9" t="str">
        <f>Form!AR140</f>
        <v/>
      </c>
      <c r="S141" s="9" t="str">
        <f>Form!Y140</f>
        <v/>
      </c>
      <c r="U141" s="9" t="str">
        <f>Form!AT140</f>
        <v>Worked with SLPs who are a part of the community </v>
      </c>
      <c r="V141" s="9" t="str">
        <f>Form!AZ140</f>
        <v/>
      </c>
    </row>
    <row r="142">
      <c r="A142" s="8" t="str">
        <f>Form!C141</f>
        <v>Hayley Born, MD, MS</v>
      </c>
      <c r="B142" s="8" t="str">
        <f>Form!AN141</f>
        <v>880 3rd Ave, New York City, NY</v>
      </c>
      <c r="C142" s="47" t="str">
        <f>Form!J141</f>
        <v>Surgeon</v>
      </c>
      <c r="D142" s="9" t="str">
        <f>Form!L141</f>
        <v/>
      </c>
      <c r="E142" s="9" t="str">
        <f>Form!U141</f>
        <v/>
      </c>
      <c r="F142" s="9" t="str">
        <f>IF(Form!Q141 = "No",Form!O141, Form!O141&amp;", "&amp;Form!R141)</f>
        <v>, </v>
      </c>
      <c r="G142" s="9" t="str">
        <f>Form!W141</f>
        <v/>
      </c>
      <c r="H142" s="9" t="str">
        <f>Form!M141</f>
        <v/>
      </c>
      <c r="I142" s="48" t="str">
        <f>Form!AI141</f>
        <v>Cisgender Woman</v>
      </c>
      <c r="J142" s="8" t="str">
        <f>Form!C141&amp;Form!E141&amp;" is a "&amp;Form!L141&amp;" employed at "&amp;Form!AO141&amp;"."</f>
        <v>Hayley Born, MD, MS is a  employed at Columbia University .</v>
      </c>
      <c r="K142" s="9">
        <f>Form!AW141</f>
        <v>2020</v>
      </c>
      <c r="L142" s="9">
        <f>Form!AV141</f>
        <v>2020</v>
      </c>
      <c r="M142" s="9" t="str">
        <f>Form!AP141</f>
        <v>American Laryngological Association, American Academy of Otolaryngology, American Bronchoesophaeal Association </v>
      </c>
      <c r="N142" s="9" t="str">
        <f>Form!AX141</f>
        <v/>
      </c>
      <c r="O142" s="9" t="str">
        <f>Form!AC141</f>
        <v/>
      </c>
      <c r="P142" s="9" t="str">
        <f>Form!AS141</f>
        <v/>
      </c>
      <c r="Q142" s="9">
        <f>Form!AQ141</f>
        <v>2123055289</v>
      </c>
      <c r="R142" s="9" t="str">
        <f>Form!AR141</f>
        <v/>
      </c>
      <c r="S142" s="9" t="str">
        <f>Form!Y141</f>
        <v/>
      </c>
      <c r="U142" s="9" t="str">
        <f>Form!AT141</f>
        <v>During medical school </v>
      </c>
      <c r="V142" s="9" t="str">
        <f>Form!AZ141</f>
        <v/>
      </c>
    </row>
    <row r="143">
      <c r="A143" s="8" t="str">
        <f>Form!C142</f>
        <v>Simon R. A. Best, MD</v>
      </c>
      <c r="B143" s="8" t="str">
        <f>Form!AN142</f>
        <v>601 N. Caroline Street 6th floor, Baltmore, Maryland</v>
      </c>
      <c r="C143" s="47" t="str">
        <f>Form!J142</f>
        <v>Surgeon</v>
      </c>
      <c r="D143" s="9" t="str">
        <f>Form!L142</f>
        <v/>
      </c>
      <c r="E143" s="9" t="str">
        <f>Form!U142</f>
        <v/>
      </c>
      <c r="F143" s="9" t="str">
        <f>IF(Form!Q142 = "No",Form!O142, Form!O142&amp;", "&amp;Form!R142)</f>
        <v>, </v>
      </c>
      <c r="G143" s="9" t="str">
        <f>Form!W142</f>
        <v/>
      </c>
      <c r="H143" s="9" t="str">
        <f>Form!M142</f>
        <v/>
      </c>
      <c r="I143" s="48" t="str">
        <f>Form!AI142</f>
        <v>Prefer Not to Say</v>
      </c>
      <c r="J143" s="8" t="str">
        <f>Form!C142&amp;Form!E142&amp;" is a "&amp;Form!L142&amp;" employed at "&amp;Form!AO142&amp;"."</f>
        <v>Simon R. A. Best, MD is a  employed at Johns Hopkins Department of Otolaryngology Head and Neck Cancer.</v>
      </c>
      <c r="K143" s="9">
        <f>Form!AW142</f>
        <v>2011</v>
      </c>
      <c r="L143" s="9">
        <f>Form!AV142</f>
        <v>2017</v>
      </c>
      <c r="M143" s="9" t="str">
        <f>Form!AP142</f>
        <v>American Laryngological Association, International Association of TransVoice Surgeons, </v>
      </c>
      <c r="N143" s="9" t="str">
        <f>Form!AX142</f>
        <v/>
      </c>
      <c r="O143" s="9" t="str">
        <f>Form!AC142</f>
        <v/>
      </c>
      <c r="P143" s="49" t="str">
        <f>Form!AS142</f>
        <v>https://www.hopkinsmedicine.org/profiles/details/simon-best</v>
      </c>
      <c r="Q143" s="9">
        <f>Form!AQ142</f>
        <v>4105508851</v>
      </c>
      <c r="R143" s="9" t="str">
        <f>Form!AR142</f>
        <v/>
      </c>
      <c r="S143" s="9" t="str">
        <f>Form!Y142</f>
        <v/>
      </c>
      <c r="U143" s="9" t="str">
        <f>Form!AT142</f>
        <v>Training cultural bias, DEI </v>
      </c>
      <c r="V143" s="9" t="str">
        <f>Form!AZ142</f>
        <v/>
      </c>
    </row>
    <row r="144">
      <c r="A144" s="8" t="str">
        <f>Form!C143</f>
        <v>Elizabeth Shuman, MD</v>
      </c>
      <c r="B144" s="8" t="str">
        <f>Form!AN143</f>
        <v>1450 San Pablo St #5100, Los Angeles, CA</v>
      </c>
      <c r="C144" s="47" t="str">
        <f>Form!J143</f>
        <v>Surgeon</v>
      </c>
      <c r="D144" s="9" t="str">
        <f>Form!L143</f>
        <v/>
      </c>
      <c r="E144" s="9" t="str">
        <f>Form!U143</f>
        <v/>
      </c>
      <c r="F144" s="9" t="str">
        <f>IF(Form!Q143 = "No",Form!O143, Form!O143&amp;", "&amp;Form!R143)</f>
        <v>, </v>
      </c>
      <c r="G144" s="9" t="str">
        <f>Form!W143</f>
        <v/>
      </c>
      <c r="H144" s="9" t="str">
        <f>Form!M143</f>
        <v/>
      </c>
      <c r="I144" s="48" t="str">
        <f>Form!AI143</f>
        <v>Cisgender Woman</v>
      </c>
      <c r="J144" s="8" t="str">
        <f>Form!C143&amp;Form!E143&amp;" is a "&amp;Form!L143&amp;" employed at "&amp;Form!AO143&amp;"."</f>
        <v>Elizabeth Shuman, MD (she/her) is a  employed at USC Voice Center, University of Southern California.</v>
      </c>
      <c r="K144" s="9" t="str">
        <f>Form!AW143</f>
        <v/>
      </c>
      <c r="L144" s="9" t="str">
        <f>Form!AV143</f>
        <v/>
      </c>
      <c r="M144" s="9" t="str">
        <f>Form!AP143</f>
        <v>American Academy of OHNS, American Laryngological Association (post-graduate member), American Board of Otolaryngology--Head and Neck Surgery</v>
      </c>
      <c r="N144" s="9" t="str">
        <f>Form!AX143</f>
        <v/>
      </c>
      <c r="O144" s="9" t="str">
        <f>Form!AC143</f>
        <v/>
      </c>
      <c r="P144" s="49" t="str">
        <f>Form!AS143</f>
        <v>https://www.keckmedicine.org/centers-and-programs/voice-and-swallowing-disorders/</v>
      </c>
      <c r="Q144" s="9" t="str">
        <f>Form!AQ143</f>
        <v/>
      </c>
      <c r="R144" s="9" t="str">
        <f>Form!AR143</f>
        <v>elizabeth.shuman@med.usc.edu</v>
      </c>
      <c r="S144" s="9" t="str">
        <f>Form!Y143</f>
        <v/>
      </c>
      <c r="U144" s="9" t="str">
        <f>Form!AT143</f>
        <v>No formal training</v>
      </c>
      <c r="V144" s="9" t="str">
        <f>Form!AZ143</f>
        <v/>
      </c>
    </row>
    <row r="145">
      <c r="A145" s="8" t="str">
        <f>Form!C144</f>
        <v>Michael Johns MD</v>
      </c>
      <c r="B145" s="8" t="str">
        <f>Form!AN144</f>
        <v>1450 San Pablo St Los Angeles, Ca 90033, Los Angeles, CA</v>
      </c>
      <c r="C145" s="47" t="str">
        <f>Form!J144</f>
        <v>Surgeon</v>
      </c>
      <c r="D145" s="9" t="str">
        <f>Form!L144</f>
        <v/>
      </c>
      <c r="E145" s="9" t="str">
        <f>Form!U144</f>
        <v/>
      </c>
      <c r="F145" s="9" t="str">
        <f>IF(Form!Q144 = "No",Form!O144, Form!O144&amp;", "&amp;Form!R144)</f>
        <v>, </v>
      </c>
      <c r="G145" s="9" t="str">
        <f>Form!W144</f>
        <v/>
      </c>
      <c r="H145" s="9" t="str">
        <f>Form!M144</f>
        <v/>
      </c>
      <c r="I145" s="48" t="str">
        <f>Form!AI144</f>
        <v>Cisgender Man</v>
      </c>
      <c r="J145" s="8" t="str">
        <f>Form!C144&amp;Form!E144&amp;" is a "&amp;Form!L144&amp;" employed at "&amp;Form!AO144&amp;"."</f>
        <v>Michael Johns MD is a  employed at University of Southern California.</v>
      </c>
      <c r="K145" s="9">
        <f>Form!AW144</f>
        <v>2003</v>
      </c>
      <c r="L145" s="9">
        <f>Form!AV144</f>
        <v>2006</v>
      </c>
      <c r="M145" s="9" t="str">
        <f>Form!AP144</f>
        <v>ALA, ABEA, Voice Foundation, AAOHNS, Triological Society</v>
      </c>
      <c r="N145" s="9" t="str">
        <f>Form!AX144</f>
        <v/>
      </c>
      <c r="O145" s="9" t="str">
        <f>Form!AC144</f>
        <v/>
      </c>
      <c r="P145" s="49" t="str">
        <f>Form!AS144</f>
        <v>keckmedicine.org/USCVoiceCenter</v>
      </c>
      <c r="Q145" s="9">
        <f>Form!AQ144</f>
        <v>8443447464</v>
      </c>
      <c r="R145" s="9" t="str">
        <f>Form!AR144</f>
        <v>michael.johns@med.usc.edu</v>
      </c>
      <c r="S145" s="9" t="str">
        <f>Form!Y144</f>
        <v/>
      </c>
      <c r="U145" s="9" t="str">
        <f>Form!AT144</f>
        <v/>
      </c>
      <c r="V145" s="9" t="str">
        <f>Form!AZ144</f>
        <v/>
      </c>
    </row>
    <row r="146">
      <c r="A146" s="8" t="str">
        <f>Form!C145</f>
        <v>Karla O’Dell MD</v>
      </c>
      <c r="B146" s="8" t="str">
        <f>Form!AN145</f>
        <v>1450 San Pablo La,Ca90033
222 W Eulalia Suite 100 Glendale Ca , Los Angeles , California </v>
      </c>
      <c r="C146" s="47" t="str">
        <f>Form!J145</f>
        <v>Surgeon</v>
      </c>
      <c r="D146" s="9" t="str">
        <f>Form!L145</f>
        <v/>
      </c>
      <c r="E146" s="9" t="str">
        <f>Form!U145</f>
        <v/>
      </c>
      <c r="F146" s="9" t="str">
        <f>IF(Form!Q145 = "No",Form!O145, Form!O145&amp;", "&amp;Form!R145)</f>
        <v>, </v>
      </c>
      <c r="G146" s="9" t="str">
        <f>Form!W145</f>
        <v/>
      </c>
      <c r="H146" s="9" t="str">
        <f>Form!M145</f>
        <v/>
      </c>
      <c r="I146" s="48" t="str">
        <f>Form!AI145</f>
        <v>Cisgender Woman</v>
      </c>
      <c r="J146" s="8" t="str">
        <f>Form!C145&amp;Form!E145&amp;" is a "&amp;Form!L145&amp;" employed at "&amp;Form!AO145&amp;"."</f>
        <v>Karla O’Dell MD is a  employed at USC.</v>
      </c>
      <c r="K146" s="9">
        <f>Form!AW145</f>
        <v>2014</v>
      </c>
      <c r="L146" s="9">
        <f>Form!AV145</f>
        <v>2018</v>
      </c>
      <c r="M146" s="9" t="str">
        <f>Form!AP145</f>
        <v>American Laryngological Association, Airway Bronchoesophageal Association, American Academy of Otolaryngology</v>
      </c>
      <c r="N146" s="9" t="str">
        <f>Form!AX145</f>
        <v/>
      </c>
      <c r="O146" s="9" t="str">
        <f>Form!AC145</f>
        <v/>
      </c>
      <c r="P146" s="49" t="str">
        <f>Form!AS145</f>
        <v>keckmedicine.org</v>
      </c>
      <c r="Q146" s="9">
        <f>Form!AQ145</f>
        <v>3234425790</v>
      </c>
      <c r="R146" s="9" t="str">
        <f>Form!AR145</f>
        <v>kodell@usc.edu</v>
      </c>
      <c r="S146" s="9" t="str">
        <f>Form!Y145</f>
        <v/>
      </c>
      <c r="U146" s="9" t="str">
        <f>Form!AT145</f>
        <v>No formal training</v>
      </c>
      <c r="V146" s="9" t="str">
        <f>Form!AZ145</f>
        <v/>
      </c>
    </row>
    <row r="147">
      <c r="A147" s="8" t="str">
        <f>Form!C146</f>
        <v>Lee M. Akst, MD</v>
      </c>
      <c r="B147" s="8" t="str">
        <f>Form!AN146</f>
        <v>10803 Falls Road, Suite 2500; Lutherville, MD 21093, Baltimore, Maryland</v>
      </c>
      <c r="C147" s="47" t="str">
        <f>Form!J146</f>
        <v>Surgeon</v>
      </c>
      <c r="D147" s="9" t="str">
        <f>Form!L146</f>
        <v/>
      </c>
      <c r="E147" s="9" t="str">
        <f>Form!U146</f>
        <v/>
      </c>
      <c r="F147" s="9" t="str">
        <f>IF(Form!Q146 = "No",Form!O146, Form!O146&amp;", "&amp;Form!R146)</f>
        <v>, </v>
      </c>
      <c r="G147" s="9" t="str">
        <f>Form!W146</f>
        <v/>
      </c>
      <c r="H147" s="9" t="str">
        <f>Form!M146</f>
        <v/>
      </c>
      <c r="I147" s="48" t="str">
        <f>Form!AI146</f>
        <v>Cisgender Man</v>
      </c>
      <c r="J147" s="8" t="str">
        <f>Form!C146&amp;Form!E146&amp;" is a "&amp;Form!L146&amp;" employed at "&amp;Form!AO146&amp;"."</f>
        <v>Lee M. Akst, MD is a  employed at Johns Hopkins.</v>
      </c>
      <c r="K147" s="9">
        <f>Form!AW146</f>
        <v>2005</v>
      </c>
      <c r="L147" s="9">
        <f>Form!AV146</f>
        <v>2017</v>
      </c>
      <c r="M147" s="9" t="str">
        <f>Form!AP146</f>
        <v>American Laryngological Association; American Broncho-Esophagological Association</v>
      </c>
      <c r="N147" s="9" t="str">
        <f>Form!AX146</f>
        <v/>
      </c>
      <c r="O147" s="9" t="str">
        <f>Form!AC146</f>
        <v/>
      </c>
      <c r="P147" s="49" t="str">
        <f>Form!AS146</f>
        <v>https://www.hopkinsmedicine.org/profiles/details/lee-akst</v>
      </c>
      <c r="Q147" s="9">
        <f>Form!AQ146</f>
        <v>4109551654</v>
      </c>
      <c r="R147" s="9" t="str">
        <f>Form!AR146</f>
        <v/>
      </c>
      <c r="S147" s="9" t="str">
        <f>Form!Y146</f>
        <v/>
      </c>
      <c r="U147" s="9" t="str">
        <f>Form!AT146</f>
        <v>Johns Hopkins DEI e-training; participation at AAO meetings and other CME meetings as related to this topic</v>
      </c>
      <c r="V147" s="9" t="str">
        <f>Form!AZ146</f>
        <v/>
      </c>
    </row>
    <row r="148">
      <c r="A148" s="8" t="str">
        <f>Form!C147</f>
        <v>Abie Mendelsohn, MD, FACS</v>
      </c>
      <c r="B148" s="8" t="str">
        <f>Form!AN147</f>
        <v>1414 S Grand Ave, Los Angeles, California</v>
      </c>
      <c r="C148" s="47" t="str">
        <f>Form!J147</f>
        <v>Surgeon</v>
      </c>
      <c r="D148" s="9" t="str">
        <f>Form!L147</f>
        <v/>
      </c>
      <c r="E148" s="9" t="str">
        <f>Form!U147</f>
        <v/>
      </c>
      <c r="F148" s="9" t="str">
        <f>IF(Form!Q147 = "No",Form!O147, Form!O147&amp;", "&amp;Form!R147)</f>
        <v>, </v>
      </c>
      <c r="G148" s="9" t="str">
        <f>Form!W147</f>
        <v/>
      </c>
      <c r="H148" s="9" t="str">
        <f>Form!M147</f>
        <v/>
      </c>
      <c r="I148" s="48" t="str">
        <f>Form!AI147</f>
        <v>Cisgender Man</v>
      </c>
      <c r="J148" s="8" t="str">
        <f>Form!C147&amp;Form!E147&amp;" is a "&amp;Form!L147&amp;" employed at "&amp;Form!AO147&amp;"."</f>
        <v>Abie Mendelsohn, MD, FACS is a  employed at Los Angeles Center for Ear, Nose, Throat, and Allergy.</v>
      </c>
      <c r="K148" s="9">
        <f>Form!AW147</f>
        <v>2012</v>
      </c>
      <c r="L148" s="9">
        <f>Form!AV147</f>
        <v>2012</v>
      </c>
      <c r="M148" s="9" t="str">
        <f>Form!AP147</f>
        <v>Americal Laryngological Association, American Academy of Otolaryngology, International Association of TransVoice Surgeons (IATVS)</v>
      </c>
      <c r="N148" s="9" t="str">
        <f>Form!AX147</f>
        <v/>
      </c>
      <c r="O148" s="9" t="str">
        <f>Form!AC147</f>
        <v/>
      </c>
      <c r="P148" s="49" t="str">
        <f>Form!AS147</f>
        <v>https://www.laent.com/procedures/throat/gender-affirming-voice-surgery/</v>
      </c>
      <c r="Q148" s="9">
        <f>Form!AQ147</f>
        <v>3233066936</v>
      </c>
      <c r="R148" s="9" t="str">
        <f>Form!AR147</f>
        <v>drmendelsohn@laent.com</v>
      </c>
      <c r="S148" s="9" t="str">
        <f>Form!Y147</f>
        <v/>
      </c>
      <c r="U148" s="9" t="str">
        <f>Form!AT147</f>
        <v>Active participation in multispecialty gender health committees and programing </v>
      </c>
      <c r="V148" s="9" t="str">
        <f>Form!AZ147</f>
        <v/>
      </c>
    </row>
    <row r="149">
      <c r="A149" s="8" t="str">
        <f>Form!C148</f>
        <v>William S. Tierney, MD, MS, MS</v>
      </c>
      <c r="B149" s="8" t="str">
        <f>Form!AN148</f>
        <v>9500 Euclid Avenue, Cleveland, Ohio</v>
      </c>
      <c r="C149" s="47" t="str">
        <f>Form!J148</f>
        <v>Surgeon</v>
      </c>
      <c r="D149" s="9" t="str">
        <f>Form!L148</f>
        <v/>
      </c>
      <c r="E149" s="9" t="str">
        <f>Form!U148</f>
        <v/>
      </c>
      <c r="F149" s="9" t="str">
        <f>IF(Form!Q148 = "No",Form!O148, Form!O148&amp;", "&amp;Form!R148)</f>
        <v>, </v>
      </c>
      <c r="G149" s="9" t="str">
        <f>Form!W148</f>
        <v/>
      </c>
      <c r="H149" s="9" t="str">
        <f>Form!M148</f>
        <v/>
      </c>
      <c r="I149" s="48" t="str">
        <f>Form!AI148</f>
        <v>Cisgender Man</v>
      </c>
      <c r="J149" s="8" t="str">
        <f>Form!C148&amp;Form!E148&amp;" is a "&amp;Form!L148&amp;" employed at "&amp;Form!AO148&amp;"."</f>
        <v>William S. Tierney, MD, MS, MS is a  employed at Cleveland Clinic.</v>
      </c>
      <c r="K149" s="9">
        <f>Form!AW148</f>
        <v>2021</v>
      </c>
      <c r="L149" s="9">
        <f>Form!AV148</f>
        <v>2021</v>
      </c>
      <c r="M149" s="9" t="str">
        <f>Form!AP148</f>
        <v>ALA, ABEA</v>
      </c>
      <c r="N149" s="9" t="str">
        <f>Form!AX148</f>
        <v/>
      </c>
      <c r="O149" s="9" t="str">
        <f>Form!AC148</f>
        <v/>
      </c>
      <c r="P149" s="9" t="str">
        <f>Form!AS148</f>
        <v/>
      </c>
      <c r="Q149" s="9">
        <f>Form!AQ148</f>
        <v>2163908596</v>
      </c>
      <c r="R149" s="9" t="str">
        <f>Form!AR148</f>
        <v>tiernew2@ccf.org</v>
      </c>
      <c r="S149" s="9" t="str">
        <f>Form!Y148</f>
        <v/>
      </c>
      <c r="U149" s="9" t="str">
        <f>Form!AT148</f>
        <v/>
      </c>
      <c r="V149" s="9" t="str">
        <f>Form!AZ148</f>
        <v/>
      </c>
    </row>
    <row r="150">
      <c r="A150" s="8" t="str">
        <f>Form!C149</f>
        <v>Sandy Hirsch, MS CCC-SLP</v>
      </c>
      <c r="B150" s="8" t="str">
        <f>Form!AN149</f>
        <v>, </v>
      </c>
      <c r="C150" s="47" t="str">
        <f>Form!J149</f>
        <v/>
      </c>
      <c r="D150" s="9" t="str">
        <f>Form!L149</f>
        <v/>
      </c>
      <c r="E150" s="9" t="str">
        <f>Form!U149</f>
        <v/>
      </c>
      <c r="F150" s="9" t="str">
        <f>IF(Form!Q149 = "No",Form!O149, Form!O149&amp;", "&amp;Form!R149)</f>
        <v>, </v>
      </c>
      <c r="G150" s="9" t="str">
        <f>Form!W149</f>
        <v/>
      </c>
      <c r="H150" s="9" t="str">
        <f>Form!M149</f>
        <v/>
      </c>
      <c r="I150" s="48" t="str">
        <f>Form!AI149</f>
        <v/>
      </c>
      <c r="J150" s="8" t="str">
        <f>Form!C149&amp;Form!E149&amp;" is a "&amp;Form!L149&amp;" employed at "&amp;Form!AO149&amp;"."</f>
        <v>Sandy Hirsch, MS CCC-SLP is a  employed at .</v>
      </c>
      <c r="K150" s="9" t="str">
        <f>Form!AW149</f>
        <v/>
      </c>
      <c r="L150" s="9" t="str">
        <f>Form!AV149</f>
        <v/>
      </c>
      <c r="M150" s="9" t="str">
        <f>Form!AP149</f>
        <v/>
      </c>
      <c r="N150" s="9" t="str">
        <f>Form!AX149</f>
        <v/>
      </c>
      <c r="O150" s="9" t="str">
        <f>Form!AC149</f>
        <v/>
      </c>
      <c r="P150" s="9" t="str">
        <f>Form!AS149</f>
        <v/>
      </c>
      <c r="Q150" s="9" t="str">
        <f>Form!AQ149</f>
        <v/>
      </c>
      <c r="R150" s="9" t="str">
        <f>Form!AR149</f>
        <v/>
      </c>
      <c r="S150" s="9" t="str">
        <f>Form!Y149</f>
        <v/>
      </c>
      <c r="U150" s="9" t="str">
        <f>Form!AT149</f>
        <v/>
      </c>
      <c r="V150" s="9" t="str">
        <f>Form!AZ149</f>
        <v/>
      </c>
    </row>
    <row r="151">
      <c r="A151" s="8" t="str">
        <f>Form!C150</f>
        <v> Sierra Corbin (she/her/hers), M.S., CCC-SLP  Speech Language Pathologist,  Kate Crimmins, M.S., (she/her/hers), CCC-SLP  Speech Language Pathologist,  Anita Stryker, M.S., (she/her/hers), CF-SLP  Speech Language Pathologist </v>
      </c>
      <c r="B151" s="8" t="str">
        <f>Form!AN150</f>
        <v>, </v>
      </c>
      <c r="C151" s="47" t="str">
        <f>Form!J150</f>
        <v/>
      </c>
      <c r="D151" s="9" t="str">
        <f>Form!L150</f>
        <v/>
      </c>
      <c r="E151" s="9" t="str">
        <f>Form!U150</f>
        <v/>
      </c>
      <c r="F151" s="9" t="str">
        <f>IF(Form!Q150 = "No",Form!O150, Form!O150&amp;", "&amp;Form!R150)</f>
        <v>, </v>
      </c>
      <c r="G151" s="9" t="str">
        <f>Form!W150</f>
        <v/>
      </c>
      <c r="H151" s="9" t="str">
        <f>Form!M150</f>
        <v/>
      </c>
      <c r="I151" s="48" t="str">
        <f>Form!AI150</f>
        <v/>
      </c>
      <c r="J151" s="8" t="str">
        <f>Form!C150&amp;Form!E150&amp;" is a "&amp;Form!L150&amp;" employed at "&amp;Form!AO150&amp;"."</f>
        <v> Sierra Corbin (she/her/hers), M.S., CCC-SLP  Speech Language Pathologist,  Kate Crimmins, M.S., (she/her/hers), CCC-SLP  Speech Language Pathologist,  Anita Stryker, M.S., (she/her/hers), CF-SLP  Speech Language Pathologist  is a  employed at .</v>
      </c>
      <c r="K151" s="9" t="str">
        <f>Form!AW150</f>
        <v/>
      </c>
      <c r="L151" s="9" t="str">
        <f>Form!AV150</f>
        <v/>
      </c>
      <c r="M151" s="9" t="str">
        <f>Form!AP150</f>
        <v/>
      </c>
      <c r="N151" s="9" t="str">
        <f>Form!AX150</f>
        <v/>
      </c>
      <c r="O151" s="9" t="str">
        <f>Form!AC150</f>
        <v/>
      </c>
      <c r="P151" s="9" t="str">
        <f>Form!AS150</f>
        <v/>
      </c>
      <c r="Q151" s="9" t="str">
        <f>Form!AQ150</f>
        <v/>
      </c>
      <c r="R151" s="9" t="str">
        <f>Form!AR150</f>
        <v/>
      </c>
      <c r="S151" s="9" t="str">
        <f>Form!Y150</f>
        <v/>
      </c>
      <c r="U151" s="9" t="str">
        <f>Form!AT150</f>
        <v/>
      </c>
      <c r="V151" s="9" t="str">
        <f>Form!AZ150</f>
        <v/>
      </c>
    </row>
    <row r="152">
      <c r="A152" s="8" t="str">
        <f>Form!C151</f>
        <v>Michelle Roberts, MS, CCC-SLP</v>
      </c>
      <c r="B152" s="8" t="str">
        <f>Form!AN151</f>
        <v>1749 N. Wells St., Chicago, Illinois</v>
      </c>
      <c r="C152" s="47" t="str">
        <f>Form!J151</f>
        <v>GAVC Trainer</v>
      </c>
      <c r="D152" s="9" t="str">
        <f>Form!L151</f>
        <v>Speech-Language Pathologist</v>
      </c>
      <c r="E152" s="9" t="str">
        <f>Form!U151</f>
        <v>IL</v>
      </c>
      <c r="F152" s="9" t="str">
        <f>IF(Form!Q151 = "No",Form!O151, Form!O151&amp;", "&amp;Form!R151)</f>
        <v>Individual Training - Virtual, Individual Training - In Person, Group Training - Virtual, Group Training - In Person</v>
      </c>
      <c r="G152" s="9" t="str">
        <f>Form!W151</f>
        <v>Feminine, Masculine, Androgynous, Singing</v>
      </c>
      <c r="H152" s="9" t="str">
        <f>Form!M151</f>
        <v>English</v>
      </c>
      <c r="I152" s="48" t="str">
        <f>Form!AI151</f>
        <v>Cisgender Woman</v>
      </c>
      <c r="J152" s="8" t="str">
        <f>Form!C151&amp;Form!E151&amp;" is a "&amp;Form!L151&amp;" employed at "&amp;Form!AO151&amp;"."</f>
        <v>Michelle Roberts, MS, CCC-SLP is a Speech-Language Pathologist employed at Authentic Voice &amp; Speech, LLC.</v>
      </c>
      <c r="K152" s="9">
        <f>Form!AW151</f>
        <v>2017</v>
      </c>
      <c r="L152" s="9">
        <f>Form!AV151</f>
        <v>2017</v>
      </c>
      <c r="M152" s="9" t="str">
        <f>Form!AP151</f>
        <v>American Speech-Language Hearing Association (ASHA)</v>
      </c>
      <c r="N152" s="9" t="str">
        <f>Form!AX151</f>
        <v>LGBTQ+ community membership</v>
      </c>
      <c r="O152" s="9" t="str">
        <f>Form!AC151</f>
        <v>Accepting Blue Cross Blue Shield PPO and Blue Choice, package discounts, payment plan options</v>
      </c>
      <c r="P152" s="49" t="str">
        <f>Form!AS151</f>
        <v>authentic-voiceandspeech.com</v>
      </c>
      <c r="Q152" s="9">
        <f>Form!AQ151</f>
        <v>9187407768</v>
      </c>
      <c r="R152" s="9" t="str">
        <f>Form!AR151</f>
        <v>michelle@authentic-voiceandspeech.com</v>
      </c>
      <c r="S152" s="9" t="str">
        <f>Form!Y151</f>
        <v>Specialized training in gender affirming voice services during graduate school and continuing education related to learning updated and best practices for this work throughout my career. I have 7 years experience of specializing in gender affirming voice services. </v>
      </c>
      <c r="U152" s="9" t="str">
        <f>Form!AT151</f>
        <v>Various continuing education courses regarding cultural competence and humility </v>
      </c>
      <c r="V152" s="9" t="str">
        <f>Form!AZ151</f>
        <v/>
      </c>
    </row>
    <row r="153">
      <c r="A153" s="8" t="str">
        <f>Form!C152</f>
        <v>Judith Koza, MA, CCC-SLP</v>
      </c>
      <c r="B153" s="8" t="str">
        <f>Form!AN152</f>
        <v>72 High Street , Mt. Holly, New Jersey</v>
      </c>
      <c r="C153" s="47" t="str">
        <f>Form!J152</f>
        <v>GAVC Trainer</v>
      </c>
      <c r="D153" s="9" t="str">
        <f>Form!L152</f>
        <v>Speech-Language Pathologist</v>
      </c>
      <c r="E153" s="9" t="str">
        <f>Form!U152</f>
        <v>PA, NJ, DE, FL</v>
      </c>
      <c r="F153" s="9" t="str">
        <f>IF(Form!Q152 = "No",Form!O152, Form!O152&amp;", "&amp;Form!R152)</f>
        <v>Individual Training - Virtual, Individual Training - In Person, Group Training - Virtual</v>
      </c>
      <c r="G153" s="9" t="str">
        <f>Form!W152</f>
        <v>Feminine, Masculine, Androgynous</v>
      </c>
      <c r="H153" s="9" t="str">
        <f>Form!M152</f>
        <v>English</v>
      </c>
      <c r="I153" s="48" t="str">
        <f>Form!AI152</f>
        <v>Cisgender Woman</v>
      </c>
      <c r="J153" s="8" t="str">
        <f>Form!C152&amp;Form!E152&amp;" is a "&amp;Form!L152&amp;" employed at "&amp;Form!AO152&amp;"."</f>
        <v>Judith Koza, MA, CCC-SLP is a Speech-Language Pathologist employed at Raise Your Voice Speech Pathology Services.</v>
      </c>
      <c r="K153" s="9">
        <f>Form!AW152</f>
        <v>1990</v>
      </c>
      <c r="L153" s="9">
        <f>Form!AV152</f>
        <v>2006</v>
      </c>
      <c r="M153" s="9" t="str">
        <f>Form!AP152</f>
        <v>American Speech-Language Hearing Association (ASHA)</v>
      </c>
      <c r="N153" s="9" t="str">
        <f>Form!AX152</f>
        <v/>
      </c>
      <c r="O153" s="9" t="str">
        <f>Form!AC152</f>
        <v>In-network with many insurance companies, flexible payment options</v>
      </c>
      <c r="P153" s="49" t="str">
        <f>Form!AS152</f>
        <v>www.raiseyourvoicespeech.com</v>
      </c>
      <c r="Q153" s="9">
        <f>Form!AQ152</f>
        <v>6099222252</v>
      </c>
      <c r="R153" s="9" t="str">
        <f>Form!AR152</f>
        <v>judith@raiseyourvoicespeech.com</v>
      </c>
      <c r="S153" s="9" t="str">
        <f>Form!Y152</f>
        <v>As a speech-language pathologist, I have been working with clients on gender affirming voice training for over 15 years. I work with individuals as well as groups. </v>
      </c>
      <c r="U153" s="9" t="str">
        <f>Form!AT152</f>
        <v>I have received yearly training through seminars in DEI</v>
      </c>
      <c r="V153" s="9" t="str">
        <f>Form!AZ152</f>
        <v/>
      </c>
    </row>
    <row r="154">
      <c r="A154" s="8" t="str">
        <f>Form!C153</f>
        <v>Michelle Wilson, MM, MS, CCC-SLP</v>
      </c>
      <c r="B154" s="8" t="str">
        <f>Form!AN153</f>
        <v>601 N Caroline St 6th floor, Baltimore, MD 21287</v>
      </c>
      <c r="C154" s="47" t="str">
        <f>Form!J153</f>
        <v>GAVC Trainer</v>
      </c>
      <c r="D154" s="9" t="str">
        <f>Form!L153</f>
        <v>Speech-Language Pathologist</v>
      </c>
      <c r="E154" s="9" t="str">
        <f>Form!U153</f>
        <v>MD, DC, VA</v>
      </c>
      <c r="F154" s="9" t="str">
        <f>IF(Form!Q153 = "No",Form!O153, Form!O153&amp;", "&amp;Form!R153)</f>
        <v>Individual Training - Virtual, Individual Training - In Person</v>
      </c>
      <c r="G154" s="9" t="str">
        <f>Form!W153</f>
        <v>Feminine, Masculine, Androgynous, Singing</v>
      </c>
      <c r="H154" s="9" t="str">
        <f>Form!M153</f>
        <v>English</v>
      </c>
      <c r="I154" s="48" t="str">
        <f>Form!AI153</f>
        <v>Cisgender Woman</v>
      </c>
      <c r="J154" s="8" t="str">
        <f>Form!C153&amp;Form!E153&amp;" is a "&amp;Form!L153&amp;" employed at "&amp;Form!AO153&amp;"."</f>
        <v>Michelle Wilson, MM, MS, CCC-SLP is a Speech-Language Pathologist employed at Johns Hopkins Hospital.</v>
      </c>
      <c r="K154" s="9">
        <f>Form!AW153</f>
        <v>2015</v>
      </c>
      <c r="L154" s="9">
        <f>Form!AV153</f>
        <v>2021</v>
      </c>
      <c r="M154" s="9" t="str">
        <f>Form!AP153</f>
        <v>American Speech-Language Hearing Association (ASHA)</v>
      </c>
      <c r="N154" s="9" t="str">
        <f>Form!AX153</f>
        <v/>
      </c>
      <c r="O154" s="9" t="str">
        <f>Form!AC153</f>
        <v>Insurance and private pay accepted through Johns Hopkins Hospital</v>
      </c>
      <c r="P154" s="9" t="str">
        <f>Form!AS153</f>
        <v/>
      </c>
      <c r="Q154" s="9">
        <f>Form!AQ153</f>
        <v>4439976467</v>
      </c>
      <c r="R154" s="9" t="str">
        <f>Form!AR153</f>
        <v/>
      </c>
      <c r="S154" s="9" t="str">
        <f>Form!Y153</f>
        <v>Voice-specialized SLP with over 9 years of voice therapy experience. Completed training in 2021 on gender affirming voice care, and have been providing services since then to the TGNC community.</v>
      </c>
      <c r="U154" s="9" t="str">
        <f>Form!AT153</f>
        <v/>
      </c>
      <c r="V154" s="9" t="str">
        <f>Form!AZ153</f>
        <v/>
      </c>
    </row>
    <row r="155">
      <c r="A155" s="8" t="str">
        <f>Form!C154</f>
        <v>Kristine Pietsch, MA, CCC-SLP</v>
      </c>
      <c r="B155" s="8" t="str">
        <f>Form!AN154</f>
        <v>Baltimore, MD</v>
      </c>
      <c r="C155" s="47" t="str">
        <f>Form!J154</f>
        <v>GAVC Trainer</v>
      </c>
      <c r="D155" s="9" t="str">
        <f>Form!L154</f>
        <v>Speech-Language Pathologist</v>
      </c>
      <c r="E155" s="9" t="str">
        <f>Form!U154</f>
        <v>MD</v>
      </c>
      <c r="F155" s="9" t="str">
        <f>IF(Form!Q154 = "No",Form!O154, Form!O154&amp;", "&amp;Form!R154)</f>
        <v>Individual Training - Virtual, Individual Training - In Person</v>
      </c>
      <c r="G155" s="9" t="str">
        <f>Form!W154</f>
        <v>Feminine, Masculine, Androgynous, Singing</v>
      </c>
      <c r="H155" s="9" t="str">
        <f>Form!M154</f>
        <v>English</v>
      </c>
      <c r="I155" s="48" t="str">
        <f>Form!AI154</f>
        <v>Cisgender Woman</v>
      </c>
      <c r="J155" s="8" t="str">
        <f>Form!C154&amp;Form!E154&amp;" is a "&amp;Form!L154&amp;" employed at "&amp;Form!AO154&amp;"."</f>
        <v>Kristine Pietsch, MA, CCC-SLP (she/her) is a Speech-Language Pathologist employed at Johns Hopkins Oto (outpatient center and Greenspring station locations).</v>
      </c>
      <c r="K155" s="9">
        <f>Form!AW154</f>
        <v>2009</v>
      </c>
      <c r="L155" s="9">
        <f>Form!AV154</f>
        <v>2017</v>
      </c>
      <c r="M155" s="9" t="str">
        <f>Form!AP154</f>
        <v>American Speech-Language Hearing Association (ASHA)</v>
      </c>
      <c r="N155" s="9" t="str">
        <f>Form!AX154</f>
        <v/>
      </c>
      <c r="O155" s="9" t="str">
        <f>Form!AC154</f>
        <v>Accept all insurances covering gender affirming care in the state of maryland</v>
      </c>
      <c r="P155" s="49" t="str">
        <f>Form!AS154</f>
        <v>https://www.hopkinsmedicine.org/profiles/details/kristine-teets</v>
      </c>
      <c r="Q155" s="9">
        <f>Form!AQ154</f>
        <v>4439976467</v>
      </c>
      <c r="R155" s="9" t="str">
        <f>Form!AR154</f>
        <v>kteets1@jh.edu</v>
      </c>
      <c r="S155" s="9" t="str">
        <f>Form!Y154</f>
        <v>Gender Affirming Voice Training: A Self-Study Course for Voice Clinicians, 5+ years worth of consistent work with this population,12+ years as a voice specialist speech pathologist</v>
      </c>
      <c r="U155" s="9" t="str">
        <f>Form!AT154</f>
        <v/>
      </c>
      <c r="V155" s="9" t="str">
        <f>Form!AZ154</f>
        <v/>
      </c>
    </row>
    <row r="156">
      <c r="A156" s="8" t="str">
        <f>Form!C155</f>
        <v>Samantha McGhee, MS, CCC-SLP</v>
      </c>
      <c r="B156" s="8" t="str">
        <f>Form!AN155</f>
        <v>Milwaukee, WI</v>
      </c>
      <c r="C156" s="47" t="str">
        <f>Form!J155</f>
        <v>GAVC Trainer</v>
      </c>
      <c r="D156" s="9" t="str">
        <f>Form!L155</f>
        <v>Speech-Language Pathologist</v>
      </c>
      <c r="E156" s="9" t="str">
        <f>Form!U155</f>
        <v>WI</v>
      </c>
      <c r="F156" s="9" t="str">
        <f>IF(Form!Q155 = "No",Form!O155, Form!O155&amp;", "&amp;Form!R155)</f>
        <v>Individual Training - Virtual, Individual Training - In Person</v>
      </c>
      <c r="G156" s="9" t="str">
        <f>Form!W155</f>
        <v>Feminine, Masculine, Androgynous</v>
      </c>
      <c r="H156" s="9" t="str">
        <f>Form!M155</f>
        <v>English</v>
      </c>
      <c r="I156" s="48" t="str">
        <f>Form!AI155</f>
        <v>Cisgender Woman</v>
      </c>
      <c r="J156" s="8" t="str">
        <f>Form!C155&amp;Form!E155&amp;" is a "&amp;Form!L155&amp;" employed at "&amp;Form!AO155&amp;"."</f>
        <v>Samantha McGhee, MS, CCC-SLP (she/her) is a Speech-Language Pathologist employed at Children's Wisconsin.</v>
      </c>
      <c r="K156" s="9">
        <f>Form!AW155</f>
        <v>2014</v>
      </c>
      <c r="L156" s="9">
        <f>Form!AV155</f>
        <v>2022</v>
      </c>
      <c r="M156" s="9" t="str">
        <f>Form!AP155</f>
        <v>American Speech-Language Hearing Association (ASHA)</v>
      </c>
      <c r="N156" s="9" t="str">
        <f>Form!AX155</f>
        <v>queer identifying</v>
      </c>
      <c r="O156" s="9" t="str">
        <f>Form!AC155</f>
        <v>insurance</v>
      </c>
      <c r="P156" s="9" t="str">
        <f>Form!AS155</f>
        <v/>
      </c>
      <c r="Q156" s="9" t="str">
        <f>Form!AQ155</f>
        <v/>
      </c>
      <c r="R156" s="9" t="str">
        <f>Form!AR155</f>
        <v>smcghee2@childrenswi.org</v>
      </c>
      <c r="S156" s="9" t="str">
        <f>Form!Y155</f>
        <v>voice clinic training in graduate school, currently work in a Gender Health Clinic, professional education hours/courses on GAVC training</v>
      </c>
      <c r="U156" s="9" t="str">
        <f>Form!AT155</f>
        <v> continuing education courses</v>
      </c>
      <c r="V156" s="9" t="str">
        <f>Form!AZ155</f>
        <v/>
      </c>
    </row>
    <row r="157">
      <c r="A157" s="8" t="str">
        <f>Form!C156</f>
        <v>Clare Henderson, MA, CCC-SLP, CBIS</v>
      </c>
      <c r="B157" s="8" t="str">
        <f>Form!AN156</f>
        <v>403 Summit Blvd, Ste 204, Broomfield, Colorado</v>
      </c>
      <c r="C157" s="47" t="str">
        <f>Form!J156</f>
        <v>GAVC Trainer</v>
      </c>
      <c r="D157" s="9" t="str">
        <f>Form!L156</f>
        <v>Speech-Language Pathologist</v>
      </c>
      <c r="E157" s="9" t="str">
        <f>Form!U156</f>
        <v>CO</v>
      </c>
      <c r="F157" s="9" t="str">
        <f>IF(Form!Q156 = "No",Form!O156, Form!O156&amp;", "&amp;Form!R156)</f>
        <v>Individual Training - Virtual, Individual Training - In Person</v>
      </c>
      <c r="G157" s="9" t="str">
        <f>Form!W156</f>
        <v>Feminine, Masculine, Androgynous</v>
      </c>
      <c r="H157" s="9" t="str">
        <f>Form!M156</f>
        <v>English</v>
      </c>
      <c r="I157" s="48" t="str">
        <f>Form!AI156</f>
        <v>Nonbinary</v>
      </c>
      <c r="J157" s="8" t="str">
        <f>Form!C156&amp;Form!E156&amp;" is a "&amp;Form!L156&amp;" employed at "&amp;Form!AO156&amp;"."</f>
        <v>Clare Henderson, MA, CCC-SLP, CBIS (she/her) is a Speech-Language Pathologist employed at Center for Vocal Health.</v>
      </c>
      <c r="K157" s="9">
        <f>Form!AW156</f>
        <v>2020</v>
      </c>
      <c r="L157" s="9">
        <f>Form!AV156</f>
        <v>2021</v>
      </c>
      <c r="M157" s="9" t="str">
        <f>Form!AP156</f>
        <v>American Speech-Language Hearing Association (ASHA) Special Interest Group for voice and upper airway disorders, Founder and organizer of Colorado Regional Voice Collective</v>
      </c>
      <c r="N157" s="9" t="str">
        <f>Form!AX156</f>
        <v>Queer, neurodivergent (ADHD), white, middle-SES</v>
      </c>
      <c r="O157" s="9" t="str">
        <f>Form!AC156</f>
        <v>We accept most insurances, offer rotating "pay what you can" program (6 sessions), private pay</v>
      </c>
      <c r="P157" s="49" t="str">
        <f>Form!AS156</f>
        <v>www.yourvocalhealth.com</v>
      </c>
      <c r="Q157" s="9">
        <f>Form!AQ156</f>
        <v>7204012139</v>
      </c>
      <c r="R157" s="9" t="str">
        <f>Form!AR156</f>
        <v>clare@yourvocalhealth.com</v>
      </c>
      <c r="S157" s="9" t="str">
        <f>Form!Y156</f>
        <v>I have been working in gender-affirming voice since 2020 and I always say that I'll never be done learning this work. I have taken many courses in GA voice from trans and gender-diverse SLPs, cis providers, and singing teachers. I attend conferences and continuing ed frequently, and most importantly I am always learning from those in the trans community that share their voice resources online (TransVoiceLessons, Renee Yoxon, Quinn at Quintessential Voice). I am committed to providing a neurodivergent-affirming and trauma-informed space for vocal exploration and integration. </v>
      </c>
      <c r="U157" s="9" t="str">
        <f>Form!AT156</f>
        <v>I completed a 3 credit graduate level course with CREDIT institute, several courses with Transplaining, multiple cultural humility and responsiveness trainings in my GA voice training, and annual required trainings through our practice</v>
      </c>
      <c r="V157" s="9" t="str">
        <f>Form!AZ156</f>
        <v/>
      </c>
    </row>
    <row r="158">
      <c r="A158" s="8" t="str">
        <f>Form!C157</f>
        <v>Sara M. Oberg, B.M., M.A., CCC-SLP</v>
      </c>
      <c r="B158" s="8" t="str">
        <f>Form!AN157</f>
        <v>St. Paul, MN</v>
      </c>
      <c r="C158" s="47" t="str">
        <f>Form!J157</f>
        <v>GAVC Trainer</v>
      </c>
      <c r="D158" s="9" t="str">
        <f>Form!L157</f>
        <v>Speech-Language Pathologist</v>
      </c>
      <c r="E158" s="9" t="str">
        <f>Form!U157</f>
        <v>MN</v>
      </c>
      <c r="F158" s="9" t="str">
        <f>IF(Form!Q157 = "No",Form!O157, Form!O157&amp;", "&amp;Form!R157)</f>
        <v>Individual Training - Virtual, Individual Training - In Person</v>
      </c>
      <c r="G158" s="9" t="str">
        <f>Form!W157</f>
        <v>Feminine, Masculine, Androgynous, Singing</v>
      </c>
      <c r="H158" s="9" t="str">
        <f>Form!M157</f>
        <v>English</v>
      </c>
      <c r="I158" s="48" t="str">
        <f>Form!AI157</f>
        <v>Cisgender Woman</v>
      </c>
      <c r="J158" s="8" t="str">
        <f>Form!C157&amp;Form!E157&amp;" is a "&amp;Form!L157&amp;" employed at "&amp;Form!AO157&amp;"."</f>
        <v>Sara M. Oberg, B.M., M.A., CCC-SLP (she/her) is a Speech-Language Pathologist employed at Regions Hospital.</v>
      </c>
      <c r="K158" s="9">
        <f>Form!AW157</f>
        <v>2007</v>
      </c>
      <c r="L158" s="9">
        <f>Form!AV157</f>
        <v>2019</v>
      </c>
      <c r="M158" s="9" t="str">
        <f>Form!AP157</f>
        <v>American Speech-Language-Hearing Association (ASHA), Minnesota Speech-Language-Hearing Association, Pan American Vocology Association (PAVA)</v>
      </c>
      <c r="N158" s="9" t="str">
        <f>Form!AX157</f>
        <v/>
      </c>
      <c r="O158" s="9" t="str">
        <f>Form!AC157</f>
        <v/>
      </c>
      <c r="P158" s="9" t="str">
        <f>Form!AS157</f>
        <v/>
      </c>
      <c r="Q158" s="9">
        <f>Form!AQ157</f>
        <v>9529935900</v>
      </c>
      <c r="R158" s="9" t="str">
        <f>Form!AR157</f>
        <v/>
      </c>
      <c r="S158" s="9" t="str">
        <f>Form!Y157</f>
        <v>I am a speech-language pathologist since 2007, am a NCVS Trained Vocologist, have a B.M. in Vocal Performance and Vocal Music Education</v>
      </c>
      <c r="U158" s="9" t="str">
        <f>Form!AT157</f>
        <v>I have taken several continuing education courses.</v>
      </c>
      <c r="V158" s="9" t="str">
        <f>Form!AZ157</f>
        <v/>
      </c>
    </row>
    <row r="159">
      <c r="A159" s="8" t="str">
        <f>Form!C158</f>
        <v>Julie A. Rosado, M.S. CCC-SLP</v>
      </c>
      <c r="B159" s="8" t="str">
        <f>Form!AN158</f>
        <v>863 Lorenz Avenue, North Baldwin, NY</v>
      </c>
      <c r="C159" s="47" t="str">
        <f>Form!J158</f>
        <v>GAVC Trainer</v>
      </c>
      <c r="D159" s="9" t="str">
        <f>Form!L158</f>
        <v>Speech-Language Pathologist</v>
      </c>
      <c r="E159" s="9" t="str">
        <f>Form!U158</f>
        <v>NY, MA</v>
      </c>
      <c r="F159" s="9" t="str">
        <f>IF(Form!Q158 = "No",Form!O158, Form!O158&amp;", "&amp;Form!R158)</f>
        <v>Individual Training - Virtual, Individual Training - In Person, Group Training - Virtual, Group Training - In Person</v>
      </c>
      <c r="G159" s="9" t="str">
        <f>Form!W158</f>
        <v>Feminine, Masculine, Androgynous, Singing</v>
      </c>
      <c r="H159" s="9" t="str">
        <f>Form!M158</f>
        <v>English, Spanish</v>
      </c>
      <c r="I159" s="48" t="str">
        <f>Form!AI158</f>
        <v>Cisgender Woman</v>
      </c>
      <c r="J159" s="8" t="str">
        <f>Form!C158&amp;Form!E158&amp;" is a "&amp;Form!L158&amp;" employed at "&amp;Form!AO158&amp;"."</f>
        <v>Julie A. Rosado, M.S. CCC-SLP (she/her) is a Speech-Language Pathologist employed at Communication Allies Speech &amp; Language Therapy.</v>
      </c>
      <c r="K159" s="9">
        <f>Form!AW158</f>
        <v>2003</v>
      </c>
      <c r="L159" s="9">
        <f>Form!AV158</f>
        <v>2004</v>
      </c>
      <c r="M159" s="9" t="str">
        <f>Form!AP158</f>
        <v>American Speech-Language-Hearing Association (ASHA)</v>
      </c>
      <c r="N159" s="9" t="str">
        <f>Form!AX158</f>
        <v>Queer, Latina</v>
      </c>
      <c r="O159" s="9" t="str">
        <f>Form!AC158</f>
        <v>If finances are an issue please let me know and I will try to accommodate you</v>
      </c>
      <c r="P159" s="49" t="str">
        <f>Form!AS158</f>
        <v>https://www.communicationallies.com/</v>
      </c>
      <c r="Q159" s="9">
        <f>Form!AQ158</f>
        <v>5163621101</v>
      </c>
      <c r="R159" s="9" t="str">
        <f>Form!AR158</f>
        <v>julierosadoslp@gmail.com</v>
      </c>
      <c r="S159" s="9" t="str">
        <f>Form!Y158</f>
        <v>Voice therapist and professional singer trained in Gender Affirming Voice Therapy and Coaching. Training includes voice/speech science, and ongoing continuing education to support the TGNC community. </v>
      </c>
      <c r="U159" s="9" t="str">
        <f>Form!AT158</f>
        <v>Transplaining Courses, Bilingual Transgender Voice, Mentoring, Self-study, </v>
      </c>
      <c r="V159" s="9" t="str">
        <f>Form!AZ158</f>
        <v/>
      </c>
    </row>
    <row r="160">
      <c r="A160" s="8" t="str">
        <f>Form!C159</f>
        <v>Holly Kosanovich, MS, CCC-SLP</v>
      </c>
      <c r="B160" s="8" t="str">
        <f>Form!AN159</f>
        <v>Golden, Colorado</v>
      </c>
      <c r="C160" s="47" t="str">
        <f>Form!J159</f>
        <v>GAVC Trainer</v>
      </c>
      <c r="D160" s="9" t="str">
        <f>Form!L159</f>
        <v>Speech-Language Pathologist</v>
      </c>
      <c r="E160" s="9" t="str">
        <f>Form!U159</f>
        <v>CO, WY</v>
      </c>
      <c r="F160" s="9" t="str">
        <f>IF(Form!Q159 = "No",Form!O159, Form!O159&amp;", "&amp;Form!R159)</f>
        <v>Individual Training - Virtual</v>
      </c>
      <c r="G160" s="9" t="str">
        <f>Form!W159</f>
        <v>Feminine, Masculine, Androgynous</v>
      </c>
      <c r="H160" s="9" t="str">
        <f>Form!M159</f>
        <v>English</v>
      </c>
      <c r="I160" s="48" t="str">
        <f>Form!AI159</f>
        <v>Cisgender Woman</v>
      </c>
      <c r="J160" s="8" t="str">
        <f>Form!C159&amp;Form!E159&amp;" is a "&amp;Form!L159&amp;" employed at "&amp;Form!AO159&amp;"."</f>
        <v>Holly Kosanovich, MS, CCC-SLP (she/her) is a Speech-Language Pathologist employed at Center for Vocal Health.</v>
      </c>
      <c r="K160" s="9">
        <f>Form!AW159</f>
        <v>2019</v>
      </c>
      <c r="L160" s="9">
        <f>Form!AV159</f>
        <v>2020</v>
      </c>
      <c r="M160" s="9" t="str">
        <f>Form!AP159</f>
        <v/>
      </c>
      <c r="N160" s="9" t="str">
        <f>Form!AX159</f>
        <v/>
      </c>
      <c r="O160" s="9" t="str">
        <f>Form!AC159</f>
        <v>Our clinic is in-network with various commerical insurance companies. We also offer self-pay services.</v>
      </c>
      <c r="P160" s="49" t="str">
        <f>Form!AS159</f>
        <v>www.yourvocalhealth.com</v>
      </c>
      <c r="Q160" s="9">
        <f>Form!AQ159</f>
        <v>7204012139</v>
      </c>
      <c r="R160" s="9" t="str">
        <f>Form!AR159</f>
        <v/>
      </c>
      <c r="S160" s="9" t="str">
        <f>Form!Y159</f>
        <v>Holly has worked in the area of voice for over six years, and has provided GAVT for four years. She takes a very collaborative approach with her clients and meets her clients where they are in their voice journey.</v>
      </c>
      <c r="U160" s="9" t="str">
        <f>Form!AT159</f>
        <v/>
      </c>
      <c r="V160" s="9" t="str">
        <f>Form!AZ159</f>
        <v/>
      </c>
    </row>
    <row r="161">
      <c r="A161" s="8" t="str">
        <f>Form!C160</f>
        <v>Jordan Scholl, MSc. SLP</v>
      </c>
      <c r="B161" s="8" t="str">
        <f>Form!AN160</f>
        <v>323 Richmond St E, Toronto, Ontario</v>
      </c>
      <c r="C161" s="47" t="str">
        <f>Form!J160</f>
        <v>GAVC Trainer</v>
      </c>
      <c r="D161" s="9" t="str">
        <f>Form!L160</f>
        <v>Speech-Language Pathologist</v>
      </c>
      <c r="E161" s="9" t="str">
        <f>Form!U160</f>
        <v>ON, PEI, NT</v>
      </c>
      <c r="F161" s="9" t="str">
        <f>IF(Form!Q160 = "No",Form!O160, Form!O160&amp;", "&amp;Form!R160)</f>
        <v>Individual Training - Virtual, Individual Training - In Person</v>
      </c>
      <c r="G161" s="9" t="str">
        <f>Form!W160</f>
        <v>Feminine, Masculine, Androgynous, Singing</v>
      </c>
      <c r="H161" s="9" t="str">
        <f>Form!M160</f>
        <v>English</v>
      </c>
      <c r="I161" s="48" t="str">
        <f>Form!AI160</f>
        <v>Cisgender Man</v>
      </c>
      <c r="J161" s="8" t="str">
        <f>Form!C160&amp;Form!E160&amp;" is a "&amp;Form!L160&amp;" employed at "&amp;Form!AO160&amp;"."</f>
        <v>Jordan Scholl, MSc. SLP (he/him) is a Speech-Language Pathologist employed at Toronto Adult Speech Clinic.</v>
      </c>
      <c r="K161" s="9">
        <f>Form!AW160</f>
        <v>2015</v>
      </c>
      <c r="L161" s="9">
        <f>Form!AV160</f>
        <v>2016</v>
      </c>
      <c r="M161" s="9" t="str">
        <f>Form!AP160</f>
        <v>College of Audiologists and Speech-Language Pathologists of Ontario, Speech-Language and Audiology Canada</v>
      </c>
      <c r="N161" s="9" t="str">
        <f>Form!AX160</f>
        <v>Member of and advocate within the 2SLGBTQIA+ community</v>
      </c>
      <c r="O161" s="9" t="str">
        <f>Form!AC160</f>
        <v>Sliding scale available</v>
      </c>
      <c r="P161" s="49" t="str">
        <f>Form!AS160</f>
        <v>www.torontoadultspeechclinic.com</v>
      </c>
      <c r="Q161" s="9">
        <f>Form!AQ160</f>
        <v>6476333325</v>
      </c>
      <c r="R161" s="9" t="str">
        <f>Form!AR160</f>
        <v>info@torontoadultspeechclinic.com</v>
      </c>
      <c r="S161" s="9" t="str">
        <f>Form!Y160</f>
        <v>Trained as an anatomist and speech-language pathologist. Have worked as a professional singer/voice coach for the last 20+ years. Have taken continuing education on gender affirming voice and communication training as well as diversity and inclusivity training for SLP practice. Work in collaboration with GRS Montreal as part of their voice feminization program.</v>
      </c>
      <c r="U161" s="9" t="str">
        <f>Form!AT160</f>
        <v>Attended workshops on gender affirming care, working with a gender-inclusive lens in speech-language pathology practice, and trauma-informed care for speech-language pathologists.</v>
      </c>
      <c r="V161" s="9" t="str">
        <f>Form!AZ160</f>
        <v>Also provide workshops for workplaces or community organizations pertaining to voice use, assertiveness and affirming communication training, workplace communication training, voice training for fitness professionals, and singing voice technique. When not providing speech-language pathology services, work as a professional singer and spin instructor.</v>
      </c>
    </row>
    <row r="162">
      <c r="A162" s="8" t="str">
        <f>Form!C161</f>
        <v>Donna Gonzalez</v>
      </c>
      <c r="B162" s="8" t="str">
        <f>Form!AN161</f>
        <v>15150 Preston Road, Ste 300, Dallas, Texas</v>
      </c>
      <c r="C162" s="47" t="str">
        <f>Form!J161</f>
        <v>GAVC Trainer</v>
      </c>
      <c r="D162" s="9" t="str">
        <f>Form!L161</f>
        <v>Vocal Pedagogue/Singing Instructor</v>
      </c>
      <c r="E162" s="9" t="str">
        <f>Form!U161</f>
        <v>TX, CA, FL, MS</v>
      </c>
      <c r="F162" s="9" t="str">
        <f>IF(Form!Q161 = "No",Form!O161, Form!O161&amp;", "&amp;Form!R161)</f>
        <v>Individual Training - Virtual, Individual Training - In Person, Group Training - Virtual, Group Training - In Person</v>
      </c>
      <c r="G162" s="9" t="str">
        <f>Form!W161</f>
        <v>Feminine, Masculine, Androgynous, Singing</v>
      </c>
      <c r="H162" s="9" t="str">
        <f>Form!M161</f>
        <v>English</v>
      </c>
      <c r="I162" s="48" t="str">
        <f>Form!AI161</f>
        <v>Cisgender Woman</v>
      </c>
      <c r="J162" s="8" t="str">
        <f>Form!C161&amp;Form!E161&amp;" is a "&amp;Form!L161&amp;" employed at "&amp;Form!AO161&amp;"."</f>
        <v>Donna Gonzalez (she/her) is a Vocal Pedagogue/Singing Instructor employed at Best Speech Therapy, PLLC.</v>
      </c>
      <c r="K162" s="9">
        <f>Form!AW161</f>
        <v>1984</v>
      </c>
      <c r="L162" s="9">
        <f>Form!AV161</f>
        <v>2019</v>
      </c>
      <c r="M162" s="9" t="str">
        <f>Form!AP161</f>
        <v>Voice and Speech Trainers Association, Pan American Vocology Association, The Voice Foundation</v>
      </c>
      <c r="N162" s="9" t="str">
        <f>Form!AX161</f>
        <v/>
      </c>
      <c r="O162" s="9" t="str">
        <f>Form!AC161</f>
        <v>We are out of network with all insurances. We provide a Superbill for your to claim your out of network insurances. We offer discounted packages. </v>
      </c>
      <c r="P162" s="49" t="str">
        <f>Form!AS161</f>
        <v>www.bestspeechtherapy.com</v>
      </c>
      <c r="Q162" s="9">
        <f>Form!AQ161</f>
        <v>2149971106</v>
      </c>
      <c r="R162" s="9" t="str">
        <f>Form!AR161</f>
        <v>info@bestspeechtherapy.com</v>
      </c>
      <c r="S162" s="9" t="str">
        <f>Form!Y161</f>
        <v>I am a vocologist, vocal coach trained in classical singing and a degree in vocal performance. For 20 years of my career, my love was musical theater, jazz and cabaret singing. These skills combined with 30 years of experience as a professional performer and speaker, my extensive background as a teacher of movement, music and drama and theater direction, made me an ideal person to help in this area.</v>
      </c>
      <c r="U162" s="9" t="str">
        <f>Form!AT161</f>
        <v>Gender Affirming Voice Conferences, Friends, Family, and clients</v>
      </c>
      <c r="V162" s="9" t="str">
        <f>Form!AZ161</f>
        <v/>
      </c>
    </row>
    <row r="163">
      <c r="A163" s="8" t="str">
        <f>Form!C162</f>
        <v>Alison Hiester, MS, CCC-SLP</v>
      </c>
      <c r="B163" s="8" t="str">
        <f>Form!AN162</f>
        <v>Pittsburgh, Pennsylvania</v>
      </c>
      <c r="C163" s="47" t="str">
        <f>Form!J162</f>
        <v>GAVC Trainer</v>
      </c>
      <c r="D163" s="9" t="str">
        <f>Form!L162</f>
        <v>Speech-Language Pathologist</v>
      </c>
      <c r="E163" s="9" t="str">
        <f>Form!U162</f>
        <v>PA, MO, CO, OR</v>
      </c>
      <c r="F163" s="9" t="str">
        <f>IF(Form!Q162 = "No",Form!O162, Form!O162&amp;", "&amp;Form!R162)</f>
        <v>Individual Training - Virtual, Individual Training - In Person, Group Training - Virtual</v>
      </c>
      <c r="G163" s="9" t="str">
        <f>Form!W162</f>
        <v>Feminine, Masculine, Androgynous</v>
      </c>
      <c r="H163" s="9" t="str">
        <f>Form!M162</f>
        <v>English</v>
      </c>
      <c r="I163" s="48" t="str">
        <f>Form!AI162</f>
        <v>Cisgender Woman</v>
      </c>
      <c r="J163" s="8" t="str">
        <f>Form!C162&amp;Form!E162&amp;" is a "&amp;Form!L162&amp;" employed at "&amp;Form!AO162&amp;"."</f>
        <v>Alison Hiester, MS, CCC-SLP (she/her) is a Speech-Language Pathologist employed at Prismatic Speech Services.</v>
      </c>
      <c r="K163" s="9">
        <f>Form!AW162</f>
        <v>1995</v>
      </c>
      <c r="L163" s="9">
        <f>Form!AV162</f>
        <v>2020</v>
      </c>
      <c r="M163" s="9" t="str">
        <f>Form!AP162</f>
        <v>(Please use previously submitted information)</v>
      </c>
      <c r="N163" s="9" t="str">
        <f>Form!AX162</f>
        <v>(Please use previous responses)</v>
      </c>
      <c r="O163" s="9" t="str">
        <f>Form!AC162</f>
        <v>In addition to virtual services, NOW OFFERING IN-PERSON SERVICES IN PITTSBURGH PA</v>
      </c>
      <c r="P163" s="49" t="str">
        <f>Form!AS162</f>
        <v>prismaticspeech.com</v>
      </c>
      <c r="Q163" s="9">
        <f>Form!AQ162</f>
        <v>4125894981</v>
      </c>
      <c r="R163" s="9" t="str">
        <f>Form!AR162</f>
        <v>alison@prismaticspeech.com</v>
      </c>
      <c r="S163" s="9" t="str">
        <f>Form!Y162</f>
        <v>(Please keep previous response)</v>
      </c>
      <c r="U163" s="9" t="str">
        <f>Form!AT162</f>
        <v>(Please use previous responses)</v>
      </c>
      <c r="V163" s="9" t="str">
        <f>Form!AZ162</f>
        <v>(Please use previous responses)</v>
      </c>
    </row>
    <row r="164">
      <c r="A164" s="8" t="str">
        <f>Form!C163</f>
        <v>Abigail M. Garneau, MA., CCC-SLP</v>
      </c>
      <c r="B164" s="8" t="str">
        <f>Form!AN163</f>
        <v>241 Charles Street, Boston, Massachusetts</v>
      </c>
      <c r="C164" s="47" t="str">
        <f>Form!J163</f>
        <v>GAVC Trainer</v>
      </c>
      <c r="D164" s="9" t="str">
        <f>Form!L163</f>
        <v>Speech-Language Pathologist</v>
      </c>
      <c r="E164" s="9" t="str">
        <f>Form!U163</f>
        <v>MA</v>
      </c>
      <c r="F164" s="9" t="str">
        <f>IF(Form!Q163 = "No",Form!O163, Form!O163&amp;", "&amp;Form!R163)</f>
        <v>Individual Training - Virtual, Individual Training - In Person, Group Training - Virtual, Group Training - In Person</v>
      </c>
      <c r="G164" s="9" t="str">
        <f>Form!W163</f>
        <v>Feminine, Masculine, Androgynous, Singing</v>
      </c>
      <c r="H164" s="9" t="str">
        <f>Form!M163</f>
        <v>English</v>
      </c>
      <c r="I164" s="48" t="str">
        <f>Form!AI163</f>
        <v>Cisgender Woman</v>
      </c>
      <c r="J164" s="8" t="str">
        <f>Form!C163&amp;Form!E163&amp;" is a "&amp;Form!L163&amp;" employed at "&amp;Form!AO163&amp;"."</f>
        <v>Abigail M. Garneau, MA., CCC-SLP (she/her) is a Speech-Language Pathologist employed at Massachusetts Eye and Ear Voice and Speech Lab.</v>
      </c>
      <c r="K164" s="9">
        <f>Form!AW163</f>
        <v>2019</v>
      </c>
      <c r="L164" s="9">
        <f>Form!AV163</f>
        <v>2017</v>
      </c>
      <c r="M164" s="9" t="str">
        <f>Form!AP163</f>
        <v>American Speech-Language-Hearing Association (ASHA)</v>
      </c>
      <c r="N164" s="9" t="str">
        <f>Form!AX163</f>
        <v/>
      </c>
      <c r="O164" s="9" t="str">
        <f>Form!AC163</f>
        <v>Gender affirming voice services at Mass Eye and Ear accepts several insurances (most commonly, BCBS, Allways, Medicare, Medicaid - but others are having success getting covered more recently). Group therapy option is $49/session out of pocket, however this requires schedule flexibility because you must be paired with one other person to be eligible for that payment option. </v>
      </c>
      <c r="P164" s="49" t="str">
        <f>Form!AS163</f>
        <v>https://masseyeandear.org/treatments/transgender-voice-therapy</v>
      </c>
      <c r="Q164" s="9">
        <f>Form!AQ163</f>
        <v>6175734050</v>
      </c>
      <c r="R164" s="9" t="str">
        <f>Form!AR163</f>
        <v>abigial_garneau@meei.harvard.edu</v>
      </c>
      <c r="S164" s="9" t="str">
        <f>Form!Y163</f>
        <v>I began my GAVC training in graduate school in 2016-2018 at the University of Connecticut. My experience increased significantly in 2019 when I started working at Mass Eye and Ear Voice Center. Now, GAVC represents a good portion of my caseload.</v>
      </c>
      <c r="U164" s="9" t="str">
        <f>Form!AT163</f>
        <v/>
      </c>
      <c r="V164" s="9" t="str">
        <f>Form!AZ163</f>
        <v/>
      </c>
    </row>
    <row r="165">
      <c r="A165" s="8" t="str">
        <f>Form!C164</f>
        <v>Marianna Rubino, MFA, PhD, CCC-SLP</v>
      </c>
      <c r="B165" s="8" t="str">
        <f>Form!AN164</f>
        <v>University of Houston, Houston, Texas</v>
      </c>
      <c r="C165" s="47" t="str">
        <f>Form!J164</f>
        <v>GAVC Trainer</v>
      </c>
      <c r="D165" s="9" t="str">
        <f>Form!L164</f>
        <v>Speech-Language Pathologist</v>
      </c>
      <c r="E165" s="9" t="str">
        <f>Form!U164</f>
        <v>TX</v>
      </c>
      <c r="F165" s="9" t="str">
        <f>IF(Form!Q164 = "No",Form!O164, Form!O164&amp;", "&amp;Form!R164)</f>
        <v>Individual Training - Virtual, Individual Training - In Person</v>
      </c>
      <c r="G165" s="9" t="str">
        <f>Form!W164</f>
        <v>Feminine, Masculine, Androgynous</v>
      </c>
      <c r="H165" s="9" t="str">
        <f>Form!M164</f>
        <v>English</v>
      </c>
      <c r="I165" s="48" t="str">
        <f>Form!AI164</f>
        <v>Cisgender Woman</v>
      </c>
      <c r="J165" s="8" t="str">
        <f>Form!C164&amp;Form!E164&amp;" is a "&amp;Form!L164&amp;" employed at "&amp;Form!AO164&amp;"."</f>
        <v>Marianna Rubino, MFA, PhD, CCC-SLP (she/her) is a Speech-Language Pathologist employed at University of Houston.</v>
      </c>
      <c r="K165" s="9">
        <f>Form!AW164</f>
        <v>2016</v>
      </c>
      <c r="L165" s="9">
        <f>Form!AV164</f>
        <v>2014</v>
      </c>
      <c r="M165" s="9" t="str">
        <f>Form!AP164</f>
        <v>American Speech-Language-Hearing Association (ASHA), Voice and Speech Trainers Association of America, Pan American Vocology Association (PAVA)</v>
      </c>
      <c r="N165" s="9" t="str">
        <f>Form!AX164</f>
        <v/>
      </c>
      <c r="O165" s="9" t="str">
        <f>Form!AC164</f>
        <v>Pricing is negotiable based on the client's finances. </v>
      </c>
      <c r="P165" s="9" t="str">
        <f>Form!AS164</f>
        <v/>
      </c>
      <c r="Q165" s="9" t="str">
        <f>Form!AQ164</f>
        <v/>
      </c>
      <c r="R165" s="9" t="str">
        <f>Form!AR164</f>
        <v>annie.rubino@gmail.com</v>
      </c>
      <c r="S165" s="9" t="str">
        <f>Form!Y164</f>
        <v>I received my master's degree in Communication Sciences and Disorders from an accredited speech-language pathology program. I have a PhD in Communication Sciences and Disorders with a focus in voice treatment from an accredited university. I am a licensed, certified, and active voice clinician with experience working with gender affirming voice clients who are adolescents through older adults. I am a speaking voice specialist, have a master's degree in acting, and have worked with gender expansive and cis gender performers.</v>
      </c>
      <c r="U165" s="9" t="str">
        <f>Form!AT164</f>
        <v>I received formal training on cultural humility pertaining to the gender diverse community during my degree process in multiple courses. I currently teach cultural humility practices to speech-language pathology students.</v>
      </c>
      <c r="V165" s="9" t="str">
        <f>Form!AZ164</f>
        <v/>
      </c>
    </row>
    <row r="166">
      <c r="A166" s="8" t="str">
        <f>Form!C165</f>
        <v>Teresa Hardy, PhD, R.SLP, S-LP(C)</v>
      </c>
      <c r="B166" s="8" t="str">
        <f>Form!AN165</f>
        <v>Edmonton, Alberta</v>
      </c>
      <c r="C166" s="47" t="str">
        <f>Form!J165</f>
        <v>GAVC Trainer</v>
      </c>
      <c r="D166" s="9" t="str">
        <f>Form!L165</f>
        <v>Speech-Language Pathologist</v>
      </c>
      <c r="E166" s="9" t="str">
        <f>Form!U165</f>
        <v>AB</v>
      </c>
      <c r="F166" s="9" t="str">
        <f>IF(Form!Q165 = "No",Form!O165, Form!O165&amp;", "&amp;Form!R165)</f>
        <v>Individual Training - Virtual, Individual Training - In Person, Group Training - Virtual</v>
      </c>
      <c r="G166" s="9" t="str">
        <f>Form!W165</f>
        <v>Feminine, Masculine, Androgynous</v>
      </c>
      <c r="H166" s="9" t="str">
        <f>Form!M165</f>
        <v>English</v>
      </c>
      <c r="I166" s="48" t="str">
        <f>Form!AI165</f>
        <v>Cisgender Woman</v>
      </c>
      <c r="J166" s="8" t="str">
        <f>Form!C165&amp;Form!E165&amp;" is a "&amp;Form!L165&amp;" employed at "&amp;Form!AO165&amp;"."</f>
        <v>Teresa Hardy, PhD, R.SLP, S-LP(C) (she/her) is a Speech-Language Pathologist employed at Alberta Health Services, University of Alberta, MacEwan University.</v>
      </c>
      <c r="K166" s="9">
        <f>Form!AW165</f>
        <v>2006</v>
      </c>
      <c r="L166" s="9">
        <f>Form!AV165</f>
        <v>2007</v>
      </c>
      <c r="M166" s="9" t="str">
        <f>Form!AP165</f>
        <v>Speech and Audiology Canada, Alberta College of Soeech-Language Pathologists and Audiologists, World Professional Association for Transgender Health (WPATH), Canadian Professional Association for Transgender Health</v>
      </c>
      <c r="N166" s="9" t="str">
        <f>Form!AX165</f>
        <v/>
      </c>
      <c r="O166" s="9" t="str">
        <f>Form!AC165</f>
        <v/>
      </c>
      <c r="P166" s="9" t="str">
        <f>Form!AS165</f>
        <v/>
      </c>
      <c r="Q166" s="9" t="str">
        <f>Form!AQ165</f>
        <v/>
      </c>
      <c r="R166" s="9" t="str">
        <f>Form!AR165</f>
        <v>teresa.hardy@ahs.ca</v>
      </c>
      <c r="S166" s="9" t="str">
        <f>Form!Y165</f>
        <v>I have attended numerous training workshops and conferences, completed my PhD studies in this area, engaged in self-directed learning through readings and reviewing online materials, have collaborated with colleagues from around the world, and have learned from the experiences and feedback of the trans and nonbinary people I have worked with over the years.</v>
      </c>
      <c r="U166" s="9" t="str">
        <f>Form!AT165</f>
        <v>Attended conference presentations and a webinar. </v>
      </c>
      <c r="V166" s="9" t="str">
        <f>Form!AZ165</f>
        <v/>
      </c>
    </row>
    <row r="167">
      <c r="A167" s="8" t="str">
        <f>Form!C166</f>
        <v>Jeanne L. Hatcher, MD, FACS</v>
      </c>
      <c r="B167" s="8" t="str">
        <f>Form!AN166</f>
        <v>550 Peachtree St NE, Atlanta, Georgia</v>
      </c>
      <c r="C167" s="47" t="str">
        <f>Form!J166</f>
        <v>Surgeon</v>
      </c>
      <c r="D167" s="9" t="str">
        <f>Form!L166</f>
        <v/>
      </c>
      <c r="E167" s="9" t="str">
        <f>Form!U166</f>
        <v/>
      </c>
      <c r="F167" s="9" t="str">
        <f>IF(Form!Q166 = "No",Form!O166, Form!O166&amp;", "&amp;Form!R166)</f>
        <v>, </v>
      </c>
      <c r="G167" s="9" t="str">
        <f>Form!W166</f>
        <v/>
      </c>
      <c r="H167" s="9" t="str">
        <f>Form!M166</f>
        <v/>
      </c>
      <c r="I167" s="48" t="str">
        <f>Form!AI166</f>
        <v>Cisgender Woman</v>
      </c>
      <c r="J167" s="8" t="str">
        <f>Form!C166&amp;Form!E166&amp;" is a "&amp;Form!L166&amp;" employed at "&amp;Form!AO166&amp;"."</f>
        <v>Jeanne L. Hatcher, MD, FACS (she/her) is a  employed at Emory Voice Center (Emory University School of Medicine, Department of Otolaryngology - Head and Neck Surgery).</v>
      </c>
      <c r="K167" s="9">
        <f>Form!AW166</f>
        <v>2014</v>
      </c>
      <c r="L167" s="9">
        <f>Form!AV166</f>
        <v>2019</v>
      </c>
      <c r="M167" s="9" t="str">
        <f>Form!AP166</f>
        <v>AAO-HNS, ALA, ABEA</v>
      </c>
      <c r="N167" s="9" t="str">
        <f>Form!AX166</f>
        <v>I have been an ally for this community since moving to Atlanta and truly love helping people find their voice. </v>
      </c>
      <c r="O167" s="9" t="str">
        <f>Form!AC166</f>
        <v/>
      </c>
      <c r="P167" s="49" t="str">
        <f>Form!AS166</f>
        <v>emoryvoicecenter.org</v>
      </c>
      <c r="Q167" s="9" t="str">
        <f>Form!AQ166</f>
        <v/>
      </c>
      <c r="R167" s="9" t="str">
        <f>Form!AR166</f>
        <v>jeanne.hatcher@emory.edu</v>
      </c>
      <c r="S167" s="9" t="str">
        <f>Form!Y166</f>
        <v/>
      </c>
      <c r="U167" s="9" t="str">
        <f>Form!AT166</f>
        <v>I have been part of Emory's multidisciplinary gender-affirming work group for over 4 years now. As part of that, I have presented to Emory Faculty Development programs providing education around gender diversity.</v>
      </c>
      <c r="V167" s="9" t="str">
        <f>Form!AZ166</f>
        <v/>
      </c>
    </row>
    <row r="168">
      <c r="A168" s="8" t="str">
        <f>Form!C167</f>
        <v>Katherine Isaacson, M.S., CCC-SLP</v>
      </c>
      <c r="B168" s="8" t="str">
        <f>Form!AN167</f>
        <v/>
      </c>
      <c r="C168" s="47" t="str">
        <f>Form!J167</f>
        <v>GAVC Trainer</v>
      </c>
      <c r="D168" s="9" t="str">
        <f>Form!L167</f>
        <v>Speech-Language Pathologist</v>
      </c>
      <c r="E168" s="9" t="str">
        <f>Form!U167</f>
        <v>CA, CO, HI, NM</v>
      </c>
      <c r="F168" s="9" t="str">
        <f>IF(Form!Q167 = "No",Form!O167, Form!O167&amp;", "&amp;Form!R167)</f>
        <v>Individual Training - Virtual, Individual Training - In Person, Group Training - Virtual, Group Training - In Person</v>
      </c>
      <c r="G168" s="9" t="str">
        <f>Form!W167</f>
        <v>Feminine, Androgynous, Singing</v>
      </c>
      <c r="H168" s="9" t="str">
        <f>Form!M167</f>
        <v>English</v>
      </c>
      <c r="I168" s="48" t="str">
        <f>Form!AI167</f>
        <v>Cisgender Woman</v>
      </c>
      <c r="J168" s="8" t="str">
        <f>Form!C167&amp;Form!E167&amp;" is a "&amp;Form!L167&amp;" employed at "&amp;Form!AO167&amp;"."</f>
        <v>Katherine Isaacson, M.S., CCC-SLP (she/her) is a Speech-Language Pathologist employed at New Mexico Gender Voice Center.</v>
      </c>
      <c r="K168" s="9">
        <f>Form!AW167</f>
        <v>2018</v>
      </c>
      <c r="L168" s="9">
        <f>Form!AV167</f>
        <v>2018</v>
      </c>
      <c r="M168" s="9" t="str">
        <f>Form!AP167</f>
        <v>ASHA, NMSHA, WPATH, USPATH</v>
      </c>
      <c r="N168" s="9" t="str">
        <f>Form!AX167</f>
        <v>Kat's connection to the transgender and gender diverse community is her child, who came out as gender diverse before they were three years old. Kat also offers services via the Gender Voice SLP, providing the transgender, gender expansive, gender diverse, gender non-conforming, and nonbinary community with voice modulation training and education services.</v>
      </c>
      <c r="O168" s="9" t="str">
        <f>Form!AC167</f>
        <v>Most insurances accepted including Medicaid, Medicare, and out of state insurance payers; low private pay rates</v>
      </c>
      <c r="P168" s="49" t="str">
        <f>Form!AS167</f>
        <v>www.nmgvc.org</v>
      </c>
      <c r="Q168" s="9">
        <f>Form!AQ167</f>
        <v>5058045358</v>
      </c>
      <c r="R168" s="9" t="str">
        <f>Form!AR167</f>
        <v>info@nmgvc.org</v>
      </c>
      <c r="S168" s="9" t="str">
        <f>Form!Y167</f>
        <v>Most insurances accepted including Medicaid, Medicare, and out of state insurance payers; low private pay rates</v>
      </c>
      <c r="U168" s="9" t="str">
        <f>Form!AT167</f>
        <v>Kat completes several hours of continuing education each year related to the culture and language of the LGBTQIA2S+ community that informs the clinical language, environment, and approach she uses with clients.</v>
      </c>
      <c r="V168" s="9" t="str">
        <f>Form!AZ167</f>
        <v>Kat's passion for serving the transgender and gender diverse community is provided and pursued with the intent to share medical knowledge that allows the community to share information and better support each other with their voice transition goals.</v>
      </c>
    </row>
    <row r="169">
      <c r="A169" s="8" t="str">
        <f>Form!C168</f>
        <v>Ann Magdalen Sprinkle, MM, MS, CCC-SLP</v>
      </c>
      <c r="B169" s="8" t="str">
        <f>Form!AN168</f>
        <v>Reno, Nevada</v>
      </c>
      <c r="C169" s="47" t="str">
        <f>Form!J168</f>
        <v>GAVC Trainer</v>
      </c>
      <c r="D169" s="9" t="str">
        <f>Form!L168</f>
        <v>Speech-Language Pathologist</v>
      </c>
      <c r="E169" s="9" t="str">
        <f>Form!U168</f>
        <v>CA, NV</v>
      </c>
      <c r="F169" s="9" t="str">
        <f>IF(Form!Q168 = "No",Form!O168, Form!O168&amp;", "&amp;Form!R168)</f>
        <v>Individual Training - Virtual, Group Training - Virtual</v>
      </c>
      <c r="G169" s="9" t="str">
        <f>Form!W168</f>
        <v>Feminine, Masculine, Androgynous, Singing</v>
      </c>
      <c r="H169" s="9" t="str">
        <f>Form!M168</f>
        <v>English</v>
      </c>
      <c r="I169" s="48" t="str">
        <f>Form!AI168</f>
        <v>Cisgender Woman</v>
      </c>
      <c r="J169" s="8" t="str">
        <f>Form!C168&amp;Form!E168&amp;" is a "&amp;Form!L168&amp;" employed at "&amp;Form!AO168&amp;"."</f>
        <v>Ann Magdalen Sprinkle, MM, MS, CCC-SLP (she/her) is a Speech-Language Pathologist employed at Viable Voice &amp; Speech, LLC.</v>
      </c>
      <c r="K169" s="9">
        <f>Form!AW168</f>
        <v>1990</v>
      </c>
      <c r="L169" s="9">
        <f>Form!AV168</f>
        <v>2014</v>
      </c>
      <c r="M169" s="9" t="str">
        <f>Form!AP168</f>
        <v>American Speech-Language Hearing Association (ASHA)</v>
      </c>
      <c r="N169" s="9" t="str">
        <f>Form!AX168</f>
        <v/>
      </c>
      <c r="O169" s="9" t="str">
        <f>Form!AC168</f>
        <v>Payment options: Prominence Insurance,  private pay (with sliding scale option), free monthly voice group online (ongoing)</v>
      </c>
      <c r="P169" s="49" t="str">
        <f>Form!AS168</f>
        <v>https://www.viablevoice.com/</v>
      </c>
      <c r="Q169" s="9">
        <f>Form!AQ168</f>
        <v>7752348613</v>
      </c>
      <c r="R169" s="9" t="str">
        <f>Form!AR168</f>
        <v>asprinkle@viablevoice.com</v>
      </c>
      <c r="S169" s="9" t="str">
        <f>Form!Y168</f>
        <v>As a classically trained singer with Masters degrees in both Voice and in Speech Pathology, Ann had a successful career as a singer, performer, and teacher for many years. She also worked extensively in medical education to help medical students improve their communication skills. Her personal, clinical, performance and teaching backgrounds give her a unique set of skills to help clients meet their individual needs. </v>
      </c>
      <c r="U169" s="9" t="str">
        <f>Form!AT168</f>
        <v>Graduate school courses related to gender affirming voice care and ongoing continuing education credit courses. Also, personal experience with family and friends in the gender diverse community.</v>
      </c>
      <c r="V169" s="9" t="str">
        <f>Form!AZ168</f>
        <v/>
      </c>
    </row>
    <row r="170">
      <c r="A170" s="8" t="str">
        <f>Form!C169</f>
        <v>Jordan Majdalani, MS, CCC-SLP</v>
      </c>
      <c r="B170" s="8" t="str">
        <f>Form!AN169</f>
        <v>Chicago, IL </v>
      </c>
      <c r="C170" s="47" t="str">
        <f>Form!J169</f>
        <v>GAVC Trainer</v>
      </c>
      <c r="D170" s="9" t="str">
        <f>Form!L169</f>
        <v>Speech-Language Pathologist</v>
      </c>
      <c r="E170" s="9" t="str">
        <f>Form!U169</f>
        <v>Globally </v>
      </c>
      <c r="F170" s="9" t="str">
        <f>IF(Form!Q169 = "No",Form!O169, Form!O169&amp;", "&amp;Form!R169)</f>
        <v>Individual Training - Virtual, Group Training - Virtual</v>
      </c>
      <c r="G170" s="9" t="str">
        <f>Form!W169</f>
        <v>Feminine, Masculine, Androgynous</v>
      </c>
      <c r="H170" s="9" t="str">
        <f>Form!M169</f>
        <v>English, Portuguese </v>
      </c>
      <c r="I170" s="48" t="str">
        <f>Form!AI169</f>
        <v>Cisgender Man</v>
      </c>
      <c r="J170" s="8" t="str">
        <f>Form!C169&amp;Form!E169&amp;" is a "&amp;Form!L169&amp;" employed at "&amp;Form!AO169&amp;"."</f>
        <v>Jordan Majdalani, MS, CCC-SLP (he/him) is a Speech-Language Pathologist employed at Jordan Ross Communication.</v>
      </c>
      <c r="K170" s="9">
        <f>Form!AW169</f>
        <v>2020</v>
      </c>
      <c r="L170" s="9">
        <f>Form!AV169</f>
        <v>2020</v>
      </c>
      <c r="M170" s="9" t="str">
        <f>Form!AP169</f>
        <v>American Speech-Language Hearing Association (ASHA)</v>
      </c>
      <c r="N170" s="9" t="str">
        <f>Form!AX169</f>
        <v>Queer </v>
      </c>
      <c r="O170" s="9" t="str">
        <f>Form!AC169</f>
        <v>sliding scale </v>
      </c>
      <c r="P170" s="49" t="str">
        <f>Form!AS169</f>
        <v>jordanrosscommunication.com</v>
      </c>
      <c r="Q170" s="9" t="str">
        <f>Form!AQ169</f>
        <v/>
      </c>
      <c r="R170" s="9" t="str">
        <f>Form!AR169</f>
        <v>jordanrosscommunication@gmail.com</v>
      </c>
      <c r="S170" s="9" t="str">
        <f>Form!Y169</f>
        <v>I hold a master's degree in speech pathology and have dedicated my studies to gender affirming voice training since 2013. I founded my online business in 2020. Since then, I've worked with hundreds of trans and gender nonconforming individuals worldwide, helping them achieve their voice and communication goals. </v>
      </c>
      <c r="U170" s="9" t="str">
        <f>Form!AT169</f>
        <v>To ensure cultural humility in my work with the trans and gender diverse community, I've pursued formal training and privately hired a team of trans providers for cultural competency support since the start of my business in 2020.</v>
      </c>
      <c r="V170" s="9" t="str">
        <f>Form!AZ169</f>
        <v>In addition to my specialization in gender affirming voice training, I hold certifications in neurolinguistic programming, hypnotherapy, and breathwork. I’m passionate about integrating mindset work and nervous system regulation techniques into my practice, providing a holistic experience for my clients. </v>
      </c>
    </row>
    <row r="171">
      <c r="A171" s="8" t="str">
        <f>Form!C170</f>
        <v>Killian Coen, Licensed Apprentice SLP</v>
      </c>
      <c r="B171" s="8" t="str">
        <f>Form!AN170</f>
        <v>801 Encino Place NE, Suite C-14, Albuquerque, New Mexico</v>
      </c>
      <c r="C171" s="47" t="str">
        <f>Form!J170</f>
        <v>GAVC Trainer</v>
      </c>
      <c r="D171" s="9" t="str">
        <f>Form!L170</f>
        <v>Speech-Language Pathologist</v>
      </c>
      <c r="E171" s="9" t="str">
        <f>Form!U170</f>
        <v>NM</v>
      </c>
      <c r="F171" s="9" t="str">
        <f>IF(Form!Q170 = "No",Form!O170, Form!O170&amp;", "&amp;Form!R170)</f>
        <v>Individual Training - Virtual, Individual Training - In Person, Group Training - In Person</v>
      </c>
      <c r="G171" s="9" t="str">
        <f>Form!W170</f>
        <v>Masculine, Singing</v>
      </c>
      <c r="H171" s="9" t="str">
        <f>Form!M170</f>
        <v>English</v>
      </c>
      <c r="I171" s="48" t="str">
        <f>Form!AI170</f>
        <v>Cisgender Man</v>
      </c>
      <c r="J171" s="8" t="str">
        <f>Form!C170&amp;Form!E170&amp;" is a "&amp;Form!L170&amp;" employed at "&amp;Form!AO170&amp;"."</f>
        <v>Killian Coen, Licensed Apprentice SLP (he/him) is a Speech-Language Pathologist employed at New Mexico Gender Voice Center.</v>
      </c>
      <c r="K171" s="9">
        <f>Form!AW170</f>
        <v>2022</v>
      </c>
      <c r="L171" s="9">
        <f>Form!AV170</f>
        <v>2022</v>
      </c>
      <c r="M171" s="9" t="str">
        <f>Form!AP170</f>
        <v/>
      </c>
      <c r="N171" s="9" t="str">
        <f>Form!AX170</f>
        <v>Killian has a passion for serving the LGBTQIA2S+ community.</v>
      </c>
      <c r="O171" s="9" t="str">
        <f>Form!AC170</f>
        <v>Most insurances accepted including Medicaid, Medicare, and out of state insurance payers; low private pay rates.</v>
      </c>
      <c r="P171" s="49" t="str">
        <f>Form!AS170</f>
        <v>www.nmgvc.org</v>
      </c>
      <c r="Q171" s="9">
        <f>Form!AQ170</f>
        <v>5058045358</v>
      </c>
      <c r="R171" s="9" t="str">
        <f>Form!AR170</f>
        <v>info@nmgvc.org</v>
      </c>
      <c r="S171" s="9" t="str">
        <f>Form!Y170</f>
        <v>Killian Coen (he/him) is a cisgender man and licensed to practice as an Apprentice SLP in the state of New Mexico. He has a passion for serving the transgender, nonbinary, and gender diverse community and their voice modulation needs. Killian is currently earning his Master of Science in Speech-Language Pathology at University of New Mexico. </v>
      </c>
      <c r="U171" s="9" t="str">
        <f>Form!AT170</f>
        <v>Killian has completed Transgender 101 trainings with TGRCNM and TransEducation.net as part of his graduate education and work at NMGVC.</v>
      </c>
      <c r="V171" s="9" t="str">
        <f>Form!AZ170</f>
        <v>Killian works with clients wishing to masculinize their voice regardless of whether they are engaged in HRT. </v>
      </c>
    </row>
    <row r="172">
      <c r="A172" s="8" t="str">
        <f>Form!C171</f>
        <v>Gwen Sutherlin</v>
      </c>
      <c r="B172" s="8" t="str">
        <f>Form!AN171</f>
        <v>801 Encino Place NE, Suite C-14, Albuquerque, New Mexico</v>
      </c>
      <c r="C172" s="47" t="str">
        <f>Form!J171</f>
        <v>GAVC Trainer</v>
      </c>
      <c r="D172" s="9" t="str">
        <f>Form!L171</f>
        <v>Gender Affirming Voice Trainer</v>
      </c>
      <c r="E172" s="9" t="str">
        <f>Form!U171</f>
        <v/>
      </c>
      <c r="F172" s="9" t="str">
        <f>IF(Form!Q171 = "No",Form!O171, Form!O171&amp;", "&amp;Form!R171)</f>
        <v>Individual Training - In Person</v>
      </c>
      <c r="G172" s="9" t="str">
        <f>Form!W171</f>
        <v>Feminine, Androgynous</v>
      </c>
      <c r="H172" s="9" t="str">
        <f>Form!M171</f>
        <v>English</v>
      </c>
      <c r="I172" s="48" t="str">
        <f>Form!AI171</f>
        <v>Transgender Woman</v>
      </c>
      <c r="J172" s="8" t="str">
        <f>Form!C171&amp;Form!E171&amp;" is a "&amp;Form!L171&amp;" employed at "&amp;Form!AO171&amp;"."</f>
        <v>Gwen Sutherlin (she/her) is a Gender Affirming Voice Trainer employed at New Mexico Gender Voice Center.</v>
      </c>
      <c r="K172" s="9">
        <f>Form!AW171</f>
        <v>2022</v>
      </c>
      <c r="L172" s="9">
        <f>Form!AV171</f>
        <v>2022</v>
      </c>
      <c r="M172" s="9" t="str">
        <f>Form!AP171</f>
        <v/>
      </c>
      <c r="N172" s="9" t="str">
        <f>Form!AX171</f>
        <v/>
      </c>
      <c r="O172" s="9" t="str">
        <f>Form!AC171</f>
        <v>Most insurances accepted including Medicaid, Medicare, and out of state insurance payers; low private pay rates. Clients wanting to see Gwen and use their insurance will also benefit from a dedicated SLP at NMGVC who will join the sessions to co-lead.</v>
      </c>
      <c r="P172" s="49" t="str">
        <f>Form!AS171</f>
        <v>www.nmgvc.org</v>
      </c>
      <c r="Q172" s="9">
        <f>Form!AQ171</f>
        <v>5058045358</v>
      </c>
      <c r="R172" s="9" t="str">
        <f>Form!AR171</f>
        <v>info@nmgvc.org</v>
      </c>
      <c r="S172" s="9" t="str">
        <f>Form!Y171</f>
        <v>Gwen Sutherlin (she/her) is a graduated student of New Mexico Gender Voice Center and practiced vocal instructor providing the transgender, gender expansive, gender diverse, gender non-conforming, and nonbinary community with voice modulation training and education services.</v>
      </c>
      <c r="U172" s="9" t="str">
        <f>Form!AT171</f>
        <v/>
      </c>
      <c r="V172" s="9" t="str">
        <f>Form!AZ171</f>
        <v>Gwen is a graduated student of NMGVC and currently studying social work, adding a wonderfully supportive counseling aspect to her sessions from which her clients greatly benefit.</v>
      </c>
    </row>
    <row r="173">
      <c r="A173" s="8" t="str">
        <f>Form!C172</f>
        <v>Dahlia Exurrana</v>
      </c>
      <c r="B173" s="8" t="str">
        <f>Form!AN172</f>
        <v>11000 Candelaria Rd NE, Suite 110E, Albuquerque, New Mexico</v>
      </c>
      <c r="C173" s="47" t="str">
        <f>Form!J172</f>
        <v>GAVC Trainer</v>
      </c>
      <c r="D173" s="9" t="str">
        <f>Form!L172</f>
        <v>Gender Affirming Voice Trainer</v>
      </c>
      <c r="E173" s="9" t="str">
        <f>Form!U172</f>
        <v>Globally</v>
      </c>
      <c r="F173" s="9" t="str">
        <f>IF(Form!Q172 = "No",Form!O172, Form!O172&amp;", "&amp;Form!R172)</f>
        <v>Individual Training - Virtual, Group Training - Virtual</v>
      </c>
      <c r="G173" s="9" t="str">
        <f>Form!W172</f>
        <v>Feminine, Androgynous, Singing</v>
      </c>
      <c r="H173" s="9" t="str">
        <f>Form!M172</f>
        <v>English</v>
      </c>
      <c r="I173" s="48" t="str">
        <f>Form!AI172</f>
        <v>Transgender Woman</v>
      </c>
      <c r="J173" s="8" t="str">
        <f>Form!C172&amp;Form!E172&amp;" is a "&amp;Form!L172&amp;" employed at "&amp;Form!AO172&amp;"."</f>
        <v>Dahlia Exurrana (she/her) is a Gender Affirming Voice Trainer employed at New Mexico Gender Voice Center.</v>
      </c>
      <c r="K173" s="9">
        <f>Form!AW172</f>
        <v>2022</v>
      </c>
      <c r="L173" s="9">
        <f>Form!AV172</f>
        <v>2022</v>
      </c>
      <c r="M173" s="9" t="str">
        <f>Form!AP172</f>
        <v/>
      </c>
      <c r="N173" s="9" t="str">
        <f>Form!AX172</f>
        <v/>
      </c>
      <c r="O173" s="9" t="str">
        <f>Form!AC172</f>
        <v>Most insurances accepted including Medicaid, Medicare, and out of state insurance payers; low private pay rates. Clients wishing to use their insurance and see Dahlia will also be assigned an SLP with NMGVC to co-lead the sessions.
</v>
      </c>
      <c r="P173" s="49" t="str">
        <f>Form!AS172</f>
        <v>www.nmgvc.org</v>
      </c>
      <c r="Q173" s="9">
        <f>Form!AQ172</f>
        <v>5058045358</v>
      </c>
      <c r="R173" s="9" t="str">
        <f>Form!AR172</f>
        <v>info@nmgvc.org</v>
      </c>
      <c r="S173" s="9" t="str">
        <f>Form!Y172</f>
        <v>Dahlia is a graduated student of New Mexico Gender Voice Center and a skilled vocal instructor serving clients virtually who wish to feminize their voice or pursue gender neutral voice related goals.</v>
      </c>
      <c r="U173" s="9" t="str">
        <f>Form!AT172</f>
        <v/>
      </c>
      <c r="V173" s="9" t="str">
        <f>Form!AZ172</f>
        <v>Dahlia has a strong interest in acoustics related to voice modulation. Her technical knowledge related to voice training supports clients with nuanced aspects of their voice transition. </v>
      </c>
    </row>
    <row r="174">
      <c r="A174" s="8" t="str">
        <f>Form!C173</f>
        <v>Tempe Thomas, MHS, CCC-SLP</v>
      </c>
      <c r="B174" s="8" t="str">
        <f>Form!AN173</f>
        <v>5733 W. Patterson Ave Chicago, IL 60634, Chicago, Illinois</v>
      </c>
      <c r="C174" s="47" t="str">
        <f>Form!J173</f>
        <v>GAVC Trainer</v>
      </c>
      <c r="D174" s="9" t="str">
        <f>Form!L173</f>
        <v>Speech-Language Pathologist</v>
      </c>
      <c r="E174" s="9" t="str">
        <f>Form!U173</f>
        <v>IL</v>
      </c>
      <c r="F174" s="9" t="str">
        <f>IF(Form!Q173 = "No",Form!O173, Form!O173&amp;", "&amp;Form!R173)</f>
        <v>Individual Training - Virtual, Individual Training - In Person</v>
      </c>
      <c r="G174" s="9" t="str">
        <f>Form!W173</f>
        <v>Feminine, Masculine, Androgynous</v>
      </c>
      <c r="H174" s="9" t="str">
        <f>Form!M173</f>
        <v>Engish</v>
      </c>
      <c r="I174" s="48" t="str">
        <f>Form!AI173</f>
        <v>Cisgender Woman</v>
      </c>
      <c r="J174" s="8" t="str">
        <f>Form!C173&amp;Form!E173&amp;" is a "&amp;Form!L173&amp;" employed at "&amp;Form!AO173&amp;"."</f>
        <v>Tempe Thomas, MHS, CCC-SLP (she/her) is a Speech-Language Pathologist employed at Vox Chicago.</v>
      </c>
      <c r="K174" s="9">
        <f>Form!AW173</f>
        <v>2018</v>
      </c>
      <c r="L174" s="9">
        <f>Form!AV173</f>
        <v>2018</v>
      </c>
      <c r="M174" s="9" t="str">
        <f>Form!AP173</f>
        <v>American Speech- Language Hearing Association (ASHA)</v>
      </c>
      <c r="N174" s="9" t="str">
        <f>Form!AX173</f>
        <v/>
      </c>
      <c r="O174" s="9" t="str">
        <f>Form!AC173</f>
        <v>In-network with Blue Cross Blue Shield of Illinois PPO, sliding scale available</v>
      </c>
      <c r="P174" s="49" t="str">
        <f>Form!AS173</f>
        <v>www.voxchicago.com</v>
      </c>
      <c r="Q174" s="9">
        <f>Form!AQ173</f>
        <v>7732032527</v>
      </c>
      <c r="R174" s="9" t="str">
        <f>Form!AR173</f>
        <v>tempethomas@voxchicago.com</v>
      </c>
      <c r="S174" s="9" t="str">
        <f>Form!Y173</f>
        <v>I was a professional actor/singer for 10 years before completing my master's degree at Governors State University. I have attended Northwestern University's Gender-Affirming Voice Clinical Workshop as well as A.C. Goldberg, Leah Helou, Sandy Hirsch and Christie Block's Gender Affirming Voice Training.</v>
      </c>
      <c r="U174" s="9" t="str">
        <f>Form!AT173</f>
        <v/>
      </c>
      <c r="V174" s="9" t="str">
        <f>Form!AZ173</f>
        <v/>
      </c>
    </row>
    <row r="175">
      <c r="A175" s="8" t="str">
        <f>Form!C174</f>
        <v>Perry Piercy MA Voice Studies RCSSD, Fitzmaurice Voicework Teacher</v>
      </c>
      <c r="B175" s="8" t="str">
        <f>Form!AN174</f>
        <v>Wellington, Wellington</v>
      </c>
      <c r="C175" s="47" t="str">
        <f>Form!J174</f>
        <v>GAVC Trainer</v>
      </c>
      <c r="D175" s="9" t="str">
        <f>Form!L174</f>
        <v>Theater/Acting Coach</v>
      </c>
      <c r="E175" s="9" t="str">
        <f>Form!U174</f>
        <v>Globally</v>
      </c>
      <c r="F175" s="9" t="str">
        <f>IF(Form!Q174 = "No",Form!O174, Form!O174&amp;", "&amp;Form!R174)</f>
        <v>Individual Training - Virtual, Individual Training - In Person, Group Training - Virtual, Group Training - In Person</v>
      </c>
      <c r="G175" s="9" t="str">
        <f>Form!W174</f>
        <v>Feminine, Masculine, Androgynous</v>
      </c>
      <c r="H175" s="9" t="str">
        <f>Form!M174</f>
        <v>English</v>
      </c>
      <c r="I175" s="48" t="str">
        <f>Form!AI174</f>
        <v>Cisgender Woman</v>
      </c>
      <c r="J175" s="8" t="str">
        <f>Form!C174&amp;Form!E174&amp;" is a "&amp;Form!L174&amp;" employed at "&amp;Form!AO174&amp;"."</f>
        <v>Perry Piercy MA Voice Studies RCSSD, Fitzmaurice Voicework Teacher (she/her) is a Theater/Acting Coach employed at Private Practice.</v>
      </c>
      <c r="K175" s="9">
        <f>Form!AW174</f>
        <v>2015</v>
      </c>
      <c r="L175" s="9">
        <f>Form!AV174</f>
        <v>2015</v>
      </c>
      <c r="M175" s="9" t="str">
        <f>Form!AP174</f>
        <v/>
      </c>
      <c r="N175" s="9" t="str">
        <f>Form!AX174</f>
        <v/>
      </c>
      <c r="O175" s="9" t="str">
        <f>Form!AC174</f>
        <v/>
      </c>
      <c r="P175" s="49" t="str">
        <f>Form!AS174</f>
        <v>https://www.voicecoach.nz/</v>
      </c>
      <c r="Q175" s="9" t="str">
        <f>Form!AQ174</f>
        <v/>
      </c>
      <c r="R175" s="9" t="str">
        <f>Form!AR174</f>
        <v>perry@voicecoach.nz</v>
      </c>
      <c r="S175" s="9" t="str">
        <f>Form!Y174</f>
        <v>I have been working as a voice coach following my MA in Voice Studies and my certification as a Fitzmaurice Voicework© teacher. Additionally, I bring 40 years experience as an actor and teacher of acting. I have attended training workshops and engaged in self-directed learning in GAVC. I am grateful to be able to learn from the experiences and feedback of trans and non-binary people.</v>
      </c>
      <c r="U175" s="9" t="str">
        <f>Form!AT174</f>
        <v>My teaching is based on the 8 Values of Fitzmaurice Voicework. https://www.fitzmauriceinstitute.org/eightvalues</v>
      </c>
      <c r="V175" s="9" t="str">
        <f>Form!AZ174</f>
        <v/>
      </c>
    </row>
    <row r="176">
      <c r="A176" s="8" t="str">
        <f>Form!C175</f>
        <v>Kimberly Meigh, PhD., CCC-SLP</v>
      </c>
      <c r="B176" s="8" t="str">
        <f>Form!AN175</f>
        <v>375 Birch Street, Morgantown, WV 26506, Morgantown, West Virginia</v>
      </c>
      <c r="C176" s="47" t="str">
        <f>Form!J175</f>
        <v>GAVC Trainer</v>
      </c>
      <c r="D176" s="9" t="str">
        <f>Form!L175</f>
        <v>Speech-Language Pathologist</v>
      </c>
      <c r="E176" s="9" t="str">
        <f>Form!U175</f>
        <v>PA, WV</v>
      </c>
      <c r="F176" s="9" t="str">
        <f>IF(Form!Q175 = "No",Form!O175, Form!O175&amp;", "&amp;Form!R175)</f>
        <v>Individual Training - Virtual, Individual Training - In Person, Group Training - Virtual, Group Training - In Person</v>
      </c>
      <c r="G176" s="9" t="str">
        <f>Form!W175</f>
        <v>Feminine, Masculine, Androgynous</v>
      </c>
      <c r="H176" s="9" t="str">
        <f>Form!M175</f>
        <v>English</v>
      </c>
      <c r="I176" s="48" t="str">
        <f>Form!AI175</f>
        <v>Cisgender Woman</v>
      </c>
      <c r="J176" s="8" t="str">
        <f>Form!C175&amp;Form!E175&amp;" is a "&amp;Form!L175&amp;" employed at "&amp;Form!AO175&amp;"."</f>
        <v>Kimberly Meigh, PhD., CCC-SLP (she/her) is a Speech-Language Pathologist employed at West Virginia University.</v>
      </c>
      <c r="K176" s="9">
        <f>Form!AW175</f>
        <v>2018</v>
      </c>
      <c r="L176" s="9">
        <f>Form!AV175</f>
        <v>2019</v>
      </c>
      <c r="M176" s="9" t="str">
        <f>Form!AP175</f>
        <v>American Speech-Language Hearing Association (ASHA)</v>
      </c>
      <c r="N176" s="9" t="str">
        <f>Form!AX175</f>
        <v>Proud mother of nonbinary trans youth</v>
      </c>
      <c r="O176" s="9" t="str">
        <f>Form!AC175</f>
        <v>Private pay options available for individual and group therapy</v>
      </c>
      <c r="P176" s="9" t="str">
        <f>Form!AS175</f>
        <v/>
      </c>
      <c r="Q176" s="9">
        <f>Form!AQ175</f>
        <v>3042933127</v>
      </c>
      <c r="R176" s="9" t="str">
        <f>Form!AR175</f>
        <v>kimberly.meigh@hsc.wvu.edu</v>
      </c>
      <c r="S176" s="9" t="str">
        <f>Form!Y175</f>
        <v>I have completed several continuing education courses on GAVC training. I also teach GAVC training techniques to my graduate students in my Voice Disorders course at West Virginia University. </v>
      </c>
      <c r="U176" s="9" t="str">
        <f>Form!AT175</f>
        <v>Annual Trans Health Safe Zone Training through WVU LGBTQ+ Center</v>
      </c>
      <c r="V176" s="9" t="str">
        <f>Form!AZ175</f>
        <v/>
      </c>
    </row>
    <row r="177">
      <c r="A177" s="8" t="str">
        <f>Form!C176</f>
        <v>Nathaniel Sundholm, MS CCC-SLP</v>
      </c>
      <c r="B177" s="8" t="str">
        <f>Form!AN176</f>
        <v>Atlanta, GA</v>
      </c>
      <c r="C177" s="47" t="str">
        <f>Form!J176</f>
        <v>GAVC Trainer</v>
      </c>
      <c r="D177" s="9" t="str">
        <f>Form!L176</f>
        <v>Speech-Language Pathologist</v>
      </c>
      <c r="E177" s="9" t="str">
        <f>Form!U176</f>
        <v>GA</v>
      </c>
      <c r="F177" s="9" t="str">
        <f>IF(Form!Q176 = "No",Form!O176, Form!O176&amp;", "&amp;Form!R176)</f>
        <v>Individual Training - Virtual, Individual Training - In Person</v>
      </c>
      <c r="G177" s="9" t="str">
        <f>Form!W176</f>
        <v>Masculine, Androgynous, Singing</v>
      </c>
      <c r="H177" s="9" t="str">
        <f>Form!M176</f>
        <v>English, Spanish</v>
      </c>
      <c r="I177" s="48" t="str">
        <f>Form!AI176</f>
        <v>Cisgender Man</v>
      </c>
      <c r="J177" s="8" t="str">
        <f>Form!C176&amp;Form!E176&amp;" is a "&amp;Form!L176&amp;" employed at "&amp;Form!AO176&amp;"."</f>
        <v>Nathaniel Sundholm, MS CCC-SLP (he/him) is a Speech-Language Pathologist employed at Emory Voice Center and Michael Karl Studios.</v>
      </c>
      <c r="K177" s="9" t="str">
        <f>Form!AW176</f>
        <v/>
      </c>
      <c r="L177" s="9" t="str">
        <f>Form!AV176</f>
        <v/>
      </c>
      <c r="M177" s="9" t="str">
        <f>Form!AP176</f>
        <v/>
      </c>
      <c r="N177" s="9" t="str">
        <f>Form!AX176</f>
        <v/>
      </c>
      <c r="O177" s="9" t="str">
        <f>Form!AC176</f>
        <v/>
      </c>
      <c r="P177" s="49" t="str">
        <f>Form!AS176</f>
        <v>https://www.michaelkarlstudio.com/</v>
      </c>
      <c r="Q177" s="9" t="str">
        <f>Form!AQ176</f>
        <v/>
      </c>
      <c r="R177" s="9" t="str">
        <f>Form!AR176</f>
        <v>natsundholm@gmail.com</v>
      </c>
      <c r="S177" s="9" t="str">
        <f>Form!Y176</f>
        <v>Nathaniel has a masters in Speech-Language pathology and specializes in voice and communication needs. He has worked to help transmasculine and transfeminine clients and patients meet their vocal and communication goals. These include both medical services (as part of the Emory Voice Center) and artistic goals (as part of a local artistic voice studio). Speaking, singing, and character voice work are all within the realm of reach for Nathaniel's clients. </v>
      </c>
      <c r="U177" s="9" t="str">
        <f>Form!AT176</f>
        <v/>
      </c>
      <c r="V177" s="9" t="str">
        <f>Form!AZ176</f>
        <v/>
      </c>
    </row>
    <row r="178">
      <c r="A178" s="8" t="str">
        <f>Form!C177</f>
        <v>Aaron Ayala, MVP, MS, CCC-SLP</v>
      </c>
      <c r="B178" s="8" t="str">
        <f>Form!AN177</f>
        <v>Hershey, Pennsylvania</v>
      </c>
      <c r="C178" s="47" t="str">
        <f>Form!J177</f>
        <v>GAVC Trainer</v>
      </c>
      <c r="D178" s="9" t="str">
        <f>Form!L177</f>
        <v>Speech-Language Pathologist</v>
      </c>
      <c r="E178" s="9" t="str">
        <f>Form!U177</f>
        <v>PA</v>
      </c>
      <c r="F178" s="9" t="str">
        <f>IF(Form!Q177 = "No",Form!O177, Form!O177&amp;", "&amp;Form!R177)</f>
        <v>Individual Training - Virtual, Individual Training - In Person</v>
      </c>
      <c r="G178" s="9" t="str">
        <f>Form!W177</f>
        <v>Feminine, Masculine, Androgynous, Singing</v>
      </c>
      <c r="H178" s="9" t="str">
        <f>Form!M177</f>
        <v>English</v>
      </c>
      <c r="I178" s="48" t="str">
        <f>Form!AI177</f>
        <v>Transgender Man</v>
      </c>
      <c r="J178" s="8" t="str">
        <f>Form!C177&amp;Form!E177&amp;" is a "&amp;Form!L177&amp;" employed at "&amp;Form!AO177&amp;"."</f>
        <v>Aaron Ayala, MVP, MS, CCC-SLP (he/him) is a Speech-Language Pathologist employed at Penn State Health Milton S. Hershey Medical Center - Department of Otolaryngology.</v>
      </c>
      <c r="K178" s="9">
        <f>Form!AW177</f>
        <v>2017</v>
      </c>
      <c r="L178" s="9">
        <f>Form!AV177</f>
        <v>2017</v>
      </c>
      <c r="M178" s="9" t="str">
        <f>Form!AP177</f>
        <v>American Speech-Language-Hearing Association (ASHA), World Professional Association for Transgender Health (WPATH)</v>
      </c>
      <c r="N178" s="9" t="str">
        <f>Form!AX177</f>
        <v>LGBTQ+ community membership</v>
      </c>
      <c r="O178" s="9" t="str">
        <f>Form!AC177</f>
        <v/>
      </c>
      <c r="P178" s="49" t="str">
        <f>Form!AS177</f>
        <v>https://www.pennstatehealth.org/services-treatments/speech-language-pathology</v>
      </c>
      <c r="Q178" s="9">
        <f>Form!AQ177</f>
        <v>7175316822</v>
      </c>
      <c r="R178" s="9" t="str">
        <f>Form!AR177</f>
        <v/>
      </c>
      <c r="S178" s="9" t="str">
        <f>Form!Y177</f>
        <v>I have taken many educational courses on gender-affirming voice care and have worked in this area throughout my entire career. I also regularly present on gender-affirming voice care to other healthcare professionals and at transgender and gender diverse conferences.</v>
      </c>
      <c r="U178" s="9" t="str">
        <f>Form!AT177</f>
        <v>I have taken several courses on cultural humility within the trans and gender diverse community, and I serve as our Division's Cultural Humility Lead and work with our Office of Diversity, Equity, and Inclusion to identify and address any areas of clinical improvement related to diversity.</v>
      </c>
      <c r="V178" s="9" t="str">
        <f>Form!AZ177</f>
        <v/>
      </c>
    </row>
    <row r="179">
      <c r="A179" s="8" t="str">
        <f>Form!C178</f>
        <v>Anna Diemer, MM</v>
      </c>
      <c r="B179" s="8" t="str">
        <f>Form!AN178</f>
        <v>Asheville, North Carolina</v>
      </c>
      <c r="C179" s="47" t="str">
        <f>Form!J178</f>
        <v>GAVC Trainer</v>
      </c>
      <c r="D179" s="9" t="str">
        <f>Form!L178</f>
        <v>Vocal Pedagogue/Singing Instructor</v>
      </c>
      <c r="E179" s="9" t="str">
        <f>Form!U178</f>
        <v>Nationally (USA)</v>
      </c>
      <c r="F179" s="9" t="str">
        <f>IF(Form!Q178 = "No",Form!O178, Form!O178&amp;", "&amp;Form!R178)</f>
        <v>Individual Training - Virtual, Individual Training - In Person, Group Training - In Person</v>
      </c>
      <c r="G179" s="9" t="str">
        <f>Form!W178</f>
        <v>Feminine, Masculine, Androgynous, Singing</v>
      </c>
      <c r="H179" s="9" t="str">
        <f>Form!M178</f>
        <v>English</v>
      </c>
      <c r="I179" s="48" t="str">
        <f>Form!AI178</f>
        <v>Nonbinary</v>
      </c>
      <c r="J179" s="8" t="str">
        <f>Form!C178&amp;Form!E178&amp;" is a "&amp;Form!L178&amp;" employed at "&amp;Form!AO178&amp;"."</f>
        <v>Anna Diemer, MM (they/them) is a Vocal Pedagogue/Singing Instructor employed at Diemer Voice Studio.</v>
      </c>
      <c r="K179" s="9">
        <f>Form!AW178</f>
        <v>2013</v>
      </c>
      <c r="L179" s="9">
        <f>Form!AV178</f>
        <v>2021</v>
      </c>
      <c r="M179" s="9" t="str">
        <f>Form!AP178</f>
        <v>National Association of Teachers of Singing (NATS), Pan-American Vocology Association (PAVA), The Speakeasy Cooperative (SECO), Vocal Health First Aider</v>
      </c>
      <c r="N179" s="9" t="str">
        <f>Form!AX178</f>
        <v>trans non-binary, autistic, ADHD, chronically ill</v>
      </c>
      <c r="O179" s="9" t="str">
        <f>Form!AC178</f>
        <v>As I am a voice coach and not a medical professional, I cannot accept insurance.</v>
      </c>
      <c r="P179" s="49" t="str">
        <f>Form!AS178</f>
        <v>http://diemervoicestudio.com</v>
      </c>
      <c r="Q179" s="9" t="str">
        <f>Form!AQ178</f>
        <v/>
      </c>
      <c r="R179" s="9" t="str">
        <f>Form!AR178</f>
        <v>anna@diemervoicestudio.com</v>
      </c>
      <c r="S179" s="9" t="str">
        <f>Form!Y178</f>
        <v>I have a masters degree in Voice Pedagogy and have been teaching singing for the past ten years. I have completed the "One Weird Trick" training through The Voice Lab in Chicago and have taken courses by Sandy Hirsch and Renée Yoxon.</v>
      </c>
      <c r="U179" s="9" t="str">
        <f>Form!AT178</f>
        <v/>
      </c>
      <c r="V179" s="9" t="str">
        <f>Form!AZ178</f>
        <v>Just for y'all, not to be published: I skipped the formal training question--some of the courses I have taken include a module on that topic, but I haven't taken an entire course or training. </v>
      </c>
    </row>
    <row r="180">
      <c r="A180" s="8" t="str">
        <f>Form!C179</f>
        <v>Sheri Bayley, PhD, CCC-SLP</v>
      </c>
      <c r="B180" s="8" t="str">
        <f>Form!AN179</f>
        <v>1300 Nevada State Dr, Henderson, Nevada</v>
      </c>
      <c r="C180" s="47" t="str">
        <f>Form!J179</f>
        <v>GAVC Trainer</v>
      </c>
      <c r="D180" s="9" t="str">
        <f>Form!L179</f>
        <v>Speech-Language Pathologist</v>
      </c>
      <c r="E180" s="9" t="str">
        <f>Form!U179</f>
        <v/>
      </c>
      <c r="F180" s="9" t="str">
        <f>IF(Form!Q179 = "No",Form!O179, Form!O179&amp;", "&amp;Form!R179)</f>
        <v>Individual Training - In Person, Group Training - In Person</v>
      </c>
      <c r="G180" s="9" t="str">
        <f>Form!W179</f>
        <v>Feminine, Masculine, Androgynous</v>
      </c>
      <c r="H180" s="9" t="str">
        <f>Form!M179</f>
        <v>English</v>
      </c>
      <c r="I180" s="48" t="str">
        <f>Form!AI179</f>
        <v>Cisgender Woman</v>
      </c>
      <c r="J180" s="8" t="str">
        <f>Form!C179&amp;Form!E179&amp;" is a "&amp;Form!L179&amp;" employed at "&amp;Form!AO179&amp;"."</f>
        <v>Sheri Bayley, PhD, CCC-SLP (she/her) is a Speech-Language Pathologist employed at Nevada State University.</v>
      </c>
      <c r="K180" s="9" t="str">
        <f>Form!AW179</f>
        <v/>
      </c>
      <c r="L180" s="9" t="str">
        <f>Form!AV179</f>
        <v/>
      </c>
      <c r="M180" s="9" t="str">
        <f>Form!AP179</f>
        <v>American Speech-Language-Hearing Association (ASHA)</v>
      </c>
      <c r="N180" s="9" t="str">
        <f>Form!AX179</f>
        <v>Member of the LGBTQIA+ community</v>
      </c>
      <c r="O180" s="9" t="str">
        <f>Form!AC179</f>
        <v>No fee</v>
      </c>
      <c r="P180" s="49" t="str">
        <f>Form!AS179</f>
        <v>https://nevadastate.edu/academics/soe/speech-language-pathology/clinic-info/</v>
      </c>
      <c r="Q180" s="9" t="str">
        <f>Form!AQ179</f>
        <v/>
      </c>
      <c r="R180" s="9" t="str">
        <f>Form!AR179</f>
        <v>sheri.bayley@nevadastate.edu</v>
      </c>
      <c r="S180" s="9" t="str">
        <f>Form!Y179</f>
        <v>Experience providing gender affirming communication training and supervising graduate students in this area. We offer GAVC training at the Nevada State University Speech-Language Clinic. Services are provided by graduate students under the supervision of a certified, licensed SLP. </v>
      </c>
      <c r="U180" s="9" t="str">
        <f>Form!AT179</f>
        <v/>
      </c>
      <c r="V180" s="9" t="str">
        <f>Form!AZ179</f>
        <v>Also provide neurodiversity-affirming treatment</v>
      </c>
    </row>
    <row r="181">
      <c r="A181" s="8" t="str">
        <f>Form!C180</f>
        <v>Sena Crutchley, MA, CCC-SLP</v>
      </c>
      <c r="B181" s="8" t="str">
        <f>Form!AN180</f>
        <v>Greensboro, North Carolina </v>
      </c>
      <c r="C181" s="47" t="str">
        <f>Form!J180</f>
        <v>GAVC Trainer</v>
      </c>
      <c r="D181" s="9" t="str">
        <f>Form!L180</f>
        <v>Speech-Language Pathologist</v>
      </c>
      <c r="E181" s="9" t="str">
        <f>Form!U180</f>
        <v>NC</v>
      </c>
      <c r="F181" s="9" t="str">
        <f>IF(Form!Q180 = "No",Form!O180, Form!O180&amp;", "&amp;Form!R180)</f>
        <v>Individual Training - Virtual, Individual Training - In Person, Group Training - Virtual, Group Training - In Person</v>
      </c>
      <c r="G181" s="9" t="str">
        <f>Form!W180</f>
        <v>Feminine, Masculine, Androgynous</v>
      </c>
      <c r="H181" s="9" t="str">
        <f>Form!M180</f>
        <v>English, Interpretation Services Available</v>
      </c>
      <c r="I181" s="48" t="str">
        <f>Form!AI180</f>
        <v>Nonbinary</v>
      </c>
      <c r="J181" s="8" t="str">
        <f>Form!C180&amp;Form!E180&amp;" is a "&amp;Form!L180&amp;" employed at "&amp;Form!AO180&amp;"."</f>
        <v>Sena Crutchley, MA, CCC-SLP (she/her) is a Speech-Language Pathologist employed at UNC Greensboro.</v>
      </c>
      <c r="K181" s="9">
        <f>Form!AW180</f>
        <v>2006</v>
      </c>
      <c r="L181" s="9">
        <f>Form!AV180</f>
        <v>2007</v>
      </c>
      <c r="M181" s="9" t="str">
        <f>Form!AP180</f>
        <v>American Speech-Language-Hearing Association (ASHA)</v>
      </c>
      <c r="N181" s="9" t="str">
        <f>Form!AX180</f>
        <v/>
      </c>
      <c r="O181" s="9" t="str">
        <f>Form!AC180</f>
        <v>Sliding scale payment options; Medicare; special plans for UNC Greensboro students, faculty and staff</v>
      </c>
      <c r="P181" s="9" t="str">
        <f>Form!AS180</f>
        <v/>
      </c>
      <c r="Q181" s="9">
        <f>Form!AQ180</f>
        <v>3362562003</v>
      </c>
      <c r="R181" s="9" t="str">
        <f>Form!AR180</f>
        <v>sdcrutch@uncg.edu</v>
      </c>
      <c r="S181" s="9" t="str">
        <f>Form!Y180</f>
        <v>I have been providing GAVC since 2007 and have been trained through attending conferences, such as WPATH, and dedicated GAVC conferences. My training has also involved reading articles and textbooks and also contributing to them. I have collaborated and presented with some of the most knowledgeable providers in the area of GAVC. I also use my background in musical theatre in my work. I listen to and learn from people in the gender diverse community and discovered that I am nonbinary along the way.</v>
      </c>
      <c r="U181" s="9" t="str">
        <f>Form!AT180</f>
        <v>I have attended online conferences related to the trans and gender diverse community, I teach a graduate level diversity, equity, and inclusion class, and I also guest lecture on the topic. </v>
      </c>
      <c r="V181" s="9" t="str">
        <f>Form!AZ180</f>
        <v/>
      </c>
    </row>
    <row r="182">
      <c r="A182" s="8" t="str">
        <f>Form!C181</f>
        <v>Lilia Nohemí Giles Mercado, MD</v>
      </c>
      <c r="B182" s="8" t="str">
        <f>Form!AN181</f>
        <v>México City </v>
      </c>
      <c r="C182" s="47" t="str">
        <f>Form!J181</f>
        <v>Surgeon</v>
      </c>
      <c r="D182" s="9" t="str">
        <f>Form!L181</f>
        <v/>
      </c>
      <c r="E182" s="9" t="str">
        <f>Form!U181</f>
        <v/>
      </c>
      <c r="F182" s="9" t="str">
        <f>IF(Form!Q181 = "No",Form!O181, Form!O181&amp;", "&amp;Form!R181)</f>
        <v>, </v>
      </c>
      <c r="G182" s="9" t="str">
        <f>Form!W181</f>
        <v/>
      </c>
      <c r="H182" s="9" t="str">
        <f>Form!M181</f>
        <v/>
      </c>
      <c r="I182" s="48" t="str">
        <f>Form!AI181</f>
        <v>Cisgender Woman</v>
      </c>
      <c r="J182" s="8" t="str">
        <f>Form!C181&amp;Form!E181&amp;" is a "&amp;Form!L181&amp;" employed at "&amp;Form!AO181&amp;"."</f>
        <v>Lilia Nohemí Giles Mercado, MD (she/her) is a  employed at private practice and the National Health Institute.</v>
      </c>
      <c r="K182" s="9">
        <f>Form!AW181</f>
        <v>2021</v>
      </c>
      <c r="L182" s="9">
        <f>Form!AV181</f>
        <v>2021</v>
      </c>
      <c r="M182" s="9" t="str">
        <f>Form!AP181</f>
        <v>Mexican Society of Otolaryngology, Mexican College of Laryngology </v>
      </c>
      <c r="N182" s="9" t="str">
        <f>Form!AX181</f>
        <v/>
      </c>
      <c r="O182" s="9" t="str">
        <f>Form!AC181</f>
        <v/>
      </c>
      <c r="P182" s="49" t="str">
        <f>Form!AS181</f>
        <v>https://na.doct.to/ih2legc2</v>
      </c>
      <c r="Q182" s="9">
        <f>Form!AQ181</f>
        <v>5516901526</v>
      </c>
      <c r="R182" s="9" t="str">
        <f>Form!AR181</f>
        <v>otorrino.dra.liliagiles@gmail.com</v>
      </c>
      <c r="S182" s="9" t="str">
        <f>Form!Y181</f>
        <v/>
      </c>
      <c r="U182" s="9" t="str">
        <f>Form!AT181</f>
        <v>Fellowship in laryngology and phonosurgery at Centro Médico Nacional 20 de noviembre </v>
      </c>
      <c r="V182" s="9" t="str">
        <f>Form!AZ181</f>
        <v/>
      </c>
    </row>
    <row r="183">
      <c r="A183" s="8" t="str">
        <f>Form!C182</f>
        <v>Ryan Ellenbaum, MA CCC-SLP</v>
      </c>
      <c r="B183" s="8" t="str">
        <f>Form!AN182</f>
        <v>Wilmington, DE</v>
      </c>
      <c r="C183" s="47" t="str">
        <f>Form!J182</f>
        <v>GAVC Trainer</v>
      </c>
      <c r="D183" s="9" t="str">
        <f>Form!L182</f>
        <v>Speech-Language Pathologist</v>
      </c>
      <c r="E183" s="9" t="str">
        <f>Form!U182</f>
        <v>DE, PA, NJ, NY</v>
      </c>
      <c r="F183" s="9" t="str">
        <f>IF(Form!Q182 = "No",Form!O182, Form!O182&amp;", "&amp;Form!R182)</f>
        <v>Individual Training - Virtual, Group Training - Virtual</v>
      </c>
      <c r="G183" s="9" t="str">
        <f>Form!W182</f>
        <v>Feminine, Masculine, Androgynous</v>
      </c>
      <c r="H183" s="9" t="str">
        <f>Form!M182</f>
        <v>English, Russian</v>
      </c>
      <c r="I183" s="48" t="str">
        <f>Form!AI182</f>
        <v>Cisgender Woman</v>
      </c>
      <c r="J183" s="8" t="str">
        <f>Form!C182&amp;Form!E182&amp;" is a "&amp;Form!L182&amp;" employed at "&amp;Form!AO182&amp;"."</f>
        <v>Ryan Ellenbaum, MA CCC-SLP (she/her) is a Speech-Language Pathologist employed at Authentic Voices.</v>
      </c>
      <c r="K183" s="9">
        <f>Form!AW182</f>
        <v>2018</v>
      </c>
      <c r="L183" s="9">
        <f>Form!AV182</f>
        <v>2018</v>
      </c>
      <c r="M183" s="9" t="str">
        <f>Form!AP182</f>
        <v>American Speech-Language-Hearing Association</v>
      </c>
      <c r="N183" s="9" t="str">
        <f>Form!AX182</f>
        <v>Queer owned, woman owned</v>
      </c>
      <c r="O183" s="9" t="str">
        <f>Form!AC182</f>
        <v>Accept HSA and FSA funds, flexible payment options</v>
      </c>
      <c r="P183" s="49" t="str">
        <f>Form!AS182</f>
        <v>www.authenticvoicesllc.com</v>
      </c>
      <c r="Q183" s="9">
        <f>Form!AQ182</f>
        <v>2677099006</v>
      </c>
      <c r="R183" s="9" t="str">
        <f>Form!AR182</f>
        <v>authenticvoicesllc@gmail.com</v>
      </c>
      <c r="S183" s="9" t="str">
        <f>Form!Y182</f>
        <v>We have been providing gender-affirming voice training virtually since 2020. We are fully licensed and certified speech language pathologists who exclusively work with gender diverse clients on their voice. We both hold Masters degrees in speech language and hearing sciences. We participate in ongoing education and training with other specialized professionals.</v>
      </c>
      <c r="U183" s="9" t="str">
        <f>Form!AT182</f>
        <v>Cultural and sensitivity training were a component of our graduate education, as well as our  additional continuing education courses. We seek out training provided by gender diverse individuals on this topic when available.</v>
      </c>
      <c r="V183" s="9" t="str">
        <f>Form!AZ182</f>
        <v/>
      </c>
    </row>
    <row r="184">
      <c r="A184" s="8" t="str">
        <f>Form!C183</f>
        <v>AC Goldberg</v>
      </c>
      <c r="B184" s="8" t="str">
        <f>Form!AN183</f>
        <v>Cambridge, MA</v>
      </c>
      <c r="C184" s="47" t="str">
        <f>Form!J183</f>
        <v>GAVC Trainer</v>
      </c>
      <c r="D184" s="9" t="str">
        <f>Form!L183</f>
        <v>Gender Affirming Voice Trainer</v>
      </c>
      <c r="E184" s="9" t="str">
        <f>Form!U183</f>
        <v>MA, VT</v>
      </c>
      <c r="F184" s="9" t="str">
        <f>IF(Form!Q183 = "No",Form!O183, Form!O183&amp;", "&amp;Form!R183)</f>
        <v>Individual Training - Virtual, Individual Training - In Person, Group Training - Virtual, Group Training - In Person</v>
      </c>
      <c r="G184" s="9" t="str">
        <f>Form!W183</f>
        <v>Feminine, Masculine, Androgynous, Singing</v>
      </c>
      <c r="H184" s="9" t="str">
        <f>Form!M183</f>
        <v>English</v>
      </c>
      <c r="I184" s="48" t="str">
        <f>Form!AI183</f>
        <v>Transgender Man</v>
      </c>
      <c r="J184" s="8" t="str">
        <f>Form!C183&amp;Form!E183&amp;" is a "&amp;Form!L183&amp;" employed at "&amp;Form!AO183&amp;"."</f>
        <v>AC Goldberg (he/him) is a Gender Affirming Voice Trainer employed at Northeastern University .</v>
      </c>
      <c r="K184" s="9">
        <f>Form!AW183</f>
        <v>2004</v>
      </c>
      <c r="L184" s="9">
        <f>Form!AV183</f>
        <v>2016</v>
      </c>
      <c r="M184" s="9" t="str">
        <f>Form!AP183</f>
        <v>American Speech-Language-Hearing Association (ASHA), World Professional Association for Transgender Health (WPATH)</v>
      </c>
      <c r="N184" s="9" t="str">
        <f>Form!AX183</f>
        <v>Intersex/Trans</v>
      </c>
      <c r="O184" s="9" t="str">
        <f>Form!AC183</f>
        <v>The Northeastern clinic is $35/session. Prismatic Speech Services offers microgrants for anyone in need. </v>
      </c>
      <c r="P184" s="9" t="str">
        <f>Form!AS183</f>
        <v/>
      </c>
      <c r="Q184" s="9" t="str">
        <f>Form!AQ183</f>
        <v/>
      </c>
      <c r="R184" s="9" t="str">
        <f>Form!AR183</f>
        <v>acgoldberg@gmail.com</v>
      </c>
      <c r="S184" s="9" t="str">
        <f>Form!Y183</f>
        <v>I’m a founding member of the Voice Initiative, a part of the WPATH GEI mentoring program and run a gender affirming voice clinic at Northeastern University, as well as privately through Prismatic Speech Services. I teach a course to other speech/language pathologists in trans voice, and have educated hundreds to date! </v>
      </c>
      <c r="U184" s="9" t="str">
        <f>Form!AT183</f>
        <v>I’m always engaging and am a well known trainer in this area. </v>
      </c>
      <c r="V184" s="9" t="str">
        <f>Form!AZ183</f>
        <v/>
      </c>
    </row>
    <row r="185">
      <c r="A185" s="8" t="str">
        <f>Form!C184</f>
        <v>Siobhan Blake M.S. CCC-SLP</v>
      </c>
      <c r="B185" s="8" t="str">
        <f>Form!AN184</f>
        <v>448 Ignacio Blvd. Suite 200, Novato, CA 94949</v>
      </c>
      <c r="C185" s="47" t="str">
        <f>Form!J184</f>
        <v>GAVC Trainer</v>
      </c>
      <c r="D185" s="9" t="str">
        <f>Form!L184</f>
        <v>Speech-Language Pathologist</v>
      </c>
      <c r="E185" s="9" t="str">
        <f>Form!U184</f>
        <v>CA</v>
      </c>
      <c r="F185" s="9" t="str">
        <f>IF(Form!Q184 = "No",Form!O184, Form!O184&amp;", "&amp;Form!R184)</f>
        <v>Individual Training - Virtual, Group Training - Virtual</v>
      </c>
      <c r="G185" s="9" t="str">
        <f>Form!W184</f>
        <v>Feminine, Masculine, Androgynous, Singing</v>
      </c>
      <c r="H185" s="9" t="str">
        <f>Form!M184</f>
        <v>English</v>
      </c>
      <c r="I185" s="48" t="str">
        <f>Form!AI184</f>
        <v>Cisgender Woman</v>
      </c>
      <c r="J185" s="8" t="str">
        <f>Form!C184&amp;Form!E184&amp;" is a "&amp;Form!L184&amp;" employed at "&amp;Form!AO184&amp;"."</f>
        <v>Siobhan Blake M.S. CCC-SLP (she/her) is a Speech-Language Pathologist employed at Reveal Speech &amp; Voice.</v>
      </c>
      <c r="K185" s="9">
        <f>Form!AW184</f>
        <v>2007</v>
      </c>
      <c r="L185" s="9">
        <f>Form!AV184</f>
        <v>2007</v>
      </c>
      <c r="M185" s="9" t="str">
        <f>Form!AP184</f>
        <v>World Professional Association for Transgender Health (WPATH), American Speech-Language-Hearing Association (ASHA)</v>
      </c>
      <c r="N185" s="9" t="str">
        <f>Form!AX184</f>
        <v> </v>
      </c>
      <c r="O185" s="9" t="str">
        <f>Form!AC184</f>
        <v>flexible payment options</v>
      </c>
      <c r="P185" s="49" t="str">
        <f>Form!AS184</f>
        <v>revealspeech.com</v>
      </c>
      <c r="Q185" s="9">
        <f>Form!AQ184</f>
        <v>4154390472</v>
      </c>
      <c r="R185" s="9" t="str">
        <f>Form!AR184</f>
        <v>siobhan@revealspeech.com</v>
      </c>
      <c r="S185" s="9" t="str">
        <f>Form!Y184</f>
        <v>Siobhan Blake (she/her) received her Master of Science in Speech-Language Pathology in 2007, where she received specialized education and training in gender-affirming voice care. Siobhan has been working with Trans voice clients since 2006, when she was a graduate student clinician, and in 2022 founded Reveal Speech and Voice, a practice focused exclusively on serving the needs of Trans and gender-expansive clients throughout California.</v>
      </c>
      <c r="U185" s="9" t="str">
        <f>Form!AT184</f>
        <v>I attend in-person WPATH symposia and continually take continuing education courses on cultural humility.</v>
      </c>
      <c r="V185" s="9" t="str">
        <f>Form!AZ184</f>
        <v> </v>
      </c>
    </row>
    <row r="186">
      <c r="A186" s="8" t="str">
        <f>Form!C185</f>
        <v>Kimberly Dahl, MS, CCC-SLP</v>
      </c>
      <c r="B186" s="8" t="str">
        <f>Form!AN185</f>
        <v>Providence, RI</v>
      </c>
      <c r="C186" s="47" t="str">
        <f>Form!J185</f>
        <v>GAVC Trainer</v>
      </c>
      <c r="D186" s="9" t="str">
        <f>Form!L185</f>
        <v>Speech-Language Pathologist</v>
      </c>
      <c r="E186" s="9" t="str">
        <f>Form!U185</f>
        <v>RI, MA</v>
      </c>
      <c r="F186" s="9" t="str">
        <f>IF(Form!Q185 = "No",Form!O185, Form!O185&amp;", "&amp;Form!R185)</f>
        <v>Individual Training - Virtual, Individual Training - In Person, Group Training - In Person</v>
      </c>
      <c r="G186" s="9" t="str">
        <f>Form!W185</f>
        <v>Feminine</v>
      </c>
      <c r="H186" s="9" t="str">
        <f>Form!M185</f>
        <v>English</v>
      </c>
      <c r="I186" s="48" t="str">
        <f>Form!AI185</f>
        <v>Cisgender Woman</v>
      </c>
      <c r="J186" s="8" t="str">
        <f>Form!C185&amp;Form!E185&amp;" is a "&amp;Form!L185&amp;" employed at "&amp;Form!AO185&amp;"."</f>
        <v>Kimberly Dahl, MS, CCC-SLP (she/her) is a Speech-Language Pathologist employed at Boston University.</v>
      </c>
      <c r="K186" s="9">
        <f>Form!AW185</f>
        <v>2019</v>
      </c>
      <c r="L186" s="9">
        <f>Form!AV185</f>
        <v>2017</v>
      </c>
      <c r="M186" s="9" t="str">
        <f>Form!AP185</f>
        <v>World Professional Association for Transgender Health (WPATH), American Speech-Language-Hearing Association (ASHA), The Voice Foundation</v>
      </c>
      <c r="N186" s="9" t="str">
        <f>Form!AX185</f>
        <v/>
      </c>
      <c r="O186" s="9" t="str">
        <f>Form!AC185</f>
        <v>Private pay only, at this time</v>
      </c>
      <c r="P186" s="49" t="str">
        <f>Form!AS185</f>
        <v>kimberlydahl.com</v>
      </c>
      <c r="Q186" s="9" t="str">
        <f>Form!AQ185</f>
        <v/>
      </c>
      <c r="R186" s="9" t="str">
        <f>Form!AR185</f>
        <v>dahl@bu.edu</v>
      </c>
      <c r="S186" s="9" t="str">
        <f>Form!Y185</f>
        <v>I have provided GAVC services to people since 2017. I completed a clinical fellowship in voice at Oregon Health &amp; Science University and worked as a voice-specializing speech-language pathologist at Massachusetts General Hospital Voice Center. I have completed GAVC workshops and professional development courses from leaders in the field. I am engaged in active research to improve GAVC approaches as a doctoral candidate at Boston University.</v>
      </c>
      <c r="U186" s="9" t="str">
        <f>Form!AT185</f>
        <v>I have completed workshops that target both clinical and cultural competence, participate regularly in community conferences (First Event Boston, Philly Trans Wellness), and collaborate closely with transgender and nonbinary consultants who provide guidance based on their professional experiences in transgender health and their lived experiences</v>
      </c>
      <c r="V186" s="9" t="str">
        <f>Form!AZ185</f>
        <v/>
      </c>
    </row>
    <row r="187">
      <c r="A187" s="8" t="str">
        <f>Form!C186</f>
        <v>Stefani Kalos, MS, CCC-SLP</v>
      </c>
      <c r="B187" s="8" t="str">
        <f>Form!AN186</f>
        <v>243 Charles St, Boston, Massachusetts</v>
      </c>
      <c r="C187" s="47" t="str">
        <f>Form!J186</f>
        <v>GAVC Trainer</v>
      </c>
      <c r="D187" s="9" t="str">
        <f>Form!L186</f>
        <v>Speech-Language Pathologist</v>
      </c>
      <c r="E187" s="9" t="str">
        <f>Form!U186</f>
        <v>MA</v>
      </c>
      <c r="F187" s="9" t="str">
        <f>IF(Form!Q186 = "No",Form!O186, Form!O186&amp;", "&amp;Form!R186)</f>
        <v>Individual Training - Virtual, Individual Training - In Person, Group Training - Virtual, Group Training - In Person</v>
      </c>
      <c r="G187" s="9" t="str">
        <f>Form!W186</f>
        <v>Feminine, Masculine, Androgynous</v>
      </c>
      <c r="H187" s="9" t="str">
        <f>Form!M186</f>
        <v>English</v>
      </c>
      <c r="I187" s="48" t="str">
        <f>Form!AI186</f>
        <v>Cisgender Woman</v>
      </c>
      <c r="J187" s="8" t="str">
        <f>Form!C186&amp;Form!E186&amp;" is a "&amp;Form!L186&amp;" employed at "&amp;Form!AO186&amp;"."</f>
        <v>Stefani Kalos, MS, CCC-SLP (she/her) is a Speech-Language Pathologist employed at Voice and Speech Lab, Mass Eye and Ear.</v>
      </c>
      <c r="K187" s="9">
        <f>Form!AW186</f>
        <v>2016</v>
      </c>
      <c r="L187" s="9">
        <f>Form!AV186</f>
        <v>2020</v>
      </c>
      <c r="M187" s="9" t="str">
        <f>Form!AP186</f>
        <v>American Speech-Language-Hearing Association (ASHA)</v>
      </c>
      <c r="N187" s="9" t="str">
        <f>Form!AX186</f>
        <v/>
      </c>
      <c r="O187" s="9" t="str">
        <f>Form!AC186</f>
        <v>Our clinic is in a hospital and accepts all insurance, however not all insurances approve GAVC services. We do everything we can to get them covered. We provided a group therapy option with a much reduced out of pocket option if insurance does not cover individual services.</v>
      </c>
      <c r="P187" s="49" t="str">
        <f>Form!AS186</f>
        <v>https://masseyeandear.org/specialties/voice-lab</v>
      </c>
      <c r="Q187" s="9">
        <f>Form!AQ186</f>
        <v>6175734050</v>
      </c>
      <c r="R187" s="9" t="str">
        <f>Form!AR186</f>
        <v/>
      </c>
      <c r="S187" s="9" t="str">
        <f>Form!Y186</f>
        <v>I am a licensed speech-pathologist who has been strictly working with Voice patients for 5 out of my 7 years in the field. I started providing GAVC training in 2020 and a good portion of my caseload are GAVC clients. I have attended many conferences about GAVC specifically in addition to smaller educational seminars about the trans and gender non-conforming community hosted by those within the community. I also recently presented with a colleague at a national convention about how we built and maintain and GAVC program within our clinic. </v>
      </c>
      <c r="U187" s="9" t="str">
        <f>Form!AT186</f>
        <v>I have taken many short seminars hosted by folks within the trans and gender diverse community. </v>
      </c>
      <c r="V187" s="9" t="str">
        <f>Form!AZ186</f>
        <v/>
      </c>
    </row>
    <row r="188">
      <c r="A188" s="8" t="str">
        <f>Form!C187</f>
        <v>Bradley Hoff MA, CCC-SLP</v>
      </c>
      <c r="B188" s="8" t="str">
        <f>Form!AN187</f>
        <v>10 E Union Square, New York City, NY</v>
      </c>
      <c r="C188" s="47" t="str">
        <f>Form!J187</f>
        <v>GAVC Trainer</v>
      </c>
      <c r="D188" s="9" t="str">
        <f>Form!L187</f>
        <v>Speech-Language Pathologist</v>
      </c>
      <c r="E188" s="9" t="str">
        <f>Form!U187</f>
        <v>NY</v>
      </c>
      <c r="F188" s="9" t="str">
        <f>IF(Form!Q187 = "No",Form!O187, Form!O187&amp;", "&amp;Form!R187)</f>
        <v>Individual Training - Virtual, Individual Training - In Person</v>
      </c>
      <c r="G188" s="9" t="str">
        <f>Form!W187</f>
        <v>Feminine, Masculine, Androgynous, Singing</v>
      </c>
      <c r="H188" s="9" t="str">
        <f>Form!M187</f>
        <v>English</v>
      </c>
      <c r="I188" s="48" t="str">
        <f>Form!AI187</f>
        <v>Cisgender Man</v>
      </c>
      <c r="J188" s="8" t="str">
        <f>Form!C187&amp;Form!E187&amp;" is a "&amp;Form!L187&amp;" employed at "&amp;Form!AO187&amp;"."</f>
        <v>Bradley Hoff MA, CCC-SLP (he/him) is a Speech-Language Pathologist employed at Mount Sinai Downtown Union Square.</v>
      </c>
      <c r="K188" s="9" t="str">
        <f>Form!AW187</f>
        <v/>
      </c>
      <c r="L188" s="9" t="str">
        <f>Form!AV187</f>
        <v/>
      </c>
      <c r="M188" s="9" t="str">
        <f>Form!AP187</f>
        <v>American Speech-Language-Hearing Association (ASHA)</v>
      </c>
      <c r="N188" s="9" t="str">
        <f>Form!AX187</f>
        <v/>
      </c>
      <c r="O188" s="9" t="str">
        <f>Form!AC187</f>
        <v>Most insurances accepted</v>
      </c>
      <c r="P188" s="49" t="str">
        <f>Form!AS187</f>
        <v>mountainai.org</v>
      </c>
      <c r="Q188" s="9">
        <f>Form!AQ187</f>
        <v>2128448430</v>
      </c>
      <c r="R188" s="9" t="str">
        <f>Form!AR187</f>
        <v>Bradley.Hoff@mountsinai.org</v>
      </c>
      <c r="S188" s="9" t="str">
        <f>Form!Y187</f>
        <v>ASHA accredited Speech-Language Patholigist. 5 years experience providing GAVC training, PAVA-RV candidate, voice-specialized clinical fellowship at LIJ Medical Center, history of musical theater training (BFA), classically trained singer/actor, ally of all.</v>
      </c>
      <c r="U188" s="9" t="str">
        <f>Form!AT187</f>
        <v/>
      </c>
      <c r="V188" s="9" t="str">
        <f>Form!AZ187</f>
        <v/>
      </c>
    </row>
    <row r="189">
      <c r="A189" s="8" t="str">
        <f>Form!C188</f>
        <v>Vrushali Angadi, PhD, CCC-SLP</v>
      </c>
      <c r="B189" s="8" t="str">
        <f>Form!AN188</f>
        <v>P.O. Box 6961
112 Waldron Hall, Radford, Virginia</v>
      </c>
      <c r="C189" s="47" t="str">
        <f>Form!J188</f>
        <v>GAVC Trainer</v>
      </c>
      <c r="D189" s="9" t="str">
        <f>Form!L188</f>
        <v>Speech-Language Pathologist</v>
      </c>
      <c r="E189" s="9" t="str">
        <f>Form!U188</f>
        <v>VA, KY</v>
      </c>
      <c r="F189" s="9" t="str">
        <f>IF(Form!Q188 = "No",Form!O188, Form!O188&amp;", "&amp;Form!R188)</f>
        <v>Individual Training - Virtual, Individual Training - In Person, Group Training - Virtual, Group Training - In Person</v>
      </c>
      <c r="G189" s="9" t="str">
        <f>Form!W188</f>
        <v>Feminine, Masculine</v>
      </c>
      <c r="H189" s="9" t="str">
        <f>Form!M188</f>
        <v>English, Hindi, Marathi</v>
      </c>
      <c r="I189" s="48" t="str">
        <f>Form!AI188</f>
        <v>Cisgender Woman</v>
      </c>
      <c r="J189" s="8" t="str">
        <f>Form!C188&amp;Form!E188&amp;" is a "&amp;Form!L188&amp;" employed at "&amp;Form!AO188&amp;"."</f>
        <v>Vrushali Angadi, PhD, CCC-SLP (she/her) is a Speech-Language Pathologist employed at Radford University.</v>
      </c>
      <c r="K189" s="9">
        <f>Form!AW188</f>
        <v>2010</v>
      </c>
      <c r="L189" s="9">
        <f>Form!AV188</f>
        <v>2010</v>
      </c>
      <c r="M189" s="9" t="str">
        <f>Form!AP188</f>
        <v>American Speech-Language-Hearing Association (ASHA)</v>
      </c>
      <c r="N189" s="9" t="str">
        <f>Form!AX188</f>
        <v/>
      </c>
      <c r="O189" s="9" t="str">
        <f>Form!AC188</f>
        <v>I work in an academic clinic in Radford University in Virginia. We provide services for free.</v>
      </c>
      <c r="P189" s="49" t="str">
        <f>Form!AS188</f>
        <v>https://www.radford.edu/content/wchs/home/cosd/about/faculty.html</v>
      </c>
      <c r="Q189" s="9">
        <f>Form!AQ188</f>
        <v>5408316828</v>
      </c>
      <c r="R189" s="9" t="str">
        <f>Form!AR188</f>
        <v>vangadi@radford.edu</v>
      </c>
      <c r="S189" s="9" t="str">
        <f>Form!Y188</f>
        <v>With over two decades of dedicated experience, I have extensive experience in both clinical and research domains specializing in voice disorders. My clinical practice is underscored by extensive training and hands-on experience in diagnosing and managing a wide range of voice disorders. I have worked diligently to refine my skills in providing tailored interventions to address the unique needs of each patient, fostering optimal vocal health and function. In addition to my clinical and research pursuits, I have cultivated expertise in gender-affirming voice treatment, recognizing the importance of providing inclusive and affirming care to individuals seeking to align their voice with their gender identity. </v>
      </c>
      <c r="U189" s="9" t="str">
        <f>Form!AT188</f>
        <v/>
      </c>
      <c r="V189" s="9" t="str">
        <f>Form!AZ188</f>
        <v/>
      </c>
    </row>
    <row r="190">
      <c r="A190" s="8" t="str">
        <f>Form!C189</f>
        <v>Karen L. Bunce, MS CCC-SLP</v>
      </c>
      <c r="B190" s="8" t="str">
        <f>Form!AN189</f>
        <v>705 Maple Road Suite 100, Williamsville, NY 14221</v>
      </c>
      <c r="C190" s="47" t="str">
        <f>Form!J189</f>
        <v>GAVC Trainer</v>
      </c>
      <c r="D190" s="9" t="str">
        <f>Form!L189</f>
        <v>Speech-Language Pathologist</v>
      </c>
      <c r="E190" s="9" t="str">
        <f>Form!U189</f>
        <v/>
      </c>
      <c r="F190" s="9" t="str">
        <f>IF(Form!Q189 = "No",Form!O189, Form!O189&amp;", "&amp;Form!R189)</f>
        <v>Individual Training - In Person</v>
      </c>
      <c r="G190" s="9" t="str">
        <f>Form!W189</f>
        <v>Feminine, Masculine, Androgynous</v>
      </c>
      <c r="H190" s="9" t="str">
        <f>Form!M189</f>
        <v>English</v>
      </c>
      <c r="I190" s="48" t="str">
        <f>Form!AI189</f>
        <v>Cisgender Woman</v>
      </c>
      <c r="J190" s="8" t="str">
        <f>Form!C189&amp;Form!E189&amp;" is a "&amp;Form!L189&amp;" employed at "&amp;Form!AO189&amp;"."</f>
        <v>Karen L. Bunce, MS CCC-SLP (she/her) is a Speech-Language Pathologist employed at Kaleida Health - Buffalo Therapy Services.</v>
      </c>
      <c r="K190" s="9">
        <f>Form!AW189</f>
        <v>1992</v>
      </c>
      <c r="L190" s="9">
        <f>Form!AV189</f>
        <v>2000</v>
      </c>
      <c r="M190" s="9" t="str">
        <f>Form!AP189</f>
        <v>American Speech-Language-Hearing Association (ASHA)</v>
      </c>
      <c r="N190" s="9" t="str">
        <f>Form!AX189</f>
        <v/>
      </c>
      <c r="O190" s="9" t="str">
        <f>Form!AC189</f>
        <v>Clinical associated with large medical institution accepting multiple insurances, sliding scale information available upon request.  </v>
      </c>
      <c r="P190" s="49" t="str">
        <f>Form!AS189</f>
        <v>https://kaleidascope.kaleidahealth.org/</v>
      </c>
      <c r="Q190" s="9">
        <f>Form!AQ189</f>
        <v>7165807360</v>
      </c>
      <c r="R190" s="9" t="str">
        <f>Form!AR189</f>
        <v>kbunce@kaleidahealth.org</v>
      </c>
      <c r="S190" s="9" t="str">
        <f>Form!Y189</f>
        <v>Multiple courses in Gender Affirming Voice Therapy taken; lecture yearly to graduate students on GAVC</v>
      </c>
      <c r="U190" s="9" t="str">
        <f>Form!AT189</f>
        <v>Completed multiple courses on gender, diversity and sensitivity</v>
      </c>
      <c r="V190" s="9" t="str">
        <f>Form!AZ189</f>
        <v/>
      </c>
    </row>
    <row r="191">
      <c r="A191" s="8" t="str">
        <f>Form!C190</f>
        <v>Anne Ver Hoef, MA, CCC-L-SLP</v>
      </c>
      <c r="B191" s="8" t="str">
        <f>Form!AN190</f>
        <v>Anchorage, Alaska</v>
      </c>
      <c r="C191" s="47" t="str">
        <f>Form!J190</f>
        <v>GAVC Trainer</v>
      </c>
      <c r="D191" s="9" t="str">
        <f>Form!L190</f>
        <v>Speech-Language Pathologist</v>
      </c>
      <c r="E191" s="9" t="str">
        <f>Form!U190</f>
        <v>AK, IA</v>
      </c>
      <c r="F191" s="9" t="str">
        <f>IF(Form!Q190 = "No",Form!O190, Form!O190&amp;", "&amp;Form!R190)</f>
        <v>Individual Training - Virtual, Individual Training - In Person</v>
      </c>
      <c r="G191" s="9" t="str">
        <f>Form!W190</f>
        <v>Feminine, Masculine, Androgynous, Singing</v>
      </c>
      <c r="H191" s="30" t="str">
        <f>Form!M190</f>
        <v>English, Alaska Native languages with interpreter</v>
      </c>
      <c r="I191" s="48" t="str">
        <f>Form!AI190</f>
        <v>Cisgender Woman</v>
      </c>
      <c r="J191" s="8" t="str">
        <f>Form!C190&amp;Form!E190&amp;" is a "&amp;Form!L190&amp;" employed at "&amp;Form!AO190&amp;"."</f>
        <v>Anne Ver Hoef, MA, CCC-L-SLP (she/her) is a Speech-Language Pathologist employed at Private Practice.</v>
      </c>
      <c r="K191" s="9">
        <f>Form!AW190</f>
        <v>1985</v>
      </c>
      <c r="L191" s="9">
        <f>Form!AV190</f>
        <v>2010</v>
      </c>
      <c r="M191" s="9" t="str">
        <f>Form!AP190</f>
        <v>American Speech-Language-Hearing Association (ASHA), AKSHA, Gender Voice Mastermind (FB), LGBTQ+ SLP's, AKSHA SLP Special Interest Group, Gender Spectrum Voice &amp; Communication</v>
      </c>
      <c r="N191" s="9" t="str">
        <f>Form!AX190</f>
        <v/>
      </c>
      <c r="O191" s="9" t="str">
        <f>Form!AC190</f>
        <v>accept all insurance; sliding scale payment options</v>
      </c>
      <c r="P191" s="49" t="str">
        <f>Form!AS190</f>
        <v>www.anneverhoef.com</v>
      </c>
      <c r="Q191" s="9" t="str">
        <f>Form!AQ190</f>
        <v/>
      </c>
      <c r="R191" s="9" t="str">
        <f>Form!AR190</f>
        <v>a.verhoef.ak@gmail.com</v>
      </c>
      <c r="S191" s="9" t="str">
        <f>Form!Y190</f>
        <v>Multiple education/training workshops nationally and 10+ years experience</v>
      </c>
      <c r="U191" s="9" t="str">
        <f>Form!AT190</f>
        <v>Training and experience with Alaska Native cultures</v>
      </c>
      <c r="V191" s="9" t="str">
        <f>Form!AZ190</f>
        <v>Support to friends and others in LGBTQ+ community</v>
      </c>
    </row>
    <row r="192">
      <c r="A192" s="8" t="str">
        <f>Form!C191</f>
        <v>Oya Topbas, MS, CCC-SLP</v>
      </c>
      <c r="B192" s="8" t="str">
        <f>Form!AN191</f>
        <v>3929 Peachtree Rd NE,, Atlanta, Georgia</v>
      </c>
      <c r="C192" s="47" t="str">
        <f>Form!J191</f>
        <v>GAVC Trainer</v>
      </c>
      <c r="D192" s="9" t="str">
        <f>Form!L191</f>
        <v>Speech-Language Pathologist</v>
      </c>
      <c r="E192" s="9" t="str">
        <f>Form!U191</f>
        <v>GA, FL</v>
      </c>
      <c r="F192" s="9" t="str">
        <f>IF(Form!Q191 = "No",Form!O191, Form!O191&amp;", "&amp;Form!R191)</f>
        <v>Individual Training - Virtual, Individual Training - In Person, Group Training - Virtual, Group Training - In Person</v>
      </c>
      <c r="G192" s="9" t="str">
        <f>Form!W191</f>
        <v>Feminine, Masculine, Androgynous</v>
      </c>
      <c r="H192" s="9" t="str">
        <f>Form!M191</f>
        <v>English, Turkish</v>
      </c>
      <c r="I192" s="50" t="str">
        <f>Form!AI191</f>
        <v>gender non-conforming/androgynous female</v>
      </c>
      <c r="J192" s="8" t="str">
        <f>Form!C191&amp;Form!E191&amp;" is a "&amp;Form!L191&amp;" employed at "&amp;Form!AO191&amp;"."</f>
        <v>Oya Topbas, MS, CCC-SLP (they/she) is a Speech-Language Pathologist employed at ENT Institute.</v>
      </c>
      <c r="K192" s="9">
        <f>Form!AW191</f>
        <v>2020</v>
      </c>
      <c r="L192" s="9">
        <f>Form!AV191</f>
        <v>2021</v>
      </c>
      <c r="M192" s="9" t="str">
        <f>Form!AP191</f>
        <v>American Speech-Language-Hearing Association (ASHA)</v>
      </c>
      <c r="N192" s="9" t="str">
        <f>Form!AX191</f>
        <v>I am a part of the LBGTQ+ community</v>
      </c>
      <c r="O192" s="9" t="str">
        <f>Form!AC191</f>
        <v>I accept most insurances as well as offer discounted self-pay packages.</v>
      </c>
      <c r="P192" s="9" t="str">
        <f>Form!AS191</f>
        <v/>
      </c>
      <c r="Q192" s="9">
        <f>Form!AQ191</f>
        <v>3046850538</v>
      </c>
      <c r="R192" s="9" t="str">
        <f>Form!AR191</f>
        <v>oyavoicesp@gmail.com</v>
      </c>
      <c r="S192" s="9" t="str">
        <f>Form!Y191</f>
        <v>I have a graduate degree (master's degree) in Speech Pathology. I specialize in gender-affirming voice training and in people who voice disorders.</v>
      </c>
      <c r="U192" s="9" t="str">
        <f>Form!AT191</f>
        <v>I have completed cultural humility courses on the Medbridge website. </v>
      </c>
      <c r="V192" s="9" t="str">
        <f>Form!AZ191</f>
        <v>Gender- affirming voice training is my biggest passion.</v>
      </c>
    </row>
    <row r="193">
      <c r="A193" s="8" t="str">
        <f>Form!C192</f>
        <v>Lauren Lawson, MS, CCC-SLP; SVI-Trained Vocologist</v>
      </c>
      <c r="B193" s="8" t="str">
        <f>Form!AN192</f>
        <v>621 Walnut Ave SE, Roanoke, Virginia </v>
      </c>
      <c r="C193" s="47" t="str">
        <f>Form!J192</f>
        <v>GAVC Trainer</v>
      </c>
      <c r="D193" s="9" t="str">
        <f>Form!L192</f>
        <v>Speech-Language Pathologist</v>
      </c>
      <c r="E193" s="9" t="str">
        <f>Form!U192</f>
        <v>VA</v>
      </c>
      <c r="F193" s="9" t="str">
        <f>IF(Form!Q192 = "No",Form!O192, Form!O192&amp;", "&amp;Form!R192)</f>
        <v>Individual Training - Virtual, Individual Training - In Person, Group Training - Virtual, Group Training - In Person</v>
      </c>
      <c r="G193" s="9" t="str">
        <f>Form!W192</f>
        <v>Feminine, Masculine, Androgynous, Singing</v>
      </c>
      <c r="H193" s="9" t="str">
        <f>Form!M192</f>
        <v>English</v>
      </c>
      <c r="I193" s="48" t="str">
        <f>Form!AI192</f>
        <v>Cisgender Woman</v>
      </c>
      <c r="J193" s="8" t="str">
        <f>Form!C192&amp;Form!E192&amp;" is a "&amp;Form!L192&amp;" employed at "&amp;Form!AO192&amp;"."</f>
        <v>Lauren Lawson, MS, CCC-SLP; SVI-Trained Vocologist (she/her) is a Speech-Language Pathologist employed at Valley Voice, PLLC.</v>
      </c>
      <c r="K193" s="9">
        <f>Form!AW192</f>
        <v>2012</v>
      </c>
      <c r="L193" s="9">
        <f>Form!AV192</f>
        <v>2019</v>
      </c>
      <c r="M193" s="9" t="str">
        <f>Form!AP192</f>
        <v>American Speech-Language-Hearing Association (ASHA)</v>
      </c>
      <c r="N193" s="9" t="str">
        <f>Form!AX192</f>
        <v>I feel strongly about human rights as a whole. I'm privileged to not have others question my identity or relationships, and it is important to me to help others feel accepted and safe, because these are privileges I experience daily. </v>
      </c>
      <c r="O193" s="9" t="str">
        <f>Form!AC192</f>
        <v>Sliding scale</v>
      </c>
      <c r="P193" s="49" t="str">
        <f>Form!AS192</f>
        <v>roavalleyvoice.com</v>
      </c>
      <c r="Q193" s="9">
        <f>Form!AQ192</f>
        <v>704806443</v>
      </c>
      <c r="R193" s="9" t="str">
        <f>Form!AR192</f>
        <v>lauren@roavalleyvoice.com</v>
      </c>
      <c r="S193" s="9" t="str">
        <f>Form!Y192</f>
        <v>I am a speech pathologist with a history in voice and singing. I strive to pursue specific education opportunities in the latest best practices for person-voice alignment. I completed training at the Summer Vocology Institute, part of which included teaching techniques for gender-voice services. I've also done courses with providers such as Transplaining, where I learned more inclusive practices and specific methods for attaining and maintaining a speaking or singing voice that aligns with oneself, whether it be masculine, feminine, or non-binary. </v>
      </c>
      <c r="U193" s="9" t="str">
        <f>Form!AT192</f>
        <v>Multiple continuing education courses specifically on the topics of understanding my own possible biases and how these affect my methods of practice and service delivery, and how to approach sensitive topics while honoring the perspective of someone with different experiences.</v>
      </c>
      <c r="V193" s="9" t="str">
        <f>Form!AZ192</f>
        <v/>
      </c>
    </row>
    <row r="194">
      <c r="A194" s="8" t="str">
        <f>Form!C193</f>
        <v>Mx Niall Taylor, BA, MSpeechPath</v>
      </c>
      <c r="B194" s="8" t="str">
        <f>Form!AN193</f>
        <v>Perth, Western Australia </v>
      </c>
      <c r="C194" s="47" t="str">
        <f>Form!J193</f>
        <v>GAVC Trainer</v>
      </c>
      <c r="D194" s="9" t="str">
        <f>Form!L193</f>
        <v>Speech-Language Pathologist</v>
      </c>
      <c r="E194" s="9" t="str">
        <f>Form!U193</f>
        <v>Nationally (Australia)</v>
      </c>
      <c r="F194" s="9" t="str">
        <f>IF(Form!Q193 = "No",Form!O193, Form!O193&amp;", "&amp;Form!R193)</f>
        <v>Individual Training - Virtual, Individual Training - In Person, Group Training - Virtual, Group Training - In Person</v>
      </c>
      <c r="G194" s="9" t="str">
        <f>Form!W193</f>
        <v>Feminine, Masculine, Androgynous</v>
      </c>
      <c r="H194" s="9" t="str">
        <f>Form!M193</f>
        <v>English </v>
      </c>
      <c r="I194" s="48" t="str">
        <f>Form!AI193</f>
        <v>Nonbinary</v>
      </c>
      <c r="J194" s="8" t="str">
        <f>Form!C193&amp;Form!E193&amp;" is a "&amp;Form!L193&amp;" employed at "&amp;Form!AO193&amp;"."</f>
        <v>Mx Niall Taylor, BA, MSpeechPath (he/she) is a Speech-Language Pathologist employed at Niall Taylor Speech Pathology .</v>
      </c>
      <c r="K194" s="9">
        <f>Form!AW193</f>
        <v>2019</v>
      </c>
      <c r="L194" s="9">
        <f>Form!AV193</f>
        <v>2019</v>
      </c>
      <c r="M194" s="9" t="str">
        <f>Form!AP193</f>
        <v>Member of AusPATH</v>
      </c>
      <c r="N194" s="9" t="str">
        <f>Form!AX193</f>
        <v>I'm a neurodivergent non-binary person. </v>
      </c>
      <c r="O194" s="9" t="str">
        <f>Form!AC193</f>
        <v>Medicare and Private Health Insurance accepted. </v>
      </c>
      <c r="P194" s="49" t="str">
        <f>Form!AS193</f>
        <v>www.thenbsp.com.au</v>
      </c>
      <c r="Q194" s="9" t="str">
        <f>Form!AQ193</f>
        <v/>
      </c>
      <c r="R194" s="9" t="str">
        <f>Form!AR193</f>
        <v>niall@thenbsp.com.au</v>
      </c>
      <c r="S194" s="9" t="str">
        <f>Form!Y193</f>
        <v>Gender-affirming voice and communication education and training for all ages and voices. Initial sessions cover education so that you understand how to look after and explore your voice. Follow-up sessions provide an opportunity to problem solve barriers, develop you technique, or to check in for general vocal health.</v>
      </c>
      <c r="U194" s="9" t="str">
        <f>Form!AT193</f>
        <v/>
      </c>
      <c r="V194" s="9" t="str">
        <f>Form!AZ193</f>
        <v/>
      </c>
    </row>
    <row r="195">
      <c r="A195" s="8" t="str">
        <f>Form!C194</f>
        <v>Marie Fleming, MA, CCC-SLP</v>
      </c>
      <c r="B195" s="8" t="str">
        <f>Form!AN194</f>
        <v>St. Louis, Missouri</v>
      </c>
      <c r="C195" s="47" t="str">
        <f>Form!J194</f>
        <v>GAVC Trainer</v>
      </c>
      <c r="D195" s="9" t="str">
        <f>Form!L194</f>
        <v>Speech-Language Pathologist</v>
      </c>
      <c r="E195" s="9" t="str">
        <f>Form!U194</f>
        <v>MO, IL</v>
      </c>
      <c r="F195" s="9" t="str">
        <f>IF(Form!Q194 = "No",Form!O194, Form!O194&amp;", "&amp;Form!R194)</f>
        <v>Individual Training - Virtual, Individual Training - In Person</v>
      </c>
      <c r="G195" s="9" t="str">
        <f>Form!W194</f>
        <v>Feminine, Masculine, Androgynous</v>
      </c>
      <c r="H195" s="9" t="str">
        <f>Form!M194</f>
        <v>English</v>
      </c>
      <c r="I195" s="48" t="str">
        <f>Form!AI194</f>
        <v>Cisgender Woman</v>
      </c>
      <c r="J195" s="8" t="str">
        <f>Form!C194&amp;Form!E194&amp;" is a "&amp;Form!L194&amp;" employed at "&amp;Form!AO194&amp;"."</f>
        <v>Marie Fleming, MA, CCC-SLP (she/her) is a Speech-Language Pathologist employed at Washington University in St. Louis.</v>
      </c>
      <c r="K195" s="9">
        <f>Form!AW194</f>
        <v>2020</v>
      </c>
      <c r="L195" s="9">
        <f>Form!AV194</f>
        <v>2020</v>
      </c>
      <c r="M195" s="9" t="str">
        <f>Form!AP194</f>
        <v>American Speech-Language-Hearing Association (ASHA)</v>
      </c>
      <c r="N195" s="9" t="str">
        <f>Form!AX194</f>
        <v>Asian-American</v>
      </c>
      <c r="O195" s="9" t="str">
        <f>Form!AC194</f>
        <v>university medical system, insurance-based but we do have a self-pay system</v>
      </c>
      <c r="P195" s="49" t="str">
        <f>Form!AS194</f>
        <v>https://oto.wustl.edu/people/marie-fleming-ccc-slp/</v>
      </c>
      <c r="Q195" s="9">
        <f>Form!AQ194</f>
        <v>3143627509</v>
      </c>
      <c r="R195" s="9" t="str">
        <f>Form!AR194</f>
        <v/>
      </c>
      <c r="S195" s="9" t="str">
        <f>Form!Y194</f>
        <v>Clinical externship in graduate school with a focus on GAVC, additional trainings post-grad, 3 years experience in GAVC post-grad with both adult and pediatric populations</v>
      </c>
      <c r="U195" s="9" t="str">
        <f>Form!AT194</f>
        <v/>
      </c>
      <c r="V195" s="9" t="str">
        <f>Form!AZ194</f>
        <v/>
      </c>
    </row>
    <row r="196">
      <c r="A196" s="8" t="str">
        <f>Form!C195</f>
        <v>Samantha Fitzenrider</v>
      </c>
      <c r="B196" s="8" t="str">
        <f>Form!AN195</f>
        <v>Dayton, OH</v>
      </c>
      <c r="C196" s="47" t="str">
        <f>Form!J195</f>
        <v>GAVC Trainer</v>
      </c>
      <c r="D196" s="9" t="str">
        <f>Form!L195</f>
        <v>Speech-Language Pathologist</v>
      </c>
      <c r="E196" s="9" t="str">
        <f>Form!U195</f>
        <v>OH</v>
      </c>
      <c r="F196" s="9" t="str">
        <f>IF(Form!Q195 = "No",Form!O195, Form!O195&amp;", "&amp;Form!R195)</f>
        <v>Individual Training - Virtual, Individual Training - In Person</v>
      </c>
      <c r="G196" s="9" t="str">
        <f>Form!W195</f>
        <v>Feminine, Masculine</v>
      </c>
      <c r="H196" s="9" t="str">
        <f>Form!M195</f>
        <v>English </v>
      </c>
      <c r="I196" s="48" t="str">
        <f>Form!AI195</f>
        <v>Cisgender Woman</v>
      </c>
      <c r="J196" s="8" t="str">
        <f>Form!C195&amp;Form!E195&amp;" is a "&amp;Form!L195&amp;" employed at "&amp;Form!AO195&amp;"."</f>
        <v>Samantha Fitzenrider (she/her) is a Speech-Language Pathologist employed at Dayton VA Medical Center.</v>
      </c>
      <c r="K196" s="9">
        <f>Form!AW195</f>
        <v>2015</v>
      </c>
      <c r="L196" s="9">
        <f>Form!AV195</f>
        <v>2023</v>
      </c>
      <c r="M196" s="9" t="str">
        <f>Form!AP195</f>
        <v>American Speech-Language-Hearing Association (ASHA)</v>
      </c>
      <c r="N196" s="9" t="str">
        <f>Form!AX195</f>
        <v/>
      </c>
      <c r="O196" s="9" t="str">
        <f>Form!AC195</f>
        <v/>
      </c>
      <c r="P196" s="9" t="str">
        <f>Form!AS195</f>
        <v/>
      </c>
      <c r="Q196" s="9" t="str">
        <f>Form!AQ195</f>
        <v/>
      </c>
      <c r="R196" s="9" t="str">
        <f>Form!AR195</f>
        <v>samantha.fitzenrider@va.gov</v>
      </c>
      <c r="S196" s="9" t="str">
        <f>Form!Y195</f>
        <v>Continuing education in gender affirming voice  care. </v>
      </c>
      <c r="U196" s="9" t="str">
        <f>Form!AT195</f>
        <v/>
      </c>
      <c r="V196" s="9" t="str">
        <f>Form!AZ195</f>
        <v/>
      </c>
    </row>
    <row r="197">
      <c r="A197" s="8" t="str">
        <f>Form!C196</f>
        <v>Sarah Gromko, M.S., CCC-SLP, PAVA-RV</v>
      </c>
      <c r="B197" s="8" t="str">
        <f>Form!AN196</f>
        <v>3272 Main St, Stratford, CT</v>
      </c>
      <c r="C197" s="47" t="str">
        <f>Form!J196</f>
        <v>GAVC Trainer</v>
      </c>
      <c r="D197" s="9" t="str">
        <f>Form!L196</f>
        <v>Speech-Language Pathologist</v>
      </c>
      <c r="E197" s="9" t="str">
        <f>Form!U196</f>
        <v>CT</v>
      </c>
      <c r="F197" s="9" t="str">
        <f>IF(Form!Q196 = "No",Form!O196, Form!O196&amp;", "&amp;Form!R196)</f>
        <v>Individual Training - Virtual, Individual Training - In Person, Group Training - In Person</v>
      </c>
      <c r="G197" s="9" t="str">
        <f>Form!W196</f>
        <v>Feminine, Masculine, Androgynous, Singing</v>
      </c>
      <c r="H197" s="9" t="str">
        <f>Form!M196</f>
        <v>English</v>
      </c>
      <c r="I197" s="48" t="str">
        <f>Form!AI196</f>
        <v>Cisgender Woman</v>
      </c>
      <c r="J197" s="8" t="str">
        <f>Form!C196&amp;Form!E196&amp;" is a "&amp;Form!L196&amp;" employed at "&amp;Form!AO196&amp;"."</f>
        <v>Sarah Gromko, M.S., CCC-SLP, PAVA-RV (she/her) is a Speech-Language Pathologist employed at St. Vincent’s Rehabilitation Network Outpatient, Stratford (Hartford HealthCare Network).</v>
      </c>
      <c r="K197" s="9">
        <f>Form!AW196</f>
        <v>2018</v>
      </c>
      <c r="L197" s="9">
        <f>Form!AV196</f>
        <v>2022</v>
      </c>
      <c r="M197" s="9" t="str">
        <f>Form!AP196</f>
        <v>Pan-American Vocology Association (PAVA), World Professional Association for Transgender Health (WPATH), American Speech-Language-Hearing Association (ASHA), GLMA, Voice and Speech Trainers Association (VASTA), Autistic Self-Advocacy Network</v>
      </c>
      <c r="N197" s="9" t="str">
        <f>Form!AX196</f>
        <v>LGBTQ+ community member, Neurodivergent, Female</v>
      </c>
      <c r="O197" s="9" t="str">
        <f>Form!AC196</f>
        <v>All insurances providing coverage in CT for gender-affirming speech therapy; private pay for singing therapy and voice acting training</v>
      </c>
      <c r="P197" s="49" t="str">
        <f>Form!AS196</f>
        <v>gromkovoice.com</v>
      </c>
      <c r="Q197" s="9">
        <f>Form!AQ196</f>
        <v>4752107550</v>
      </c>
      <c r="R197" s="9" t="str">
        <f>Form!AR196</f>
        <v>sarah.gromko@hhchealth.org</v>
      </c>
      <c r="S197" s="9" t="str">
        <f>Form!Y196</f>
        <v>Sarah Gromko is a neurodivergent member of the LGBTQI+ community with a professional singing/acting background. She has had classical singing training from age 12 on, graduated from Berklee College of Music as a vocalist, earned a master’s degree in speech-language pathology, and is a Pan American Vocology Association-Recognized Vocologist. She has taken extensive courses specific to gender-affirming voice training, providing over 1000 hours of voice therapy to the TGNC population. She has presented at national and regional conferences on the topic, and is an active member of the World Professional Association of Transgender Health (WPATH), GLMA: Health Professionals Advancing LGBTQ Equality, Pan American Vocology Association (PAVA), and Voice and Speech Trainers Association (VASTA).</v>
      </c>
      <c r="U197" s="9" t="str">
        <f>Form!AT196</f>
        <v>CEUs: Cultural Humility with Transgender and Nonbinary People; Gender Affirmative Voice Training-Approach and Technique; Strategies to Counter Bias in Clinical Interactions; Hirsch’s Acoustic Assumptions-Nuancing Resonance for a Gender Affirming Voice;  Hirsch’s Acoustic Assumptions-A Gender Spectra Resonance Masterclass; Clinical Applications of Meta-Therapy in Speech-Language Pathology; Gender-Affirming Voice Training-A Self-Study Course for Voice Clinicians; Code of Conduct Training; CONFERENCES: USPATH Scientific Symposium 2023 (speaker); Gender Health Conference 2022 &amp; 2023 (speaker); Pan-American Vocology Association Symposium 2023; ASHA Conference 2022, 2018, 2017 (speaker), &amp; 2016; ASHA Professional Summit 2017 (presenter)</v>
      </c>
      <c r="V197" s="9" t="str">
        <f>Form!AZ196</f>
        <v/>
      </c>
    </row>
    <row r="198">
      <c r="A198" s="8" t="str">
        <f>Form!C197</f>
        <v>Anthony Pinkerton, BM-VP, BM-ME, CYVT</v>
      </c>
      <c r="B198" s="8" t="str">
        <f>Form!AN197</f>
        <v>Winter Park, FL</v>
      </c>
      <c r="C198" s="47" t="str">
        <f>Form!J197</f>
        <v>GAVC Trainer</v>
      </c>
      <c r="D198" s="30" t="str">
        <f>Form!L197</f>
        <v>Vocal Pedagogy/Singing Instruction/Acting Coach (offering GAVC training in addition to singing and general services)</v>
      </c>
      <c r="E198" s="9" t="str">
        <f>Form!U197</f>
        <v>Globally</v>
      </c>
      <c r="F198" s="9" t="str">
        <f>IF(Form!Q197 = "No",Form!O197, Form!O197&amp;", "&amp;Form!R197)</f>
        <v>Individual Training - Virtual, Individual Training - In Person</v>
      </c>
      <c r="G198" s="9" t="str">
        <f>Form!W197</f>
        <v>Feminine, Masculine, Androgynous, Singing</v>
      </c>
      <c r="H198" s="9" t="str">
        <f>Form!M197</f>
        <v>English</v>
      </c>
      <c r="I198" s="48" t="str">
        <f>Form!AI197</f>
        <v>Cisgender Man</v>
      </c>
      <c r="J198" s="8" t="str">
        <f>Form!C197&amp;Form!E197&amp;" is a "&amp;Form!L197&amp;" employed at "&amp;Form!AO197&amp;"."</f>
        <v>Anthony Pinkerton, BM-VP, BM-ME, CYVT (he/him) is a Vocal Pedagogy/Singing Instruction/Acting Coach (offering GAVC training in addition to singing and general services) employed at Seattle Voice Lab.</v>
      </c>
      <c r="K198" s="9">
        <f>Form!AW197</f>
        <v>2016</v>
      </c>
      <c r="L198" s="9">
        <f>Form!AV197</f>
        <v>2021</v>
      </c>
      <c r="M198" s="9" t="str">
        <f>Form!AP197</f>
        <v/>
      </c>
      <c r="N198" s="9" t="str">
        <f>Form!AX197</f>
        <v>Gay Male</v>
      </c>
      <c r="O198" s="9" t="str">
        <f>Form!AC197</f>
        <v/>
      </c>
      <c r="P198" s="49" t="str">
        <f>Form!AS197</f>
        <v>www.seattlevoicelab.com</v>
      </c>
      <c r="Q198" s="9">
        <f>Form!AQ197</f>
        <v>3214430934</v>
      </c>
      <c r="R198" s="9" t="str">
        <f>Form!AR197</f>
        <v>yoganthony@gmail.com</v>
      </c>
      <c r="S198" s="9" t="str">
        <f>Form!Y197</f>
        <v>I work for Seattle Voice Lab</v>
      </c>
      <c r="U198" s="9" t="str">
        <f>Form!AT197</f>
        <v/>
      </c>
      <c r="V198" s="9" t="str">
        <f>Form!AZ197</f>
        <v/>
      </c>
    </row>
    <row r="199">
      <c r="A199" s="8" t="str">
        <f>Form!C198</f>
        <v>David Bayne, PhD, CCC-SLP</v>
      </c>
      <c r="B199" s="8" t="str">
        <f>Form!AN198</f>
        <v>953 Danby Road, Ithaca, NY</v>
      </c>
      <c r="C199" s="47" t="str">
        <f>Form!J198</f>
        <v>GAVC Trainer</v>
      </c>
      <c r="D199" s="9" t="str">
        <f>Form!L198</f>
        <v>Speech-Language Pathologist</v>
      </c>
      <c r="E199" s="9" t="str">
        <f>Form!U198</f>
        <v>NY</v>
      </c>
      <c r="F199" s="9" t="str">
        <f>IF(Form!Q198 = "No",Form!O198, Form!O198&amp;", "&amp;Form!R198)</f>
        <v>Individual Training - Virtual, Individual Training - In Person, Group Training - Virtual, Group Training - In Person</v>
      </c>
      <c r="G199" s="9" t="str">
        <f>Form!W198</f>
        <v>Feminine, Masculine, Androgynous, Singing</v>
      </c>
      <c r="H199" s="9" t="str">
        <f>Form!M198</f>
        <v>English</v>
      </c>
      <c r="I199" s="48" t="str">
        <f>Form!AI198</f>
        <v>Prefer Not to Say</v>
      </c>
      <c r="J199" s="8" t="str">
        <f>Form!C198&amp;Form!E198&amp;" is a "&amp;Form!L198&amp;" employed at "&amp;Form!AO198&amp;"."</f>
        <v>David Bayne, PhD, CCC-SLP (he/they) is a Speech-Language Pathologist employed at Ithaca College.</v>
      </c>
      <c r="K199" s="9">
        <f>Form!AW198</f>
        <v>2016</v>
      </c>
      <c r="L199" s="9">
        <f>Form!AV198</f>
        <v>2016</v>
      </c>
      <c r="M199" s="9" t="str">
        <f>Form!AP198</f>
        <v>American Speech-Language-Hearing Association (ASHA), AHSA Voice and Voice therapy special interest group</v>
      </c>
      <c r="N199" s="9" t="str">
        <f>Form!AX198</f>
        <v/>
      </c>
      <c r="O199" s="9" t="str">
        <f>Form!AC198</f>
        <v>Our clinic is free and does not bill person or insurance. </v>
      </c>
      <c r="P199" s="49" t="str">
        <f>Form!AS198</f>
        <v>https://www.ithaca.edu/academics/school-health-sciences-and-human-performance/clinics-and-labs/sir-alexander-ewing-ithaca-college-speech-and-hearing-clinic</v>
      </c>
      <c r="Q199" s="9">
        <f>Form!AQ198</f>
        <v>3862358704</v>
      </c>
      <c r="R199" s="9" t="str">
        <f>Form!AR198</f>
        <v>dbayne@ithaca.edu</v>
      </c>
      <c r="S199" s="9" t="str">
        <f>Form!Y198</f>
        <v>I am a licensed speech-language pathologist (providing services in this area since 2016) and have attended many additional trainings regarding GAVC assessment and provision. My research is also aligned with this population. </v>
      </c>
      <c r="U199" s="9" t="str">
        <f>Form!AT198</f>
        <v>I have attended multiple seminars and given lectures at the state and national level on cultural humility in marginalized populations. </v>
      </c>
      <c r="V199" s="9" t="str">
        <f>Form!AZ198</f>
        <v/>
      </c>
    </row>
    <row r="200">
      <c r="A200" s="8" t="str">
        <f>Form!C199</f>
        <v>LeAnn Taylor, CCC-SLP</v>
      </c>
      <c r="B200" s="8" t="str">
        <f>Form!AN199</f>
        <v>715 S 8th St, Minneapolis, MN</v>
      </c>
      <c r="C200" s="47" t="str">
        <f>Form!J199</f>
        <v>GAVC Trainer</v>
      </c>
      <c r="D200" s="9" t="str">
        <f>Form!L199</f>
        <v>Speech-Language Pathologist</v>
      </c>
      <c r="E200" s="9" t="str">
        <f>Form!U199</f>
        <v>MN</v>
      </c>
      <c r="F200" s="9" t="str">
        <f>IF(Form!Q199 = "No",Form!O199, Form!O199&amp;", "&amp;Form!R199)</f>
        <v>Individual Training - Virtual, Individual Training - In Person</v>
      </c>
      <c r="G200" s="9" t="str">
        <f>Form!W199</f>
        <v>Feminine, Masculine, Androgynous</v>
      </c>
      <c r="H200" s="9" t="str">
        <f>Form!M199</f>
        <v>English, Spanish</v>
      </c>
      <c r="I200" s="48" t="str">
        <f>Form!AI199</f>
        <v>Cisgender Woman</v>
      </c>
      <c r="J200" s="8" t="str">
        <f>Form!C199&amp;Form!E199&amp;" is a "&amp;Form!L199&amp;" employed at "&amp;Form!AO199&amp;"."</f>
        <v>LeAnn Taylor, CCC-SLP (she/her) is a Speech-Language Pathologist employed at Hennepin Healthcare.</v>
      </c>
      <c r="K200" s="9">
        <f>Form!AW199</f>
        <v>2006</v>
      </c>
      <c r="L200" s="9">
        <f>Form!AV199</f>
        <v>2023</v>
      </c>
      <c r="M200" s="9" t="str">
        <f>Form!AP199</f>
        <v>ASHA, MNSHA</v>
      </c>
      <c r="N200" s="9" t="str">
        <f>Form!AX199</f>
        <v/>
      </c>
      <c r="O200" s="9" t="str">
        <f>Form!AC199</f>
        <v/>
      </c>
      <c r="P200" s="49" t="str">
        <f>Form!AS199</f>
        <v>hennepinhealthcare.org</v>
      </c>
      <c r="Q200" s="9" t="str">
        <f>Form!AQ199</f>
        <v/>
      </c>
      <c r="R200" s="9" t="str">
        <f>Form!AR199</f>
        <v>leann.taylor@hcmed.org</v>
      </c>
      <c r="S200" s="9" t="str">
        <f>Form!Y199</f>
        <v>Participated in a 3 day intensive course on gender-affirming voice care.  </v>
      </c>
      <c r="U200" s="9" t="str">
        <f>Form!AT199</f>
        <v>I took a 3-day intensive course on GAVC and have participated in a year of cultural humility courses as a part of our organization's required training.  </v>
      </c>
      <c r="V200" s="9" t="str">
        <f>Form!AZ199</f>
        <v/>
      </c>
    </row>
    <row r="201">
      <c r="A201" s="8" t="str">
        <f>Form!C200</f>
        <v>Anita L. Kozan, Ph.D., CCC-SLP</v>
      </c>
      <c r="B201" s="8" t="str">
        <f>Form!AN200</f>
        <v>2912  39th Avenue South, Minneapolis, MN</v>
      </c>
      <c r="C201" s="47" t="str">
        <f>Form!J200</f>
        <v>GAVC Trainer</v>
      </c>
      <c r="D201" s="30" t="str">
        <f>Form!L200</f>
        <v>Speech-Language Pathologist &amp; Teacher of Singing</v>
      </c>
      <c r="E201" s="30" t="str">
        <f>Form!U200</f>
        <v>MN and NM: GAVT. Globally: Singing Voice Instruction.</v>
      </c>
      <c r="F201" s="9" t="str">
        <f>IF(Form!Q200 = "No",Form!O200, Form!O200&amp;", "&amp;Form!R200)</f>
        <v>Individual Training - Virtual, Individual Training - In Person, Group Training - Virtual, Group Training - In Person</v>
      </c>
      <c r="G201" s="9" t="str">
        <f>Form!W200</f>
        <v>Feminine, Masculine, Androgynous, Singing</v>
      </c>
      <c r="H201" s="9" t="str">
        <f>Form!M200</f>
        <v>English</v>
      </c>
      <c r="I201" s="48" t="str">
        <f>Form!AI200</f>
        <v>Cisgender Woman</v>
      </c>
      <c r="J201" s="8" t="str">
        <f>Form!C200&amp;Form!E200&amp;" is a "&amp;Form!L200&amp;" employed at "&amp;Form!AO200&amp;"."</f>
        <v>Anita L. Kozan, Ph.D., CCC-SLP (she/her) is a Speech-Language Pathologist &amp; Teacher of Singing employed at Kozan Clinic for Voice, Speech and Spirit, LLC.</v>
      </c>
      <c r="K201" s="9">
        <f>Form!AW200</f>
        <v>1972</v>
      </c>
      <c r="L201" s="9">
        <f>Form!AV200</f>
        <v>1983</v>
      </c>
      <c r="M201" s="9" t="str">
        <f>Form!AP200</f>
        <v>World Professional Association for Transgender Health (WPATH), American Speech-Language-Hearing Association (ASHA), Pan American Vocology Association, (PAVA) Voice Foundation, Minnesota Speech-Language-Hearing Association</v>
      </c>
      <c r="N201" s="9" t="str">
        <f>Form!AX200</f>
        <v>Bisexual cis woman activist working on behalf of bi community and trans/GNB community  </v>
      </c>
      <c r="O201" s="9" t="str">
        <f>Form!AC200</f>
        <v>I work privately in person at my home in Minneapolis, Minnesota, USA and over Zoom, FaceTime, or other preferred platforms.
I do not accept any insurances. Occasionally people have submitted their receipts to their insurance company with varying degrees of success.
The charge for a one-hour session is $150.USD, payable at the time of service, by cash, or personal or bank check. There is an added fee if using Venmo or another app.
</v>
      </c>
      <c r="P201" s="49" t="str">
        <f>Form!AS200</f>
        <v>www.kozanclinic.com</v>
      </c>
      <c r="Q201" s="9">
        <f>Form!AQ200</f>
        <v>6126693206</v>
      </c>
      <c r="R201" s="9" t="str">
        <f>Form!AR200</f>
        <v>anitakozan@mac.com</v>
      </c>
      <c r="S201" s="9" t="str">
        <f>Form!Y200</f>
        <v>Helping people care for and change their speaking and singing voice or heal their injured speaking and singing voice has been the focus of my professional work, particularly since playing keyboards and alto sax, and singing in a new wave original rock band in the late '70's and early '80's. I am a Ph.D. speech and language pathologist (1995), and teach singing using Somatic Voicework™ - The LoVetri Method, which is completely compatible with the best principles of voice science and techniques for Gender Affirming Voice Training. My work with trans women began in the 1980's, and with trans men and gender nonbinary people in the 1990's. 
I am the author (1st Ed. 2006; 2nd Ed. 2012) and co-author with Sandi Hammond (3rd Ed.) of The Singing Voice Chapter in the book, Voice and Communication Therapy for the Transgender/ Gender Diverse Client: Editors Adler, Hirsch, Pickering (3rd Ed. 2019).
I received the Diversity Champions Award from the American Speech-Language-Hearing Association in 2009 for my work with trans-feminine clients. I received the Lavender Pride Award in 2009 for my work with trans speakers and singers, as well as for co-hosting Bi Cities, a show by, for, and about the bisexual community and our allies, which includes interviews with GLBTQIA+ people and our allies. Over 300 episodes have been recorded since 2002 and are now permanently available on the internet through the University of Minnesota Libraries. Bi Cities all-volunteer crew received the Changemaker Organization of the Year Award in April, 2024 in St. Paul, Minnesota.
I have spoken at the local, state, national and international levels about my work with transgender and Gender Non Binary singers and speakers. I donate my time to local organizations where I speak to groups of trans/GNB youth. I teach a three day/evening seminar annually to experienced teachers of Somatic Voicework™, helping them learn best methods and practices for teaching singing to people who are trans/GNB. 
I work in a solo private practice, the Kozan Clinic for Voice, Speech and Spirit, LLC, where I tailor each person's work and recommendations based on their individual strengths, goals, and needs. My work is collaborative and respectful, meeting the person where they are comfortable. We move forward at their pace.</v>
      </c>
      <c r="U201" s="9" t="str">
        <f>Form!AT200</f>
        <v>I have received formal training through national, state, and local organizations: World Professional Association for Transgender Health, American Speech-Language-Hearing Association, Pan American Vocology Association, Minnesota Speech-Language-Hearing Association, Rainbow Health Collective </v>
      </c>
      <c r="V201" s="9" t="str">
        <f>Form!AZ200</f>
        <v>Helping a person develop their voice for speaking and/or for singing that is congruent with their identity continues to be one of the most thrilling, humbling, and healing experiences in my life.</v>
      </c>
    </row>
    <row r="202">
      <c r="A202" s="8" t="str">
        <f>Form!C201</f>
        <v>Leah B. Helou, PhD, CCC-SLP</v>
      </c>
      <c r="B202" s="8" t="str">
        <f>Form!AN201</f>
        <v>200 Lothrop Street, Pittsburgh, PA 15213, Pittsburgh, PA</v>
      </c>
      <c r="C202" s="47" t="str">
        <f>Form!J201</f>
        <v>GAVC Trainer</v>
      </c>
      <c r="D202" s="9" t="str">
        <f>Form!L201</f>
        <v>Speech-Language Pathologist</v>
      </c>
      <c r="E202" s="9" t="str">
        <f>Form!U201</f>
        <v>PA</v>
      </c>
      <c r="F202" s="9" t="str">
        <f>IF(Form!Q201 = "No",Form!O201, Form!O201&amp;", "&amp;Form!R201)</f>
        <v>Individual Training - Virtual, Individual Training - In Person</v>
      </c>
      <c r="G202" s="9" t="str">
        <f>Form!W201</f>
        <v>Feminine, Masculine, Androgynous</v>
      </c>
      <c r="H202" s="9" t="str">
        <f>Form!M201</f>
        <v>English</v>
      </c>
      <c r="I202" s="48" t="str">
        <f>Form!AI201</f>
        <v>Cisgender Woman</v>
      </c>
      <c r="J202" s="8" t="str">
        <f>Form!C201&amp;Form!E201&amp;" is a "&amp;Form!L201&amp;" employed at "&amp;Form!AO201&amp;"."</f>
        <v>Leah B. Helou, PhD, CCC-SLP (she/her) is a Speech-Language Pathologist employed at UPMC Voice Center at Mercy Hospital.</v>
      </c>
      <c r="K202" s="9">
        <f>Form!AW201</f>
        <v>2002</v>
      </c>
      <c r="L202" s="9">
        <f>Form!AV201</f>
        <v>2002</v>
      </c>
      <c r="M202" s="9" t="str">
        <f>Form!AP201</f>
        <v>American Speech-Language-Hearing Association (ASHA), National Black Association for Speech, Language, and Hearing (NBASLH), Society for Neuroscience</v>
      </c>
      <c r="N202" s="9" t="str">
        <f>Form!AX201</f>
        <v>I have thoroughly inspected my own gender identity, and will continue to do so. I am committed to the liberation of all people from vectors of oppression. </v>
      </c>
      <c r="O202" s="9" t="str">
        <f>Form!AC201</f>
        <v>The UPMC Voice Center works with a number of insurance providers.</v>
      </c>
      <c r="P202" s="9" t="str">
        <f>Form!AS201</f>
        <v/>
      </c>
      <c r="Q202" s="9">
        <f>Form!AQ201</f>
        <v>7143003903</v>
      </c>
      <c r="R202" s="9" t="str">
        <f>Form!AR201</f>
        <v>lbh7@pitt.edu</v>
      </c>
      <c r="S202" s="9" t="str">
        <f>Form!Y201</f>
        <v>I have co-authored and presented numerous 2-3 day workshops on gender-affirming voice and communication work; have completed several trainings related to "cultural humility" in the context of trans existence; and have served on a number of trans-centered and trans-run boards (e.g., for conferences).</v>
      </c>
      <c r="U202" s="9" t="str">
        <f>Form!AT201</f>
        <v>Numerous courses offered at several institutions, as well as decades of informal training through friendship with and service to members of the trans community</v>
      </c>
      <c r="V202" s="9" t="str">
        <f>Form!AZ201</f>
        <v/>
      </c>
    </row>
    <row r="203">
      <c r="A203" s="8" t="str">
        <f>Form!C202</f>
        <v>Katherine Yung, MD, FACS</v>
      </c>
      <c r="B203" s="8" t="str">
        <f>Form!AN202</f>
        <v>450 Sutter Street, Suite 1139, San Francisco, CA 94108, San Francisco, CA</v>
      </c>
      <c r="C203" s="47" t="str">
        <f>Form!J202</f>
        <v>Surgeon</v>
      </c>
      <c r="D203" s="9" t="str">
        <f>Form!L202</f>
        <v/>
      </c>
      <c r="E203" s="9" t="str">
        <f>Form!U202</f>
        <v/>
      </c>
      <c r="F203" s="9" t="str">
        <f>IF(Form!Q202 = "No",Form!O202, Form!O202&amp;", "&amp;Form!R202)</f>
        <v>, </v>
      </c>
      <c r="G203" s="9" t="str">
        <f>Form!W202</f>
        <v/>
      </c>
      <c r="H203" s="9" t="str">
        <f>Form!M202</f>
        <v/>
      </c>
      <c r="I203" s="48" t="str">
        <f>Form!AI202</f>
        <v>Cisgender Woman</v>
      </c>
      <c r="J203" s="8" t="str">
        <f>Form!C202&amp;Form!E202&amp;" is a "&amp;Form!L202&amp;" employed at "&amp;Form!AO202&amp;"."</f>
        <v>Katherine Yung, MD, FACS (she/her) is a  employed at San Francisco Voice &amp; Swallowing.</v>
      </c>
      <c r="K203" s="9">
        <f>Form!AW202</f>
        <v>2008</v>
      </c>
      <c r="L203" s="9">
        <f>Form!AV202</f>
        <v>2015</v>
      </c>
      <c r="M203" s="9" t="str">
        <f>Form!AP202</f>
        <v>IATVS, ALA, Trio, ABEA</v>
      </c>
      <c r="N203" s="9" t="str">
        <f>Form!AX202</f>
        <v/>
      </c>
      <c r="O203" s="9" t="str">
        <f>Form!AC202</f>
        <v/>
      </c>
      <c r="P203" s="49" t="str">
        <f>Form!AS202</f>
        <v>sfvoice.com</v>
      </c>
      <c r="Q203" s="9">
        <f>Form!AQ202</f>
        <v>4158398639</v>
      </c>
      <c r="R203" s="9" t="str">
        <f>Form!AR202</f>
        <v>kyung@sfvoice.com</v>
      </c>
      <c r="S203" s="9" t="str">
        <f>Form!Y202</f>
        <v/>
      </c>
      <c r="U203" s="9" t="str">
        <f>Form!AT202</f>
        <v>I have attended course/lectures on cultural humility given by members of the trans and gender diverse community. </v>
      </c>
      <c r="V203" s="9" t="str">
        <f>Form!AZ202</f>
        <v/>
      </c>
    </row>
    <row r="204">
      <c r="A204" s="8" t="str">
        <f>Form!C203</f>
        <v>Rachel Norotsky, MS, CF-SLP</v>
      </c>
      <c r="B204" s="8" t="str">
        <f>Form!AN203</f>
        <v>550 Peachtree St NE, Atlanta, Georgia</v>
      </c>
      <c r="C204" s="47" t="str">
        <f>Form!J203</f>
        <v>GAVC Trainer</v>
      </c>
      <c r="D204" s="9" t="str">
        <f>Form!L203</f>
        <v>Speech-Language Pathologist</v>
      </c>
      <c r="E204" s="9" t="str">
        <f>Form!U203</f>
        <v>GA</v>
      </c>
      <c r="F204" s="9" t="str">
        <f>IF(Form!Q203 = "No",Form!O203, Form!O203&amp;", "&amp;Form!R203)</f>
        <v>Individual Training - Virtual, Individual Training - In Person</v>
      </c>
      <c r="G204" s="9" t="str">
        <f>Form!W203</f>
        <v>Feminine, Masculine, Androgynous</v>
      </c>
      <c r="H204" s="9" t="str">
        <f>Form!M203</f>
        <v>English, Spanish</v>
      </c>
      <c r="I204" s="48" t="str">
        <f>Form!AI203</f>
        <v>Cisgender Woman</v>
      </c>
      <c r="J204" s="8" t="str">
        <f>Form!C203&amp;Form!E203&amp;" is a "&amp;Form!L203&amp;" employed at "&amp;Form!AO203&amp;"."</f>
        <v>Rachel Norotsky, MS, CF-SLP (she/her) is a Speech-Language Pathologist employed at Emory Voice Center.</v>
      </c>
      <c r="K204" s="9">
        <f>Form!AW203</f>
        <v>2023</v>
      </c>
      <c r="L204" s="9">
        <f>Form!AV203</f>
        <v>2023</v>
      </c>
      <c r="M204" s="9" t="str">
        <f>Form!AP203</f>
        <v>American Speech-Language-Hearing Association (ASHA)</v>
      </c>
      <c r="N204" s="9" t="str">
        <f>Form!AX203</f>
        <v/>
      </c>
      <c r="O204" s="9" t="str">
        <f>Form!AC203</f>
        <v>Insurance Accepted</v>
      </c>
      <c r="P204" s="49" t="str">
        <f>Form!AS203</f>
        <v>https://www.emoryhealthcare.org/centers-programs/voice-center</v>
      </c>
      <c r="Q204" s="9" t="str">
        <f>Form!AQ203</f>
        <v/>
      </c>
      <c r="R204" s="9" t="str">
        <f>Form!AR203</f>
        <v>rachel.norotsky@emoryhealthcare.org</v>
      </c>
      <c r="S204" s="9" t="str">
        <f>Form!Y203</f>
        <v>I am a speech-language pathologist specialized in voice, upper airway, and swallowing disorders. I provide gender-affirming voice care and have worked with clients on feminine-leaning, masculine-leaning, and androgynous voice goals. This work includes exploration of resonance, pitch, intonation, nonspoken communication (body language), reflexive vocalizations (cough/laugh), and various vocal qualities and/or character voices.</v>
      </c>
      <c r="U204" s="9" t="str">
        <f>Form!AT203</f>
        <v/>
      </c>
      <c r="V204" s="9" t="str">
        <f>Form!AZ203</f>
        <v/>
      </c>
    </row>
    <row r="205">
      <c r="A205" s="8" t="str">
        <f>Form!C204</f>
        <v>Kristen Bond, MM, MS, CCC-SLP</v>
      </c>
      <c r="B205" s="8" t="str">
        <f>Form!AN204</f>
        <v>450 Sutter St, Suite 1139, San Francisco, CA</v>
      </c>
      <c r="C205" s="47" t="str">
        <f>Form!J204</f>
        <v>GAVC Trainer</v>
      </c>
      <c r="D205" s="9" t="str">
        <f>Form!L204</f>
        <v>Speech-Language Pathologist</v>
      </c>
      <c r="E205" s="9" t="str">
        <f>Form!U204</f>
        <v>CA</v>
      </c>
      <c r="F205" s="9" t="str">
        <f>IF(Form!Q204 = "No",Form!O204, Form!O204&amp;", "&amp;Form!R204)</f>
        <v>Individual Training - Virtual, Individual Training - In Person</v>
      </c>
      <c r="G205" s="9" t="str">
        <f>Form!W204</f>
        <v>Feminine, Masculine, Androgynous, Singing</v>
      </c>
      <c r="H205" s="9" t="str">
        <f>Form!M204</f>
        <v>English</v>
      </c>
      <c r="I205" s="48" t="str">
        <f>Form!AI204</f>
        <v>Cisgender Woman</v>
      </c>
      <c r="J205" s="8" t="str">
        <f>Form!C204&amp;Form!E204&amp;" is a "&amp;Form!L204&amp;" employed at "&amp;Form!AO204&amp;"."</f>
        <v>Kristen Bond, MM, MS, CCC-SLP (she/her) is a Speech-Language Pathologist employed at San Francisco Voice and Swallowing.</v>
      </c>
      <c r="K205" s="9">
        <f>Form!AW204</f>
        <v>2018</v>
      </c>
      <c r="L205" s="9">
        <f>Form!AV204</f>
        <v>2018</v>
      </c>
      <c r="M205" s="9" t="str">
        <f>Form!AP204</f>
        <v>American Speech-Language-Hearing Association (ASHA)</v>
      </c>
      <c r="N205" s="9" t="str">
        <f>Form!AX204</f>
        <v>LGBTQ</v>
      </c>
      <c r="O205" s="9" t="str">
        <f>Form!AC204</f>
        <v>We accept most insurances</v>
      </c>
      <c r="P205" s="49" t="str">
        <f>Form!AS204</f>
        <v>sfvoice.com</v>
      </c>
      <c r="Q205" s="9">
        <f>Form!AQ204</f>
        <v>4158398639</v>
      </c>
      <c r="R205" s="9" t="str">
        <f>Form!AR204</f>
        <v>kbond@sfvoice.com</v>
      </c>
      <c r="S205" s="9" t="str">
        <f>Form!Y204</f>
        <v>Several gender affirming voice conferences spanning from 2017-present</v>
      </c>
      <c r="U205" s="9" t="str">
        <f>Form!AT204</f>
        <v/>
      </c>
      <c r="V205" s="9" t="str">
        <f>Form!AZ204</f>
        <v/>
      </c>
    </row>
    <row r="206">
      <c r="A206" s="8" t="str">
        <f>Form!C205</f>
        <v>Emily Zimmer, MA, CCC-SLP</v>
      </c>
      <c r="B206" s="8" t="str">
        <f>Form!AN205</f>
        <v>3714 Longfellow Avenue, Minneapolis, MN</v>
      </c>
      <c r="C206" s="47" t="str">
        <f>Form!J205</f>
        <v>GAVC Trainer</v>
      </c>
      <c r="D206" s="9" t="str">
        <f>Form!L205</f>
        <v>Speech-Language Pathologist</v>
      </c>
      <c r="E206" s="9" t="str">
        <f>Form!U205</f>
        <v>MN</v>
      </c>
      <c r="F206" s="9" t="str">
        <f>IF(Form!Q205 = "No",Form!O205, Form!O205&amp;", "&amp;Form!R205)</f>
        <v>Individual Training - Virtual, Group Training - Virtual</v>
      </c>
      <c r="G206" s="9" t="str">
        <f>Form!W205</f>
        <v>Feminine, Masculine, Androgynous</v>
      </c>
      <c r="H206" s="9" t="str">
        <f>Form!M205</f>
        <v>English</v>
      </c>
      <c r="I206" s="48" t="str">
        <f>Form!AI205</f>
        <v>Cisgender Woman</v>
      </c>
      <c r="J206" s="8" t="str">
        <f>Form!C205&amp;Form!E205&amp;" is a "&amp;Form!L205&amp;" employed at "&amp;Form!AO205&amp;"."</f>
        <v>Emily Zimmer, MA, CCC-SLP (she/they) is a Speech-Language Pathologist employed at Resonant Speech Therapy.</v>
      </c>
      <c r="K206" s="9">
        <f>Form!AW205</f>
        <v>2021</v>
      </c>
      <c r="L206" s="9">
        <f>Form!AV205</f>
        <v>2021</v>
      </c>
      <c r="M206" s="9" t="str">
        <f>Form!AP205</f>
        <v>American Speech-Language-Hearing Association (ASHA)</v>
      </c>
      <c r="N206" s="9" t="str">
        <f>Form!AX205</f>
        <v>Queer-identified clinician</v>
      </c>
      <c r="O206" s="9" t="str">
        <f>Form!AC205</f>
        <v>Currently accepting private pay clients</v>
      </c>
      <c r="P206" s="49" t="str">
        <f>Form!AS205</f>
        <v>https://resonantspeechtherapy.com/</v>
      </c>
      <c r="Q206" s="9">
        <f>Form!AQ205</f>
        <v>6124709026</v>
      </c>
      <c r="R206" s="9" t="str">
        <f>Form!AR205</f>
        <v>emilyz@resonantspeechtherapy.com</v>
      </c>
      <c r="S206" s="9" t="str">
        <f>Form!Y205</f>
        <v>Completed Trans Voice Elective offered by the Credit Institute with AC Goldberg, Ph.D, CCC-SLP</v>
      </c>
      <c r="U206" s="9" t="str">
        <f>Form!AT205</f>
        <v>Health Care for Transgender and Gender Diverse Adults course</v>
      </c>
      <c r="V206" s="9" t="str">
        <f>Form!AZ205</f>
        <v/>
      </c>
    </row>
    <row r="207">
      <c r="A207" s="8" t="str">
        <f>Form!C206</f>
        <v>Adam Lloyd, SLP-D, CCC-SLP, MM</v>
      </c>
      <c r="B207" s="8" t="str">
        <f>Form!AN206</f>
        <v>1121 NW 14th Street
3rd floor, Room 327, Miami, Florida</v>
      </c>
      <c r="C207" s="47" t="str">
        <f>Form!J206</f>
        <v>GAVC Trainer</v>
      </c>
      <c r="D207" s="9" t="str">
        <f>Form!L206</f>
        <v>Speech-Language Pathologist</v>
      </c>
      <c r="E207" s="9" t="str">
        <f>Form!U206</f>
        <v/>
      </c>
      <c r="F207" s="9" t="str">
        <f>IF(Form!Q206 = "No",Form!O206, Form!O206&amp;", "&amp;Form!R206)</f>
        <v>Individual Training - Virtual, Individual Training - In Person</v>
      </c>
      <c r="G207" s="9" t="str">
        <f>Form!W206</f>
        <v>Feminine, Masculine, Androgynous, Singing</v>
      </c>
      <c r="H207" s="9" t="str">
        <f>Form!M206</f>
        <v>English</v>
      </c>
      <c r="I207" s="48" t="str">
        <f>Form!AI206</f>
        <v>Cisgender Man</v>
      </c>
      <c r="J207" s="8" t="str">
        <f>Form!C206&amp;Form!E206&amp;" is a "&amp;Form!L206&amp;" employed at "&amp;Form!AO206&amp;"."</f>
        <v>Adam Lloyd, SLP-D, CCC-SLP, MM (he/him) is a Speech-Language Pathologist employed at University of Miami.</v>
      </c>
      <c r="K207" s="9">
        <f>Form!AW206</f>
        <v>2012</v>
      </c>
      <c r="L207" s="9">
        <f>Form!AV206</f>
        <v>2016</v>
      </c>
      <c r="M207" s="9" t="str">
        <f>Form!AP206</f>
        <v> American Speech-Language-Hearing Association; Fall Voice; South Florida Transgender Medical Consortium</v>
      </c>
      <c r="N207" s="9" t="str">
        <f>Form!AX206</f>
        <v/>
      </c>
      <c r="O207" s="9" t="str">
        <f>Form!AC206</f>
        <v>Insurance accepted, self-pay options</v>
      </c>
      <c r="P207" s="49" t="str">
        <f>Form!AS206</f>
        <v>https://doctors.umiamihealth.org/provider/Adam+T+Lloyd/672046</v>
      </c>
      <c r="Q207" s="9">
        <f>Form!AQ206</f>
        <v>3052434315</v>
      </c>
      <c r="R207" s="9" t="str">
        <f>Form!AR206</f>
        <v>adam.lloyd@med.miami.edu</v>
      </c>
      <c r="S207" s="9" t="str">
        <f>Form!Y206</f>
        <v>I have been working in gender affirming care since 2016.  I added continuing education regularly as well as have had several mentors that I have learned from.  I also collaborate with interdisciplinary colleagues who also focus in gender affirming services.  </v>
      </c>
      <c r="U207" s="9" t="str">
        <f>Form!AT206</f>
        <v>Ongoing continuing education and self-study.  I also give presentations on culturally responsive practice. </v>
      </c>
      <c r="V207" s="9" t="str">
        <f>Form!AZ206</f>
        <v/>
      </c>
    </row>
    <row r="208">
      <c r="A208" s="8" t="str">
        <f>Form!C207</f>
        <v>Linda Fake MA CCC SLP Retired</v>
      </c>
      <c r="B208" s="8" t="str">
        <f>Form!AN207</f>
        <v>, </v>
      </c>
      <c r="C208" s="47" t="str">
        <f>Form!J207</f>
        <v/>
      </c>
      <c r="D208" s="9" t="str">
        <f>Form!L207</f>
        <v/>
      </c>
      <c r="E208" s="9" t="str">
        <f>Form!U207</f>
        <v/>
      </c>
      <c r="F208" s="9" t="str">
        <f>IF(Form!Q207 = "No",Form!O207, Form!O207&amp;", "&amp;Form!R207)</f>
        <v>, </v>
      </c>
      <c r="G208" s="9" t="str">
        <f>Form!W207</f>
        <v/>
      </c>
      <c r="H208" s="9" t="str">
        <f>Form!M207</f>
        <v/>
      </c>
      <c r="I208" s="48" t="str">
        <f>Form!AI207</f>
        <v/>
      </c>
      <c r="J208" s="8" t="str">
        <f>Form!C207&amp;Form!E207&amp;" is a "&amp;Form!L207&amp;" employed at "&amp;Form!AO207&amp;"."</f>
        <v>Linda Fake MA CCC SLP Retired (she/her) is a  employed at .</v>
      </c>
      <c r="K208" s="9" t="str">
        <f>Form!AW207</f>
        <v/>
      </c>
      <c r="L208" s="9" t="str">
        <f>Form!AV207</f>
        <v/>
      </c>
      <c r="M208" s="9" t="str">
        <f>Form!AP207</f>
        <v/>
      </c>
      <c r="N208" s="9" t="str">
        <f>Form!AX207</f>
        <v/>
      </c>
      <c r="O208" s="9" t="str">
        <f>Form!AC207</f>
        <v/>
      </c>
      <c r="P208" s="9" t="str">
        <f>Form!AS207</f>
        <v/>
      </c>
      <c r="Q208" s="9" t="str">
        <f>Form!AQ207</f>
        <v/>
      </c>
      <c r="R208" s="9" t="str">
        <f>Form!AR207</f>
        <v/>
      </c>
      <c r="S208" s="9" t="str">
        <f>Form!Y207</f>
        <v/>
      </c>
      <c r="U208" s="9" t="str">
        <f>Form!AT207</f>
        <v/>
      </c>
      <c r="V208" s="9" t="str">
        <f>Form!AZ207</f>
        <v/>
      </c>
    </row>
    <row r="209">
      <c r="A209" s="8" t="str">
        <f>Form!C208</f>
        <v>Maevon Gumble, MMT, MT-BC, LPC</v>
      </c>
      <c r="B209" s="8" t="str">
        <f>Form!AN208</f>
        <v>5840 Ellsworth Ave #100, Pittsburgh, Pennsylvania</v>
      </c>
      <c r="C209" s="47" t="str">
        <f>Form!J208</f>
        <v>GAVC Trainer</v>
      </c>
      <c r="D209" s="30" t="str">
        <f>Form!L208</f>
        <v>Vocal Pedagogue/Singing Instructor/Gender Affirming Voicework</v>
      </c>
      <c r="E209" s="9" t="str">
        <f>Form!U208</f>
        <v>Nationally (USA)</v>
      </c>
      <c r="F209" s="9" t="str">
        <f>IF(Form!Q208 = "No",Form!O208, Form!O208&amp;", "&amp;Form!R208)</f>
        <v>Individual Training - Virtual</v>
      </c>
      <c r="G209" s="9" t="str">
        <f>Form!W208</f>
        <v>Feminine, Masculine, Androgynous, Singing</v>
      </c>
      <c r="H209" s="9" t="str">
        <f>Form!M208</f>
        <v>English</v>
      </c>
      <c r="I209" s="48" t="str">
        <f>Form!AI208</f>
        <v>Nonbinary</v>
      </c>
      <c r="J209" s="8" t="str">
        <f>Form!C208&amp;Form!E208&amp;" is a "&amp;Form!L208&amp;" employed at "&amp;Form!AO208&amp;"."</f>
        <v>Maevon Gumble, MMT, MT-BC, LPC (they/them) is a Vocal Pedagogue/Singing Instructor/Gender Affirming Voicework employed at Becoming Through Sound LLC.</v>
      </c>
      <c r="K209" s="9">
        <f>Form!AW208</f>
        <v>2019</v>
      </c>
      <c r="L209" s="9">
        <f>Form!AV208</f>
        <v>2019</v>
      </c>
      <c r="M209" s="9" t="str">
        <f>Form!AP208</f>
        <v>The American Music Therapy Association (AMTA), The Certification Board for Music Therapists (CBMT), American Counseling Association (ACA)</v>
      </c>
      <c r="N209" s="9" t="str">
        <f>Form!AX208</f>
        <v>My social locators are white, nonbinary genderqueer, queer, mid fat, polyamorous, kink-friendly, non-disabled, and with acquired neurodivergence.</v>
      </c>
      <c r="O209" s="9" t="str">
        <f>Form!AC208</f>
        <v>Please refer to my website.</v>
      </c>
      <c r="P209" s="49" t="str">
        <f>Form!AS208</f>
        <v>www.becomingthroughsound.com</v>
      </c>
      <c r="Q209" s="9">
        <f>Form!AQ208</f>
        <v>4122237067</v>
      </c>
      <c r="R209" s="9" t="str">
        <f>Form!AR208</f>
        <v>maevon@becomingthroughsound.com</v>
      </c>
      <c r="S209" s="9" t="str">
        <f>Form!Y208</f>
        <v>I am a music therapist who's primary instrument is their voice. As a nonbinary trans person who has worked with my own voice on gender-related goals, I have engaged in many different trainings to explore how music and singing can be used as resources for accessing and embodying various speech and singing patterns. My approach is very holistic and collaborative. Instead of prescribing a "feminine," "masculine," or "androgynous" voice, I support individuals with exploring different qualities of sound that most resonate with them and help them bring those qualities into their own voice. I am also a licensed counselor and hold as much space as is needed for the emotional process within any vocal training. I believe that when we are working with the voice, we are also working with any emotional content / trauma that lies in the body. My approach is informed by my experience and training as a music therapist, licensed counselor, singer/songwriter, and voice teacher. Additionally, I train other music therapists in how to facilitate gender affirming voicework.</v>
      </c>
      <c r="U209" s="9" t="str">
        <f>Form!AT208</f>
        <v>I am a nonbinary trans individual myself, and the academic programs where I received my education emphasize cultural humility, culturally sustaining practices, and social justice throughout all of the coursework.</v>
      </c>
      <c r="V209" s="9" t="str">
        <f>Form!AZ208</f>
        <v/>
      </c>
    </row>
    <row r="210">
      <c r="A210" s="8" t="str">
        <f>Form!C209</f>
        <v>Sarah Quintana, M.S., CCC-SLP</v>
      </c>
      <c r="B210" s="8" t="str">
        <f>Form!AN209</f>
        <v>New Orleans, Louisiana</v>
      </c>
      <c r="C210" s="47" t="str">
        <f>Form!J209</f>
        <v>GAVC Trainer</v>
      </c>
      <c r="D210" s="9" t="str">
        <f>Form!L209</f>
        <v>Speech-Language Pathologist</v>
      </c>
      <c r="E210" s="9" t="str">
        <f>Form!U209</f>
        <v>LA, TX, AK, MS, AL, FL</v>
      </c>
      <c r="F210" s="9" t="str">
        <f>IF(Form!Q209 = "No",Form!O209, Form!O209&amp;", "&amp;Form!R209)</f>
        <v>Individual Training - Virtual, Individual Training - In Person, Group Training - In Person</v>
      </c>
      <c r="G210" s="9" t="str">
        <f>Form!W209</f>
        <v>Feminine, Masculine, Androgynous, Singing</v>
      </c>
      <c r="H210" s="9" t="str">
        <f>Form!M209</f>
        <v>English, French</v>
      </c>
      <c r="I210" s="48" t="str">
        <f>Form!AI209</f>
        <v>Nonbinary</v>
      </c>
      <c r="J210" s="8" t="str">
        <f>Form!C209&amp;Form!E209&amp;" is a "&amp;Form!L209&amp;" employed at "&amp;Form!AO209&amp;"."</f>
        <v>Sarah Quintana, M.S., CCC-SLP (she/they) is a Speech-Language Pathologist employed at LSUS.</v>
      </c>
      <c r="K210" s="9">
        <f>Form!AW209</f>
        <v>2014</v>
      </c>
      <c r="L210" s="9">
        <f>Form!AV209</f>
        <v>2020</v>
      </c>
      <c r="M210" s="9" t="str">
        <f>Form!AP209</f>
        <v>American Speech-Language-Hearing Association (ASHA)</v>
      </c>
      <c r="N210" s="9" t="str">
        <f>Form!AX209</f>
        <v/>
      </c>
      <c r="O210" s="9" t="str">
        <f>Form!AC209</f>
        <v>Referrals accepted through Crescent Care Insurance and private pay options</v>
      </c>
      <c r="P210" s="49" t="str">
        <f>Form!AS209</f>
        <v>www.sarahquintana.com</v>
      </c>
      <c r="Q210" s="9" t="str">
        <f>Form!AQ209</f>
        <v/>
      </c>
      <c r="R210" s="9" t="str">
        <f>Form!AR209</f>
        <v>sjquinta@gmail.com</v>
      </c>
      <c r="S210" s="9" t="str">
        <f>Form!Y209</f>
        <v>Sarah Quintana is a singer and speech-language pathologist, working to build queer community and TGNC vocal health-care pathways in New Orleans, LA. They have extensive experience in vocal performance, teaching and are a member of the LGBTQIA community.</v>
      </c>
      <c r="U210" s="9" t="str">
        <f>Form!AT209</f>
        <v>Private coaching and online training</v>
      </c>
      <c r="V210" s="9" t="str">
        <f>Form!AZ209</f>
        <v/>
      </c>
    </row>
    <row r="211">
      <c r="A211" s="8" t="str">
        <f>Form!C210</f>
        <v>Leslie Mahler, PhD, CCC-SLP</v>
      </c>
      <c r="B211" s="8" t="str">
        <f>Form!AN210</f>
        <v>Lily Pads Professional Center, 27 North Road, Peace Dale, RI</v>
      </c>
      <c r="C211" s="47" t="str">
        <f>Form!J210</f>
        <v>GAVC Trainer</v>
      </c>
      <c r="D211" s="9" t="str">
        <f>Form!L210</f>
        <v>Speech-Language Pathologist</v>
      </c>
      <c r="E211" s="9" t="str">
        <f>Form!U210</f>
        <v>RI</v>
      </c>
      <c r="F211" s="9" t="str">
        <f>IF(Form!Q210 = "No",Form!O210, Form!O210&amp;", "&amp;Form!R210)</f>
        <v>Individual Training - Virtual, Individual Training - In Person</v>
      </c>
      <c r="G211" s="9" t="str">
        <f>Form!W210</f>
        <v>Feminine, Masculine, Androgynous</v>
      </c>
      <c r="H211" s="9" t="str">
        <f>Form!M210</f>
        <v>English</v>
      </c>
      <c r="I211" s="48" t="str">
        <f>Form!AI210</f>
        <v>Cisgender Woman</v>
      </c>
      <c r="J211" s="8" t="str">
        <f>Form!C210&amp;Form!E210&amp;" is a "&amp;Form!L210&amp;" employed at "&amp;Form!AO210&amp;"."</f>
        <v>Leslie Mahler, PhD, CCC-SLP (she/her) is a Speech-Language Pathologist employed at Private Practice .</v>
      </c>
      <c r="K211" s="9">
        <f>Form!AW210</f>
        <v>1980</v>
      </c>
      <c r="L211" s="9">
        <f>Form!AV210</f>
        <v>2010</v>
      </c>
      <c r="M211" s="9" t="str">
        <f>Form!AP210</f>
        <v>American Speech-Language-Hearing Association (ASHA)</v>
      </c>
      <c r="N211" s="9" t="str">
        <f>Form!AX210</f>
        <v>LGBTQ+ Ally</v>
      </c>
      <c r="O211" s="9" t="str">
        <f>Form!AC210</f>
        <v>Private pay on a sliding scale </v>
      </c>
      <c r="P211" s="9" t="str">
        <f>Form!AS210</f>
        <v/>
      </c>
      <c r="Q211" s="9" t="str">
        <f>Form!AQ210</f>
        <v/>
      </c>
      <c r="R211" s="9" t="str">
        <f>Form!AR210</f>
        <v>lmahler@uri.edu</v>
      </c>
      <c r="S211" s="9" t="str">
        <f>Form!Y210</f>
        <v>PhD in Speech and Hearing Sciences, 40 years of experience evaluating, diagnosing and treating voice disorders with specialized training in GAVC.  </v>
      </c>
      <c r="U211" s="9" t="str">
        <f>Form!AT210</f>
        <v/>
      </c>
      <c r="V211" s="9" t="str">
        <f>Form!AZ210</f>
        <v/>
      </c>
    </row>
    <row r="212">
      <c r="A212" s="8" t="str">
        <f>Form!C211</f>
        <v>Sarah Simon, MS, CCC-SLP</v>
      </c>
      <c r="B212" s="8" t="str">
        <f>Form!AN211</f>
        <v>1821 S Stoughton Road, Madison, WI</v>
      </c>
      <c r="C212" s="47" t="str">
        <f>Form!J211</f>
        <v>GAVC Trainer</v>
      </c>
      <c r="D212" s="9" t="str">
        <f>Form!L211</f>
        <v>Speech-Language Pathologist</v>
      </c>
      <c r="E212" s="9" t="str">
        <f>Form!U211</f>
        <v>WI</v>
      </c>
      <c r="F212" s="9" t="str">
        <f>IF(Form!Q211 = "No",Form!O211, Form!O211&amp;", "&amp;Form!R211)</f>
        <v>Individual Training - Virtual, Individual Training - In Person</v>
      </c>
      <c r="G212" s="9" t="str">
        <f>Form!W211</f>
        <v>Feminine, Masculine</v>
      </c>
      <c r="H212" s="9" t="str">
        <f>Form!M211</f>
        <v>English</v>
      </c>
      <c r="I212" s="48" t="str">
        <f>Form!AI211</f>
        <v>Cisgender Woman</v>
      </c>
      <c r="J212" s="8" t="str">
        <f>Form!C211&amp;Form!E211&amp;" is a "&amp;Form!L211&amp;" employed at "&amp;Form!AO211&amp;"."</f>
        <v>Sarah Simon, MS, CCC-SLP (she/her) is a Speech-Language Pathologist employed at SSM Health Dean Medical Group.</v>
      </c>
      <c r="K212" s="9" t="str">
        <f>Form!AW211</f>
        <v/>
      </c>
      <c r="L212" s="9" t="str">
        <f>Form!AV211</f>
        <v/>
      </c>
      <c r="M212" s="9" t="str">
        <f>Form!AP211</f>
        <v>American Speech-Language-Hearing Association (ASHA)</v>
      </c>
      <c r="N212" s="9" t="str">
        <f>Form!AX211</f>
        <v/>
      </c>
      <c r="O212" s="9" t="str">
        <f>Form!AC211</f>
        <v/>
      </c>
      <c r="P212" s="9" t="str">
        <f>Form!AS211</f>
        <v/>
      </c>
      <c r="Q212" s="9" t="str">
        <f>Form!AQ211</f>
        <v/>
      </c>
      <c r="R212" s="9" t="str">
        <f>Form!AR211</f>
        <v>sarah.simon1@ssmhealth.com</v>
      </c>
      <c r="S212" s="9" t="str">
        <f>Form!Y211</f>
        <v>I educate, evaluate, and treat individuals about appropriate verbal, nonverbal, and voice characteristics (feminization or masculinization) that are congruent with their targeted gender identity.</v>
      </c>
      <c r="U212" s="9" t="str">
        <f>Form!AT211</f>
        <v/>
      </c>
      <c r="V212" s="9" t="str">
        <f>Form!AZ211</f>
        <v/>
      </c>
    </row>
    <row r="213">
      <c r="A213" s="8" t="str">
        <f>Form!C212</f>
        <v>Adi Cabral, MFA</v>
      </c>
      <c r="B213" s="8" t="str">
        <f>Form!AN212</f>
        <v>315 Colorado River Blvd, Reno, Nevada</v>
      </c>
      <c r="C213" s="47" t="str">
        <f>Form!J212</f>
        <v>GAVC Trainer</v>
      </c>
      <c r="D213" s="9" t="str">
        <f>Form!L212</f>
        <v>Theater/Acting Coach</v>
      </c>
      <c r="E213" s="9" t="str">
        <f>Form!U212</f>
        <v>Globally</v>
      </c>
      <c r="F213" s="9" t="str">
        <f>IF(Form!Q212 = "No",Form!O212, Form!O212&amp;", "&amp;Form!R212)</f>
        <v>Individual Training - Virtual</v>
      </c>
      <c r="G213" s="9" t="str">
        <f>Form!W212</f>
        <v>Feminine, Masculine, Androgynous, Singing</v>
      </c>
      <c r="H213" s="9" t="str">
        <f>Form!M212</f>
        <v>English</v>
      </c>
      <c r="I213" s="48" t="str">
        <f>Form!AI212</f>
        <v>Nonbinary</v>
      </c>
      <c r="J213" s="8" t="str">
        <f>Form!C212&amp;Form!E212&amp;" is a "&amp;Form!L212&amp;" employed at "&amp;Form!AO212&amp;"."</f>
        <v>Adi Cabral, MFA (they/them) is a Theater/Acting Coach employed at University of Nevada, Reno.</v>
      </c>
      <c r="K213" s="9">
        <f>Form!AW212</f>
        <v>2011</v>
      </c>
      <c r="L213" s="9">
        <f>Form!AV212</f>
        <v>2017</v>
      </c>
      <c r="M213" s="9" t="str">
        <f>Form!AP212</f>
        <v>Voice and Speech Trainers Association (VASTA)</v>
      </c>
      <c r="N213" s="9" t="str">
        <f>Form!AX212</f>
        <v>Queer, nonbinary, mixed-race (Latine, Hawaiian, and White), neurodiverse person</v>
      </c>
      <c r="O213" s="9" t="str">
        <f>Form!AC212</f>
        <v>Sliding scale payment options available</v>
      </c>
      <c r="P213" s="49" t="str">
        <f>Form!AS212</f>
        <v>www.adicabral.com</v>
      </c>
      <c r="Q213" s="9" t="str">
        <f>Form!AQ212</f>
        <v/>
      </c>
      <c r="R213" s="9" t="str">
        <f>Form!AR212</f>
        <v>adrianoc@unr.edu</v>
      </c>
      <c r="S213" s="9" t="str">
        <f>Form!Y212</f>
        <v>I am a theatrical voice and speech expert and coauthor of “Here’s How to Teach Voice and Communication Skills to Transgender Women”</v>
      </c>
      <c r="U213" s="9" t="str">
        <f>Form!AT212</f>
        <v/>
      </c>
      <c r="V213" s="9" t="str">
        <f>Form!AZ212</f>
        <v/>
      </c>
    </row>
    <row r="214">
      <c r="A214" s="8" t="str">
        <f>Form!C213</f>
        <v>Eli Van Hook, MA, CCC-SLP</v>
      </c>
      <c r="B214" s="8" t="str">
        <f>Form!AN213</f>
        <v>Asheville, North Carolina</v>
      </c>
      <c r="C214" s="47" t="str">
        <f>Form!J213</f>
        <v>GAVC Trainer</v>
      </c>
      <c r="D214" s="9" t="str">
        <f>Form!L213</f>
        <v>Speech-Language Pathologist</v>
      </c>
      <c r="E214" s="9" t="str">
        <f>Form!U213</f>
        <v>NC, CT, NY</v>
      </c>
      <c r="F214" s="9" t="str">
        <f>IF(Form!Q213 = "No",Form!O213, Form!O213&amp;", "&amp;Form!R213)</f>
        <v>Individual Training - Virtual, Individual Training - In Person</v>
      </c>
      <c r="G214" s="9" t="str">
        <f>Form!W213</f>
        <v>Feminine, Masculine, Androgynous</v>
      </c>
      <c r="H214" s="9" t="str">
        <f>Form!M213</f>
        <v>English</v>
      </c>
      <c r="I214" s="50" t="str">
        <f>Form!AI213</f>
        <v>Transmasc and nonbinary</v>
      </c>
      <c r="J214" s="8" t="str">
        <f>Form!C213&amp;Form!E213&amp;" is a "&amp;Form!L213&amp;" employed at "&amp;Form!AO213&amp;"."</f>
        <v>Eli Van Hook, MA, CCC-SLP (they/he) is a Speech-Language Pathologist employed at Prismatic Speech Services.</v>
      </c>
      <c r="K214" s="9">
        <f>Form!AW213</f>
        <v>2020</v>
      </c>
      <c r="L214" s="9">
        <f>Form!AV213</f>
        <v>2022</v>
      </c>
      <c r="M214" s="9" t="str">
        <f>Form!AP213</f>
        <v>American Speech-Language-Hearing Association (ASHA)</v>
      </c>
      <c r="N214" s="9" t="str">
        <f>Form!AX213</f>
        <v>I am a queer, trans masc, and nonbinary individual. I am also neurodivergent, disabled, and Jewish.</v>
      </c>
      <c r="O214" s="9" t="str">
        <f>Form!AC213</f>
        <v>Eli works for Prismatic Speech Services, and this practice does not currently accept insurance. Each session is $100. Some clients do have success getting reimbursement from their insurance. Prismatic also have a micro-grant fund, which is a scholarship fund that covers up to 50% the cost of for those who are in need of financial assistance. </v>
      </c>
      <c r="P214" s="49" t="str">
        <f>Form!AS213</f>
        <v>prismaticspeech.com</v>
      </c>
      <c r="Q214" s="9" t="str">
        <f>Form!AQ213</f>
        <v/>
      </c>
      <c r="R214" s="9" t="str">
        <f>Form!AR213</f>
        <v>eli@prismaticspeech.com</v>
      </c>
      <c r="S214" s="9" t="str">
        <f>Form!Y213</f>
        <v>Eli received his M.A. in speech-language pathology at Kean University in NJ. In graduate school, they co-created the Gender Spectrum Voice Inventory, the first gender affirming voice assessment to be made for all gender expansive folks, created by the trans community. Eli’s pilot research published in 2021 on the assessment can be found in the ASHA Perspectives publication. This year, the assessment was renamed the Gender Voice Index (GVI), and will be undergoing initial validation research. 
He has experience with the Brigham and Women’s Hospital Voice Program for a graduate school internship. They now work at Prismatic Speech Services providing gender affirming voice care and rehabilitative voice therapy for teenagers and adults.</v>
      </c>
      <c r="U214" s="9" t="str">
        <f>Form!AT213</f>
        <v>Gender Affirming Voice Training: A Course for Voice Clinicians, by Sandy Hirsch, Leah Helou, Christie Block, and AC Goldberg</v>
      </c>
      <c r="V214" s="9" t="str">
        <f>Form!AZ213</f>
        <v/>
      </c>
    </row>
    <row r="215">
      <c r="A215" s="8" t="str">
        <f>Form!C214</f>
        <v>Barb Worth, MS, BM, CCC-SLP</v>
      </c>
      <c r="B215" s="8" t="str">
        <f>Form!AN214</f>
        <v>216 Tremont Street, Boston, MA</v>
      </c>
      <c r="C215" s="47" t="str">
        <f>Form!J214</f>
        <v>GAVC Trainer</v>
      </c>
      <c r="D215" s="9" t="str">
        <f>Form!L214</f>
        <v>Speech-Language Pathologist</v>
      </c>
      <c r="E215" s="9" t="str">
        <f>Form!U214</f>
        <v>MA</v>
      </c>
      <c r="F215" s="9" t="str">
        <f>IF(Form!Q214 = "No",Form!O214, Form!O214&amp;", "&amp;Form!R214)</f>
        <v>Individual Training - Virtual, Individual Training - In Person, Group Training - Virtual, Group Training - In Person</v>
      </c>
      <c r="G215" s="9" t="str">
        <f>Form!W214</f>
        <v>Feminine, Masculine, Androgynous, Singing</v>
      </c>
      <c r="H215" s="9" t="str">
        <f>Form!M214</f>
        <v>English</v>
      </c>
      <c r="I215" s="48" t="str">
        <f>Form!AI214</f>
        <v>Cisgender Woman</v>
      </c>
      <c r="J215" s="8" t="str">
        <f>Form!C214&amp;Form!E214&amp;" is a "&amp;Form!L214&amp;" employed at "&amp;Form!AO214&amp;"."</f>
        <v>Barb Worth, MS, BM, CCC-SLP (she/her) is a Speech-Language Pathologist employed at Emerson College.</v>
      </c>
      <c r="K215" s="9">
        <f>Form!AW214</f>
        <v>1993</v>
      </c>
      <c r="L215" s="9">
        <f>Form!AV214</f>
        <v>2009</v>
      </c>
      <c r="M215" s="9" t="str">
        <f>Form!AP214</f>
        <v>American Speech-Language-Hearing Association (ASHA), Voice Foundation</v>
      </c>
      <c r="N215" s="9" t="str">
        <f>Form!AX214</f>
        <v/>
      </c>
      <c r="O215" s="9" t="str">
        <f>Form!AC214</f>
        <v>University Center that does not accept insurance. Center is an SLP training program and clients are charged a nominal fee.  Full scholarships are available.</v>
      </c>
      <c r="P215" s="49" t="str">
        <f>Form!AS214</f>
        <v>https://emerson.edu/academics/academic-departments/communication-sciences-disorders/robbins-center/gender-affirming</v>
      </c>
      <c r="Q215" s="9">
        <f>Form!AQ214</f>
        <v>6178248322</v>
      </c>
      <c r="R215" s="9" t="str">
        <f>Form!AR214</f>
        <v>donnamarie_ott@emerson.edu</v>
      </c>
      <c r="S215" s="9" t="str">
        <f>Form!Y214</f>
        <v>Provider, lecturer, Emerson College Clinical Faculty member who has been providing GAVC services and mentoring other clinicians and graduate students in this area for more than 15 years. Have providing training to over 300 trans/non-binary individuals.</v>
      </c>
      <c r="U215" s="9" t="str">
        <f>Form!AT214</f>
        <v>Formal Training: National Speech Language Pathology Conferences, Transplaining courses, Emerson College diversity training</v>
      </c>
      <c r="V215" s="9" t="str">
        <f>Form!AZ214</f>
        <v/>
      </c>
    </row>
    <row r="216">
      <c r="A216" s="8" t="str">
        <f>Form!C215</f>
        <v>Roxanne Bois, SLP</v>
      </c>
      <c r="B216" s="8" t="str">
        <f>Form!AN215</f>
        <v>Sudbury, Ontario</v>
      </c>
      <c r="C216" s="47" t="str">
        <f>Form!J215</f>
        <v>GAVC Trainer</v>
      </c>
      <c r="D216" s="9" t="str">
        <f>Form!L215</f>
        <v>Speech-Language Pathologist</v>
      </c>
      <c r="E216" s="30" t="str">
        <f>Form!U215</f>
        <v>Nationally (Canada), Nationally (Brazil)</v>
      </c>
      <c r="F216" s="9" t="str">
        <f>IF(Form!Q215 = "No",Form!O215, Form!O215&amp;", "&amp;Form!R215)</f>
        <v>Individual Training - Virtual, Individual Training - In Person, Group Training - Virtual, Group Training - In Person</v>
      </c>
      <c r="G216" s="9" t="str">
        <f>Form!W215</f>
        <v>Feminine, Masculine, Androgynous</v>
      </c>
      <c r="H216" s="9" t="str">
        <f>Form!M215</f>
        <v>French, English, Spanish, Brazilian Portuguese</v>
      </c>
      <c r="I216" s="48" t="str">
        <f>Form!AI215</f>
        <v>Cisgender Woman</v>
      </c>
      <c r="J216" s="8" t="str">
        <f>Form!C215&amp;Form!E215&amp;" is a "&amp;Form!L215&amp;" employed at "&amp;Form!AO215&amp;"."</f>
        <v>Roxanne Bois, SLP (she/her) is a Speech-Language Pathologist employed at Private.</v>
      </c>
      <c r="K216" s="9">
        <f>Form!AW215</f>
        <v>2015</v>
      </c>
      <c r="L216" s="9">
        <f>Form!AV215</f>
        <v>2018</v>
      </c>
      <c r="M216" s="9" t="str">
        <f>Form!AP215</f>
        <v>Caslpo </v>
      </c>
      <c r="N216" s="9" t="str">
        <f>Form!AX215</f>
        <v/>
      </c>
      <c r="O216" s="9" t="str">
        <f>Form!AC215</f>
        <v/>
      </c>
      <c r="P216" s="49" t="str">
        <f>Form!AS215</f>
        <v>rbois.ca</v>
      </c>
      <c r="Q216" s="9" t="str">
        <f>Form!AQ215</f>
        <v/>
      </c>
      <c r="R216" s="9" t="str">
        <f>Form!AR215</f>
        <v>roxannebois.slp@gmail.com</v>
      </c>
      <c r="S216" s="9" t="str">
        <f>Form!Y215</f>
        <v>Over 5 years of clinical practice with a particular interest in voice and gender affirming voice, additional training in the area of GAVC </v>
      </c>
      <c r="U216" s="9" t="str">
        <f>Form!AT215</f>
        <v/>
      </c>
      <c r="V216" s="9" t="str">
        <f>Form!AZ215</f>
        <v/>
      </c>
    </row>
    <row r="217">
      <c r="A217" s="8" t="str">
        <f>Form!C216</f>
        <v>Glenda Falovitch, MSc (C)</v>
      </c>
      <c r="B217" s="8" t="str">
        <f>Form!AN216</f>
        <v>4476 Sainte-Catherine W St, #503, 5, Montreal, Quebec</v>
      </c>
      <c r="C217" s="47" t="str">
        <f>Form!J216</f>
        <v>GAVC Trainer</v>
      </c>
      <c r="D217" s="9" t="str">
        <f>Form!L216</f>
        <v>Speech-Language Pathologist</v>
      </c>
      <c r="E217" s="9" t="str">
        <f>Form!U216</f>
        <v>Quebec, Canada</v>
      </c>
      <c r="F217" s="9" t="str">
        <f>IF(Form!Q216 = "No",Form!O216, Form!O216&amp;", "&amp;Form!R216)</f>
        <v>Individual Training - Virtual</v>
      </c>
      <c r="G217" s="9" t="str">
        <f>Form!W216</f>
        <v>Feminine, Masculine</v>
      </c>
      <c r="H217" s="9" t="str">
        <f>Form!M216</f>
        <v>English, French</v>
      </c>
      <c r="I217" s="48" t="str">
        <f>Form!AI216</f>
        <v>Cisgender Woman</v>
      </c>
      <c r="J217" s="8" t="str">
        <f>Form!C216&amp;Form!E216&amp;" is a "&amp;Form!L216&amp;" employed at "&amp;Form!AO216&amp;"."</f>
        <v>Glenda Falovitch, MSc (C) (she/her) is a Speech-Language Pathologist employed at 4476 St Catherine West, #503, Westmount, Quebec, H3Z 1R7.</v>
      </c>
      <c r="K217" s="9">
        <f>Form!AW216</f>
        <v>1980</v>
      </c>
      <c r="L217" s="9">
        <f>Form!AV216</f>
        <v>1980</v>
      </c>
      <c r="M217" s="9" t="str">
        <f>Form!AP216</f>
        <v>Ordre des orthophonistes et audiologistes du Quebec</v>
      </c>
      <c r="N217" s="9" t="str">
        <f>Form!AX216</f>
        <v>Attend workshops, conferences, webinars on voice related to LGBTQ.</v>
      </c>
      <c r="O217" s="9" t="str">
        <f>Form!AC216</f>
        <v>Insurance receipts provided. </v>
      </c>
      <c r="P217" s="9" t="str">
        <f>Form!AS216</f>
        <v/>
      </c>
      <c r="Q217" s="9">
        <f>Form!AQ216</f>
        <v>5145927975</v>
      </c>
      <c r="R217" s="9" t="str">
        <f>Form!AR216</f>
        <v>glendafalovitch@gmail.com</v>
      </c>
      <c r="S217" s="9" t="str">
        <f>Form!Y216</f>
        <v>Years of experience, multiple trainings in GAVC as a Clinical Voice Pathologist.</v>
      </c>
      <c r="U217" s="9" t="str">
        <f>Form!AT216</f>
        <v/>
      </c>
      <c r="V217" s="9" t="str">
        <f>Form!AZ216</f>
        <v>I am a Neuro-Linguistic Programming Master Practitioner.</v>
      </c>
    </row>
    <row r="218">
      <c r="A218" s="8" t="str">
        <f>Form!C217</f>
        <v>Ali Weinlaeder, MA, CCC-SLP</v>
      </c>
      <c r="B218" s="8" t="str">
        <f>Form!AN217</f>
        <v>United Hospital, 333 N. Smith Ave., St. Paul, MN</v>
      </c>
      <c r="C218" s="47" t="str">
        <f>Form!J217</f>
        <v>GAVC Trainer</v>
      </c>
      <c r="D218" s="9" t="str">
        <f>Form!L217</f>
        <v>Gender Affirming Voice Trainer</v>
      </c>
      <c r="E218" s="9" t="str">
        <f>Form!U217</f>
        <v>MN</v>
      </c>
      <c r="F218" s="9" t="str">
        <f>IF(Form!Q217 = "No",Form!O217, Form!O217&amp;", "&amp;Form!R217)</f>
        <v>Individual Training - Virtual, Individual Training - In Person</v>
      </c>
      <c r="G218" s="9" t="str">
        <f>Form!W217</f>
        <v>Feminine, Masculine, Androgynous</v>
      </c>
      <c r="H218" s="9" t="str">
        <f>Form!M217</f>
        <v>English</v>
      </c>
      <c r="I218" s="48" t="str">
        <f>Form!AI217</f>
        <v>Cisgender Woman</v>
      </c>
      <c r="J218" s="8" t="str">
        <f>Form!C217&amp;Form!E217&amp;" is a "&amp;Form!L217&amp;" employed at "&amp;Form!AO217&amp;"."</f>
        <v>Ali Weinlaeder, MA, CCC-SLP (she/her) is a Gender Affirming Voice Trainer employed at Courage Kenny Rehab Institute.</v>
      </c>
      <c r="K218" s="9">
        <f>Form!AW217</f>
        <v>2013</v>
      </c>
      <c r="L218" s="9">
        <f>Form!AV217</f>
        <v>2013</v>
      </c>
      <c r="M218" s="9" t="str">
        <f>Form!AP217</f>
        <v>American Speech-Language-Hearing Association (ASHA)</v>
      </c>
      <c r="N218" s="9" t="str">
        <f>Form!AX217</f>
        <v/>
      </c>
      <c r="O218" s="9" t="str">
        <f>Form!AC217</f>
        <v/>
      </c>
      <c r="P218" s="49" t="str">
        <f>Form!AS217</f>
        <v>https://account.allinahealth.org/providers/18906</v>
      </c>
      <c r="Q218" s="9">
        <f>Form!AQ217</f>
        <v>6512418290</v>
      </c>
      <c r="R218" s="9" t="str">
        <f>Form!AR217</f>
        <v/>
      </c>
      <c r="S218" s="9" t="str">
        <f>Form!Y217</f>
        <v>10+ years experience providing gender-affirming voice care in speech-pathology outpatient clinic setting</v>
      </c>
      <c r="U218" s="9" t="str">
        <f>Form!AT217</f>
        <v/>
      </c>
      <c r="V218" s="9" t="str">
        <f>Form!AZ217</f>
        <v/>
      </c>
    </row>
    <row r="219">
      <c r="A219" s="8" t="str">
        <f>Form!C218</f>
        <v>Lisa Butcher</v>
      </c>
      <c r="B219" s="8" t="str">
        <f>Form!AN218</f>
        <v>909 Fulton St SE, Minneapolis, Minnesota</v>
      </c>
      <c r="C219" s="47" t="str">
        <f>Form!J218</f>
        <v>GAVC Trainer</v>
      </c>
      <c r="D219" s="9" t="str">
        <f>Form!L218</f>
        <v>Vocal Pedagogue/Singing Instructor</v>
      </c>
      <c r="E219" s="9" t="str">
        <f>Form!U218</f>
        <v>MN, WI</v>
      </c>
      <c r="F219" s="9" t="str">
        <f>IF(Form!Q218 = "No",Form!O218, Form!O218&amp;", "&amp;Form!R218)</f>
        <v>Individual Training - Virtual, Individual Training - In Person</v>
      </c>
      <c r="G219" s="9" t="str">
        <f>Form!W218</f>
        <v>Feminine, Masculine, Androgynous, Singing</v>
      </c>
      <c r="H219" s="9" t="str">
        <f>Form!M218</f>
        <v>English</v>
      </c>
      <c r="I219" s="48" t="str">
        <f>Form!AI218</f>
        <v>Cisgender Woman</v>
      </c>
      <c r="J219" s="8" t="str">
        <f>Form!C218&amp;Form!E218&amp;" is a "&amp;Form!L218&amp;" employed at "&amp;Form!AO218&amp;"."</f>
        <v>Lisa Butcher (she/her) is a Vocal Pedagogue/Singing Instructor employed at Lions Voice Clinic - M Health Fairview - Clinics and Surgery Center .</v>
      </c>
      <c r="K219" s="9">
        <f>Form!AW218</f>
        <v>2009</v>
      </c>
      <c r="L219" s="9">
        <f>Form!AV218</f>
        <v>2018</v>
      </c>
      <c r="M219" s="9" t="str">
        <f>Form!AP218</f>
        <v>American Speech-Language-Hearing Association (ASHA), L'GASP, National Black Association for Speech-Language and Hearing (NBASLH)</v>
      </c>
      <c r="N219" s="9" t="str">
        <f>Form!AX218</f>
        <v>I am a biracial/ Black-Person of Color, and find that this is an asset in my understanding of the need for culturally relevant patient care services for all.</v>
      </c>
      <c r="O219" s="9" t="str">
        <f>Form!AC218</f>
        <v>M Health Fairview accepts all major insurance plans, as well as Medicate, MAs and PMAPs.  Reach out to me for a provider referral if you require a sliding scale payment option.</v>
      </c>
      <c r="P219" s="49" t="str">
        <f>Form!AS218</f>
        <v>https://med.umn.edu/ent/patient-care/lions-voice-clinic</v>
      </c>
      <c r="Q219" s="9" t="str">
        <f>Form!AQ218</f>
        <v/>
      </c>
      <c r="R219" s="9" t="str">
        <f>Form!AR218</f>
        <v>butch027@umn.edu</v>
      </c>
      <c r="S219" s="9" t="str">
        <f>Form!Y218</f>
        <v>I have masters degrees in Music - Voice Performance, as well as Communication Sciences and Disorders. As of May 2024, I will have a Clinical Doctorate in Speech-Language Pathology (SLPD) from MGH Institute of health professions.  I have pursued training from workshops with instructors dedicated to culturally relevant gender and identity affirming voice care services, and have also been a joint instructor and author.  
I have worked heavily as a provider of gender and identity voice care services since our the M Health Fairview Comprehensive Gender Care program was launched in 2018.  I enjoy working with all wishing to find and maintain their a speaking and/or singing voice that is congruent with their identity!
I am a biracial/ Black-Person of Color, and find that this is an asset in my understanding of the need for culturally relevant patient care services.</v>
      </c>
      <c r="U219" s="9" t="str">
        <f>Form!AT218</f>
        <v>I have worked with colleagues who identify with the 2SLGBTQIA+ community since 2018.  Training has been provided by our Comprehensive Gender Care services.  As a biracial individual, cultural humility has been an important part of my life's work.  My doctoral capstone course is titled "Addressing systemic bias in clinical supervision: Mentoring the mentor for equitable leadership."</v>
      </c>
      <c r="V219" s="9" t="str">
        <f>Form!AZ218</f>
        <v>Clinic lifts voices of those seeking gender-affirming voice care: https://www.youtube.com/watch?v=x1Oq-f_PMmw
For some transgender Minnesotans, voice training with a vocologist makes all the difference:https://www.mprnews.org/episode/2023/06/26/for-some-trans-minnesotans-voice-training-with-a-vocologist-makes-all-the-difference
Spotlight: Rehabilitation specialists improve healthcare for transgender and gender nonbinary people: https://www.mhealthfairview.org/blog/rehabilitation-specialists-improve-health-for-transgender-and-nonbinary-patients
Finding a Voice: https://youtu.be/y6ZFxBqf9bE?si=kjZgOLT8GIhqvbg3</v>
      </c>
    </row>
    <row r="220">
      <c r="A220" s="8" t="str">
        <f>Form!C219</f>
        <v>KrisAnne Weiss, DMA</v>
      </c>
      <c r="B220" s="8" t="str">
        <f>Form!AN219</f>
        <v>Minneapolis, MN</v>
      </c>
      <c r="C220" s="47" t="str">
        <f>Form!J219</f>
        <v>GAVC Trainer</v>
      </c>
      <c r="D220" s="9" t="str">
        <f>Form!L219</f>
        <v>Vocal Pedagogue/Singing Instructor</v>
      </c>
      <c r="E220" s="9" t="str">
        <f>Form!U219</f>
        <v>Globally</v>
      </c>
      <c r="F220" s="9" t="str">
        <f>IF(Form!Q219 = "No",Form!O219, Form!O219&amp;", "&amp;Form!R219)</f>
        <v>Individual Training - Virtual, Individual Training - In Person</v>
      </c>
      <c r="G220" s="9" t="str">
        <f>Form!W219</f>
        <v>Feminine, Masculine, Androgynous, Singing</v>
      </c>
      <c r="H220" s="9" t="str">
        <f>Form!M219</f>
        <v>English</v>
      </c>
      <c r="I220" s="48" t="str">
        <f>Form!AI219</f>
        <v>Cisgender Woman</v>
      </c>
      <c r="J220" s="8" t="str">
        <f>Form!C219&amp;Form!E219&amp;" is a "&amp;Form!L219&amp;" employed at "&amp;Form!AO219&amp;"."</f>
        <v>KrisAnne Weiss, DMA (she/her) is a Vocal Pedagogue/Singing Instructor employed at St Olaf College.</v>
      </c>
      <c r="K220" s="9">
        <f>Form!AW219</f>
        <v>2007</v>
      </c>
      <c r="L220" s="9">
        <f>Form!AV219</f>
        <v>2014</v>
      </c>
      <c r="M220" s="9" t="str">
        <f>Form!AP219</f>
        <v/>
      </c>
      <c r="N220" s="9" t="str">
        <f>Form!AX219</f>
        <v/>
      </c>
      <c r="O220" s="9" t="str">
        <f>Form!AC219</f>
        <v/>
      </c>
      <c r="P220" s="49" t="str">
        <f>Form!AS219</f>
        <v>krisanneweiss.com</v>
      </c>
      <c r="Q220" s="9" t="str">
        <f>Form!AQ219</f>
        <v/>
      </c>
      <c r="R220" s="9" t="str">
        <f>Form!AR219</f>
        <v>krisanne.weiss@gmail.com</v>
      </c>
      <c r="S220" s="9" t="str">
        <f>Form!Y219</f>
        <v>I have 20+ years of voice teaching experience, and 10+ years of working with gender diverse singers. My trans students have been my teachers. I have mentored many singers through the process of testosterone-fueled voice change and love this process, but I enjoy and have expertise in working with singers of all genders. </v>
      </c>
      <c r="U220" s="9" t="str">
        <f>Form!AT219</f>
        <v/>
      </c>
      <c r="V220" s="9" t="str">
        <f>Form!AZ219</f>
        <v>I will not have openings for new students until June 2024.</v>
      </c>
    </row>
    <row r="221">
      <c r="A221" s="8" t="str">
        <f>Form!C220</f>
        <v>Shira Kirsh, MS, CCC-SLP</v>
      </c>
      <c r="B221" s="8" t="str">
        <f>Form!AN220</f>
        <v>4691 highway 9 North, Howell, NJ</v>
      </c>
      <c r="C221" s="47" t="str">
        <f>Form!J220</f>
        <v>GAVC Trainer</v>
      </c>
      <c r="D221" s="30" t="str">
        <f>Form!L220</f>
        <v>Vocologist</v>
      </c>
      <c r="E221" s="9" t="str">
        <f>Form!U220</f>
        <v>NJ, NY, PA</v>
      </c>
      <c r="F221" s="9" t="str">
        <f>IF(Form!Q220 = "No",Form!O220, Form!O220&amp;", "&amp;Form!R220)</f>
        <v>Individual Training - Virtual, Individual Training - In Person</v>
      </c>
      <c r="G221" s="9" t="str">
        <f>Form!W220</f>
        <v>Feminine, Masculine, Androgynous</v>
      </c>
      <c r="H221" s="9" t="str">
        <f>Form!M220</f>
        <v>English</v>
      </c>
      <c r="I221" s="48" t="str">
        <f>Form!AI220</f>
        <v>Cisgender Woman</v>
      </c>
      <c r="J221" s="8" t="str">
        <f>Form!C220&amp;Form!E220&amp;" is a "&amp;Form!L220&amp;" employed at "&amp;Form!AO220&amp;"."</f>
        <v>Shira Kirsh, MS, CCC-SLP (she/her) is a Vocologist employed at Alliance Speech, Feeding &amp; Swallowing Center.</v>
      </c>
      <c r="K221" s="9">
        <f>Form!AW220</f>
        <v>1989</v>
      </c>
      <c r="L221" s="9">
        <f>Form!AV220</f>
        <v>2013</v>
      </c>
      <c r="M221" s="9" t="str">
        <f>Form!AP220</f>
        <v>The Voice Foundation, American Speech-Language-Hearing Association (ASHA)</v>
      </c>
      <c r="N221" s="9" t="str">
        <f>Form!AX220</f>
        <v>I am the mother of a NB person who is married to a MtF Transwoman </v>
      </c>
      <c r="O221" s="9" t="str">
        <f>Form!AC220</f>
        <v/>
      </c>
      <c r="P221" s="49" t="str">
        <f>Form!AS220</f>
        <v>https://www.njspeechandlanguage.com</v>
      </c>
      <c r="Q221" s="9">
        <f>Form!AQ220</f>
        <v>7329427220</v>
      </c>
      <c r="R221" s="9" t="str">
        <f>Form!AR220</f>
        <v>shirakirsh@alliancenjslp.com</v>
      </c>
      <c r="S221" s="9" t="str">
        <f>Form!Y220</f>
        <v>Leah Helou and Sandra Hirsch Transgender Voice course, Kitty Verdolini Renonant Voice Therapy, Buteyko Breathing, currently enrolled in Vocology certificate student at Lamar University, attended  Transgender support group meetings, NB child and Transgender MtF daughter-in-law.</v>
      </c>
      <c r="U221" s="9" t="str">
        <f>Form!AT220</f>
        <v/>
      </c>
      <c r="V221" s="9" t="str">
        <f>Form!AZ220</f>
        <v/>
      </c>
    </row>
    <row r="222">
      <c r="A222" s="8" t="str">
        <f>Form!C221</f>
        <v>Shira Kirsh, MS, CCC-SLP</v>
      </c>
      <c r="B222" s="8" t="str">
        <f>Form!AN221</f>
        <v>4691 Highway 9 North, Howell, NJ</v>
      </c>
      <c r="C222" s="47" t="str">
        <f>Form!J221</f>
        <v>GAVC Trainer</v>
      </c>
      <c r="D222" s="9" t="str">
        <f>Form!L221</f>
        <v>Speech-Language Pathologist</v>
      </c>
      <c r="E222" s="9" t="str">
        <f>Form!U221</f>
        <v>NJ, NY, PA</v>
      </c>
      <c r="F222" s="9" t="str">
        <f>IF(Form!Q221 = "No",Form!O221, Form!O221&amp;", "&amp;Form!R221)</f>
        <v>Individual Training - Virtual, Individual Training - In Person</v>
      </c>
      <c r="G222" s="9" t="str">
        <f>Form!W221</f>
        <v>Feminine, Masculine, Androgynous</v>
      </c>
      <c r="H222" s="9" t="str">
        <f>Form!M221</f>
        <v>English</v>
      </c>
      <c r="I222" s="48" t="str">
        <f>Form!AI221</f>
        <v>Cisgender Woman</v>
      </c>
      <c r="J222" s="8" t="str">
        <f>Form!C221&amp;Form!E221&amp;" is a "&amp;Form!L221&amp;" employed at "&amp;Form!AO221&amp;"."</f>
        <v>Shira Kirsh, MS, CCC-SLP (she/her) is a Speech-Language Pathologist employed at Alliance Speech, Feeding &amp; Swallowing Center.</v>
      </c>
      <c r="K222" s="9">
        <f>Form!AW221</f>
        <v>1989</v>
      </c>
      <c r="L222" s="9">
        <f>Form!AV221</f>
        <v>2013</v>
      </c>
      <c r="M222" s="9" t="str">
        <f>Form!AP221</f>
        <v>The Voice Foundation, American Speech-Language-Hearing Association (ASHA)</v>
      </c>
      <c r="N222" s="9" t="str">
        <f>Form!AX221</f>
        <v>My child is NB and they are married to a transwoman, and have other family members who identify as LGBTQ+.  I also have close family members representing different racial identities.</v>
      </c>
      <c r="O222" s="9" t="str">
        <f>Form!AC221</f>
        <v>Accept BCBS, Aetna, Cigna, AmeriHealth commercial plans.</v>
      </c>
      <c r="P222" s="49" t="str">
        <f>Form!AS221</f>
        <v>https://www.njspeechandlanguage.com</v>
      </c>
      <c r="Q222" s="9">
        <f>Form!AQ221</f>
        <v>7329427220</v>
      </c>
      <c r="R222" s="9" t="str">
        <f>Form!AR221</f>
        <v>shirakirsh@alliancenjslp.com</v>
      </c>
      <c r="S222" s="9" t="str">
        <f>Form!Y221</f>
        <v>Transgender Voice Therapy taught by Sandy Hirsch and Leah Helou (2013), Spectrum Resonant Voice Therapy taught by Kitty Verdolini Abbott (2013),  post graduate Vocology certificate coursework at Lamar University (currently).</v>
      </c>
      <c r="U222" s="9" t="str">
        <f>Form!AT221</f>
        <v>I have not completed formal training, but did attend approximately 24 transgender support group meetings in a year, to become more supportive of this population.</v>
      </c>
      <c r="V222" s="9" t="str">
        <f>Form!AZ221</f>
        <v>I am taking singing voice lessons since I have started studying Vocology.</v>
      </c>
    </row>
    <row r="223">
      <c r="A223" s="8" t="str">
        <f>Form!C222</f>
        <v>Anne Mironchik, MS, CCC-SLP</v>
      </c>
      <c r="B223" s="8" t="str">
        <f>Form!AN222</f>
        <v>6081 Hamilton Blvd Suite 600, Allentown, PA</v>
      </c>
      <c r="C223" s="47" t="str">
        <f>Form!J222</f>
        <v>GAVC Trainer</v>
      </c>
      <c r="D223" s="9" t="str">
        <f>Form!L222</f>
        <v>Speech-Language Pathologist</v>
      </c>
      <c r="E223" s="9" t="str">
        <f>Form!U222</f>
        <v>PA, NJ, CA</v>
      </c>
      <c r="F223" s="9" t="str">
        <f>IF(Form!Q222 = "No",Form!O222, Form!O222&amp;", "&amp;Form!R222)</f>
        <v>Individual Training - Virtual, Individual Training - In Person</v>
      </c>
      <c r="G223" s="9" t="str">
        <f>Form!W222</f>
        <v>Feminine, Masculine, Androgynous, Singing</v>
      </c>
      <c r="H223" s="9" t="str">
        <f>Form!M222</f>
        <v>English</v>
      </c>
      <c r="I223" s="48" t="str">
        <f>Form!AI222</f>
        <v>Cisgender Woman</v>
      </c>
      <c r="J223" s="8" t="str">
        <f>Form!C222&amp;Form!E222&amp;" is a "&amp;Form!L222&amp;" employed at "&amp;Form!AO222&amp;"."</f>
        <v>Anne Mironchik, MS, CCC-SLP (she/her) is a Speech-Language Pathologist employed at Fox Rehabilitation and Private Clients.</v>
      </c>
      <c r="K223" s="9">
        <f>Form!AW222</f>
        <v>2016</v>
      </c>
      <c r="L223" s="9">
        <f>Form!AV222</f>
        <v>2016</v>
      </c>
      <c r="M223" s="9" t="str">
        <f>Form!AP222</f>
        <v>American Speech-Language-Hearing Association (ASHA)</v>
      </c>
      <c r="N223" s="9" t="str">
        <f>Form!AX222</f>
        <v/>
      </c>
      <c r="O223" s="9" t="str">
        <f>Form!AC222</f>
        <v>Private pay, discounts available</v>
      </c>
      <c r="P223" s="49" t="str">
        <f>Form!AS222</f>
        <v>www.annemironchik.com</v>
      </c>
      <c r="Q223" s="9" t="str">
        <f>Form!AQ222</f>
        <v/>
      </c>
      <c r="R223" s="9" t="str">
        <f>Form!AR222</f>
        <v>songs@annemironchik.com</v>
      </c>
      <c r="S223" s="9" t="str">
        <f>Form!Y222</f>
        <v>Graduate degree from Boston University Sargent College of Health and Rehabilitation Sciences, clinical training with transgender voice specialist Barbara Worth.</v>
      </c>
      <c r="U223" s="9" t="str">
        <f>Form!AT222</f>
        <v>Voice Foundation Symposiums, local transgender meetings</v>
      </c>
      <c r="V223" s="9" t="str">
        <f>Form!AZ222</f>
        <v/>
      </c>
    </row>
    <row r="224">
      <c r="A224" s="8" t="str">
        <f>Form!C223</f>
        <v>Dusty Nebula Allaway, MS</v>
      </c>
      <c r="B224" s="8" t="str">
        <f>Form!AN223</f>
        <v>Portland metropolitan area (please do not publish), Oregon (please do not publish; if you think it's appropriate you could publish "West Coast" since that is relevant for speaking accent))</v>
      </c>
      <c r="C224" s="47" t="str">
        <f>Form!J223</f>
        <v>GAVC Trainer</v>
      </c>
      <c r="D224" s="9" t="str">
        <f>Form!L223</f>
        <v>Vocal Pedagogue/Singing Instructor</v>
      </c>
      <c r="E224" s="9" t="str">
        <f>Form!U223</f>
        <v>Globally</v>
      </c>
      <c r="F224" s="9" t="str">
        <f>IF(Form!Q223 = "No",Form!O223, Form!O223&amp;", "&amp;Form!R223)</f>
        <v>Individual Training - Virtual</v>
      </c>
      <c r="G224" s="9" t="str">
        <f>Form!W223</f>
        <v>Feminine, Masculine, Androgynous, Singing</v>
      </c>
      <c r="H224" s="9" t="str">
        <f>Form!M223</f>
        <v>English</v>
      </c>
      <c r="I224" s="48" t="str">
        <f>Form!AI223</f>
        <v>Nonbinary</v>
      </c>
      <c r="J224" s="8" t="str">
        <f>Form!C223&amp;Form!E223&amp;" is a "&amp;Form!L223&amp;" employed at "&amp;Form!AO223&amp;"."</f>
        <v>Dusty Nebula Allaway, MS (they/them) is a Vocal Pedagogue/Singing Instructor employed at Fluid Voice Studio.</v>
      </c>
      <c r="K224" s="9">
        <f>Form!AW223</f>
        <v>2021</v>
      </c>
      <c r="L224" s="9">
        <f>Form!AV223</f>
        <v>2020</v>
      </c>
      <c r="M224" s="9" t="str">
        <f>Form!AP223</f>
        <v/>
      </c>
      <c r="N224" s="9" t="str">
        <f>Form!AX223</f>
        <v>I am non-binary and genderfluid. 
I am intersex and had a small amount of testosterone in my mid 20s, so my unmodified voice developed to a gender-ambiguous range. As a result, I have personal experiences from different times in my life with making my voice more masculine, more neutral, and more feminine.
I am white and I am a monolingual English speaker with a West Coast American accent. </v>
      </c>
      <c r="O224" s="9" t="str">
        <f>Form!AC223</f>
        <v>Flexible sliding scale payment options, package deals, or other accommodations according to specific student needs.</v>
      </c>
      <c r="P224" s="49" t="str">
        <f>Form!AS223</f>
        <v>https://www.fluidvoice.studio/</v>
      </c>
      <c r="Q224" s="9" t="str">
        <f>Form!AQ223</f>
        <v/>
      </c>
      <c r="R224" s="9" t="str">
        <f>Form!AR223</f>
        <v>dusty@fluidvoice.studio</v>
      </c>
      <c r="S224" s="9" t="str">
        <f>Form!Y223</f>
        <v>I've been a voice coach since 2020. 
I teach a wide range of specific vocal interventions to help students achieve individualized/unique goals, promote healthy and flexible vocalization, and habituate a voice consistent with a student's gender. I have extensive experience modeling voice qualities and voice exercises throughout expansive vocal ranges, in order to teach effective modifications for diverse starting points and end goals. These skills are drawn from teaching/coaching, as well as my own experiences with fluid and gender-expansive vocal expression. 
I have studied acoustics, vocal pedagogy, gender-affirming speech, and gender-affirming singing with numerous instructors and colleagues on an ongoing basis since 2017. I have studied closely with speech language pathologists and Estill Voice master trainers, with an emphasis on extending established pedagogy to encompass gender-affirming voice modification. 
My master's degree and subsequent independent study focused on cognitive learning theory and neurology. I incorporate neurodivergence-informed and trauma-informed coaching techniques, as well as specific techniques for managing anxiety, dysphoria, and discomfort with voice training (drawing from learning/skill acquisition theory and clinical research, yoga, breath work, and polyvagal techniques).
</v>
      </c>
      <c r="U224" s="9" t="str">
        <f>Form!AT223</f>
        <v>I haven't received specific formal training in cultural humility as it pertains to the trans and gender-diverse community. However, as a non-binary and transitioning person, I don't really believe that any existing formal training system can sufficiently equip anyone to fully understand individual experiences with gender diversity -- especially people who do not have personal lived experiences being transgender/gender-non-conforming. Even with personal experiences being part of the trans community, I know that I can't fully understand anyone else's experience with gender -- although I can deeply empathize and draw from shared experiences with transness. It is important to me to give individual students opportunities to share and achieve their own unique transition and gender expression goals. I love working with students to create individualized lesson plans to achieve their personal goals. Student goals could be to conform to a typical gender quality, to achieve a gender non-conforming voice, or to explore/achieve specific, unique vocal sounds.</v>
      </c>
      <c r="V224" s="9" t="str">
        <f>Form!AZ223</f>
        <v>I offer free initial consultations for students who are curious about lessons with me and want to discuss logistics/pricing or voice modification in general. I am also happy to do these consultations with students who want to get some tips for independent study, or shop around for different teachers. 
I am willing to be very flexible with pricing to work with students who might otherwise be unable to access voice coaching. I went into this field to cooperate in mutual aid within the trans/non-binary/neurodivergent community, and as long as I can support myself, that goal is more important than profit. 
I am aware of how my own background may bias me towards specific vocal sounds and speech patterns. I do not treat my own voice as a default. I always do my best to present general changes that can be applied in a student's own context, and to encourage students to think about vocal goals with regard to all aspects of their personal identity -- cultural/racial identity, accents/dialects/languages, code-switching to different social/cultural situations, and vocal qualities informed by other people with similar identities, personal expression/aesthetics, hobbies, professional experience, etc. 
I work with a worldwide, culturally diverse student population. I have some limited knowledge of voice qualities in dialects of English other than my own white, West Coast American accent and I defer to students' own experiences when my own experiences aren't relevant. I am also familiar with some aspects of various other languages, and I've worked with numerous students to generalize techniques from English to their own specific spoken languages. 
I encourage students to seek out teachers with shared experiences and identities if I feel my own skills/experiences don't match up well, and when possible I am happy to recommend specific teachers or resources.</v>
      </c>
    </row>
    <row r="225">
      <c r="A225" s="8" t="str">
        <f>Form!C224</f>
        <v>Hannah Kavookjian, MD</v>
      </c>
      <c r="B225" s="8" t="str">
        <f>Form!AN224</f>
        <v>3901 Rainbow Blvd, Kansas City, Kansas</v>
      </c>
      <c r="C225" s="47" t="str">
        <f>Form!J224</f>
        <v>Surgeon</v>
      </c>
      <c r="D225" s="9" t="str">
        <f>Form!L224</f>
        <v/>
      </c>
      <c r="E225" s="9" t="str">
        <f>Form!U224</f>
        <v/>
      </c>
      <c r="F225" s="9" t="str">
        <f>IF(Form!Q224 = "No",Form!O224, Form!O224&amp;", "&amp;Form!R224)</f>
        <v>, </v>
      </c>
      <c r="G225" s="9" t="str">
        <f>Form!W224</f>
        <v/>
      </c>
      <c r="H225" s="9" t="str">
        <f>Form!M224</f>
        <v/>
      </c>
      <c r="I225" s="48" t="str">
        <f>Form!AI224</f>
        <v>Cisgender Woman</v>
      </c>
      <c r="J225" s="8" t="str">
        <f>Form!C224&amp;Form!E224&amp;" is a "&amp;Form!L224&amp;" employed at "&amp;Form!AO224&amp;"."</f>
        <v>Hannah Kavookjian, MD is a  employed at The University of Kansas Health System.</v>
      </c>
      <c r="K225" s="9">
        <f>Form!AW224</f>
        <v>2021</v>
      </c>
      <c r="L225" s="9">
        <f>Form!AV224</f>
        <v>2021</v>
      </c>
      <c r="M225" s="9" t="str">
        <f>Form!AP224</f>
        <v/>
      </c>
      <c r="N225" s="9" t="str">
        <f>Form!AX224</f>
        <v/>
      </c>
      <c r="O225" s="9" t="str">
        <f>Form!AC224</f>
        <v/>
      </c>
      <c r="P225" s="9" t="str">
        <f>Form!AS224</f>
        <v/>
      </c>
      <c r="Q225" s="9">
        <f>Form!AQ224</f>
        <v>9135886701</v>
      </c>
      <c r="R225" s="9" t="str">
        <f>Form!AR224</f>
        <v/>
      </c>
      <c r="S225" s="9" t="str">
        <f>Form!Y224</f>
        <v/>
      </c>
      <c r="U225" s="9" t="str">
        <f>Form!AT224</f>
        <v/>
      </c>
      <c r="V225" s="9" t="str">
        <f>Form!AZ224</f>
        <v/>
      </c>
    </row>
    <row r="226">
      <c r="A226" s="8" t="str">
        <f>Form!C225</f>
        <v>Dr. Carli Barrios, CCC-SLP</v>
      </c>
      <c r="B226" s="8" t="str">
        <f>Form!AN225</f>
        <v>1900 D Street, Bellingham, WA</v>
      </c>
      <c r="C226" s="47" t="str">
        <f>Form!J225</f>
        <v>GAVC Trainer</v>
      </c>
      <c r="D226" s="9" t="str">
        <f>Form!L225</f>
        <v>Speech-Language Pathologist</v>
      </c>
      <c r="E226" s="9" t="str">
        <f>Form!U225</f>
        <v>WA</v>
      </c>
      <c r="F226" s="9" t="str">
        <f>IF(Form!Q225 = "No",Form!O225, Form!O225&amp;", "&amp;Form!R225)</f>
        <v>Individual Training - Virtual, Individual Training - In Person</v>
      </c>
      <c r="G226" s="9" t="str">
        <f>Form!W225</f>
        <v>Feminine, Masculine, Androgynous</v>
      </c>
      <c r="H226" s="9" t="str">
        <f>Form!M225</f>
        <v>English</v>
      </c>
      <c r="I226" s="48" t="str">
        <f>Form!AI225</f>
        <v>Cisgender Woman</v>
      </c>
      <c r="J226" s="8" t="str">
        <f>Form!C225&amp;Form!E225&amp;" is a "&amp;Form!L225&amp;" employed at "&amp;Form!AO225&amp;"."</f>
        <v>Dr. Carli Barrios, CCC-SLP (she/her) is a Speech-Language Pathologist employed at Catalyst Therapies .</v>
      </c>
      <c r="K226" s="9">
        <f>Form!AW225</f>
        <v>2012</v>
      </c>
      <c r="L226" s="9">
        <f>Form!AV225</f>
        <v>2020</v>
      </c>
      <c r="M226" s="9" t="str">
        <f>Form!AP225</f>
        <v>American Speech-Language-Hearing Association (ASHA)</v>
      </c>
      <c r="N226" s="9" t="str">
        <f>Form!AX225</f>
        <v>I am an openly Queer woman.</v>
      </c>
      <c r="O226" s="9" t="str">
        <f>Form!AC225</f>
        <v>I accept insurance: Regence, Premera, Kaiser, Aetna, Cigna, Molina, Community Healthplan of WA, and Coordinated Care.</v>
      </c>
      <c r="P226" s="9" t="str">
        <f>Form!AS225</f>
        <v/>
      </c>
      <c r="Q226" s="9" t="str">
        <f>Form!AQ225</f>
        <v/>
      </c>
      <c r="R226" s="9" t="str">
        <f>Form!AR225</f>
        <v>carli@catalysttherapies.org</v>
      </c>
      <c r="S226" s="9" t="str">
        <f>Form!Y225</f>
        <v>I am trained as a speech language pathologist. I have been training and practicing voice therapy for almost 10 years and incorporate that background into my work in gender affirming voice training. To hone my skills with GAVT specifically, I have completed multiple continuing education courses, self study, and consultation with colleagues.</v>
      </c>
      <c r="U226" s="9" t="str">
        <f>Form!AT225</f>
        <v>I have participated in continuing education through online platforms, the Say It Loud conference, and participate in local gender affirming providers group</v>
      </c>
      <c r="V226" s="9" t="str">
        <f>Form!AZ225</f>
        <v/>
      </c>
    </row>
    <row r="227">
      <c r="A227" s="8" t="str">
        <f>Form!C226</f>
        <v>Kristin Slawson, MA, CCC-SLP</v>
      </c>
      <c r="B227" s="8" t="str">
        <f>Form!AN226</f>
        <v>7251 Preinkert Drive, College Park, Maryland</v>
      </c>
      <c r="C227" s="47" t="str">
        <f>Form!J226</f>
        <v>GAVC Trainer</v>
      </c>
      <c r="D227" s="9" t="str">
        <f>Form!L226</f>
        <v>Speech-Language Pathologist</v>
      </c>
      <c r="E227" s="9" t="str">
        <f>Form!U226</f>
        <v>MD</v>
      </c>
      <c r="F227" s="9" t="str">
        <f>IF(Form!Q226 = "No",Form!O226, Form!O226&amp;", "&amp;Form!R226)</f>
        <v>Individual Training - Virtual, Individual Training - In Person</v>
      </c>
      <c r="G227" s="9" t="str">
        <f>Form!W226</f>
        <v>Feminine, Masculine, Androgynous</v>
      </c>
      <c r="H227" s="30" t="str">
        <f>Form!M226</f>
        <v>Varies by Semester / Student Clinicians</v>
      </c>
      <c r="I227" s="48" t="str">
        <f>Form!AI226</f>
        <v>Cisgender Woman</v>
      </c>
      <c r="J227" s="8" t="str">
        <f>Form!C226&amp;Form!E226&amp;" is a "&amp;Form!L226&amp;" employed at "&amp;Form!AO226&amp;"."</f>
        <v>Kristin Slawson, MA, CCC-SLP (she/they) is a Speech-Language Pathologist employed at University of Maryland Hearing and Speech Clinic.</v>
      </c>
      <c r="K227" s="9">
        <f>Form!AW226</f>
        <v>2003</v>
      </c>
      <c r="L227" s="9">
        <f>Form!AV226</f>
        <v>2013</v>
      </c>
      <c r="M227" s="9" t="str">
        <f>Form!AP226</f>
        <v>American Speech-Language-Hearing Association (ASHA)</v>
      </c>
      <c r="N227" s="9" t="str">
        <f>Form!AX226</f>
        <v>Student clinicians have varied background and identities.</v>
      </c>
      <c r="O227" s="9" t="str">
        <f>Form!AC226</f>
        <v>Fee-for-service, discounts for UMD affiliates, sliding scale available</v>
      </c>
      <c r="P227" s="49" t="str">
        <f>Form!AS226</f>
        <v>https://hespclinic.umd.edu/</v>
      </c>
      <c r="Q227" s="9">
        <f>Form!AQ226</f>
        <v>3014054218</v>
      </c>
      <c r="R227" s="9" t="str">
        <f>Form!AR226</f>
        <v/>
      </c>
      <c r="S227" s="9" t="str">
        <f>Form!Y226</f>
        <v>Speech Pathologist, 11 years experience with GAV, regular continuing education</v>
      </c>
      <c r="U227" s="9" t="str">
        <f>Form!AT226</f>
        <v>UMD Campus trainings, regular continuing education courses. </v>
      </c>
      <c r="V227" s="9" t="str">
        <f>Form!AZ226</f>
        <v>Teaching clinic- Services are provided by graduate students and overseen by licensed/certified providers. Clinic operates on semester basis. </v>
      </c>
    </row>
    <row r="228">
      <c r="A228" s="8" t="str">
        <f>Form!C227</f>
        <v>Colleen Conroy, MFA Voice Studies</v>
      </c>
      <c r="B228" s="8" t="str">
        <f>Form!AN227</f>
        <v>821 University Avenue, Madison, Wisconsin</v>
      </c>
      <c r="C228" s="47" t="str">
        <f>Form!J227</f>
        <v>GAVC Trainer</v>
      </c>
      <c r="D228" s="9" t="str">
        <f>Form!L227</f>
        <v>Theater/Acting Coach</v>
      </c>
      <c r="E228" s="9" t="str">
        <f>Form!U227</f>
        <v>Globally</v>
      </c>
      <c r="F228" s="9" t="str">
        <f>IF(Form!Q227 = "No",Form!O227, Form!O227&amp;", "&amp;Form!R227)</f>
        <v>Individual Training - Virtual, Group Training - Virtual</v>
      </c>
      <c r="G228" s="9" t="str">
        <f>Form!W227</f>
        <v>Feminine, Masculine, Androgynous</v>
      </c>
      <c r="H228" s="9" t="str">
        <f>Form!M227</f>
        <v>English</v>
      </c>
      <c r="I228" s="48" t="str">
        <f>Form!AI227</f>
        <v>Cisgender Woman</v>
      </c>
      <c r="J228" s="8" t="str">
        <f>Form!C227&amp;Form!E227&amp;" is a "&amp;Form!L227&amp;" employed at "&amp;Form!AO227&amp;"."</f>
        <v>Colleen Conroy, MFA Voice Studies (she/her) is a Theater/Acting Coach employed at University of Wisconsin-Madison.</v>
      </c>
      <c r="K228" s="9">
        <f>Form!AW227</f>
        <v>2016</v>
      </c>
      <c r="L228" s="9">
        <f>Form!AV227</f>
        <v>2017</v>
      </c>
      <c r="M228" s="9" t="str">
        <f>Form!AP227</f>
        <v>Voice and Speech Trainers Association (VASTA)</v>
      </c>
      <c r="N228" s="9" t="str">
        <f>Form!AX227</f>
        <v/>
      </c>
      <c r="O228" s="9" t="str">
        <f>Form!AC227</f>
        <v>Sliding scale payment</v>
      </c>
      <c r="P228" s="49" t="str">
        <f>Form!AS227</f>
        <v>https://theatre.wisc.edu/fac-staff/conroy-colleen/</v>
      </c>
      <c r="Q228" s="9" t="str">
        <f>Form!AQ227</f>
        <v/>
      </c>
      <c r="R228" s="9" t="str">
        <f>Form!AR227</f>
        <v>colleentconroy@gmail.com</v>
      </c>
      <c r="S228" s="9" t="str">
        <f>Form!Y227</f>
        <v>Transgender Voice and Communication Training for Voice Clinicians, Chicago Voice Center’s Theater Voice &amp; Speech Training Methods for Working with Gender-Diverse Clients, Gender Affirming Voice for Actors</v>
      </c>
      <c r="U228" s="9" t="str">
        <f>Form!AT227</f>
        <v>Madison Teaching and Learning Excellence. The gender affirming voice courses/programs I have taken have included cultural humility in their trainings</v>
      </c>
      <c r="V228" s="9" t="str">
        <f>Form!AZ227</f>
        <v>Conroy, C., Karcher, O., &amp; Pasternak, K. (2022). An Interdisciplinary Approach to Gender Affirming Voice Training. Voice and Speech Review, 16(2), 144–158. https://doi.org/10.1080/23268263.2022.2050001</v>
      </c>
    </row>
    <row r="229">
      <c r="A229" s="8" t="str">
        <f>Form!C228</f>
        <v>Sarah Gallagher, MS CCC-SLP</v>
      </c>
      <c r="B229" s="8" t="str">
        <f>Form!AN228</f>
        <v>Bob and Sandy Bahre Building 181 Main Street, Norway, ME</v>
      </c>
      <c r="C229" s="47" t="str">
        <f>Form!J228</f>
        <v>GAVC Trainer</v>
      </c>
      <c r="D229" s="9" t="str">
        <f>Form!L228</f>
        <v>Speech-Language Pathologist</v>
      </c>
      <c r="E229" s="9" t="str">
        <f>Form!U228</f>
        <v>ME</v>
      </c>
      <c r="F229" s="9" t="str">
        <f>IF(Form!Q228 = "No",Form!O228, Form!O228&amp;", "&amp;Form!R228)</f>
        <v>Individual Training - Virtual, Individual Training - In Person</v>
      </c>
      <c r="G229" s="9" t="str">
        <f>Form!W228</f>
        <v>Feminine, Masculine, Androgynous</v>
      </c>
      <c r="H229" s="9" t="str">
        <f>Form!M228</f>
        <v>English</v>
      </c>
      <c r="I229" s="48" t="str">
        <f>Form!AI228</f>
        <v>Cisgender Woman</v>
      </c>
      <c r="J229" s="8" t="str">
        <f>Form!C228&amp;Form!E228&amp;" is a "&amp;Form!L228&amp;" employed at "&amp;Form!AO228&amp;"."</f>
        <v>Sarah Gallagher, MS CCC-SLP (she/her) is a Speech-Language Pathologist employed at Maine Health/Stephens Memorial Hospital.</v>
      </c>
      <c r="K229" s="9" t="str">
        <f>Form!AW228</f>
        <v/>
      </c>
      <c r="L229" s="9" t="str">
        <f>Form!AV228</f>
        <v/>
      </c>
      <c r="M229" s="9" t="str">
        <f>Form!AP228</f>
        <v>American Speech-Language-Hearing Association (ASHA)</v>
      </c>
      <c r="N229" s="9" t="str">
        <f>Form!AX228</f>
        <v/>
      </c>
      <c r="O229" s="9" t="str">
        <f>Form!AC228</f>
        <v/>
      </c>
      <c r="P229" s="9" t="str">
        <f>Form!AS228</f>
        <v/>
      </c>
      <c r="Q229" s="9">
        <f>Form!AQ228</f>
        <v>9783804438</v>
      </c>
      <c r="R229" s="9" t="str">
        <f>Form!AR228</f>
        <v>sagallagher07@gmail.com</v>
      </c>
      <c r="S229" s="9" t="str">
        <f>Form!Y228</f>
        <v>I worked in the Gender Affirming Voice Clinic as a graduate student clinician at Emerson College. Since then, I have kept my skills sharp through the mentorship of an SLP colleague at Massachusetts Eye and Ear in Boston, MA. </v>
      </c>
      <c r="U229" s="9" t="str">
        <f>Form!AT228</f>
        <v/>
      </c>
      <c r="V229" s="9" t="str">
        <f>Form!AZ228</f>
        <v/>
      </c>
    </row>
    <row r="230">
      <c r="A230" s="8" t="str">
        <f>Form!C229</f>
        <v>Sarah Gopalakrishnan, MS,  CCC-SLP</v>
      </c>
      <c r="B230" s="8" t="str">
        <f>Form!AN229</f>
        <v>3050 Magnolia Blvd W, Seattle, WA</v>
      </c>
      <c r="C230" s="47" t="str">
        <f>Form!J229</f>
        <v>GAVC Trainer</v>
      </c>
      <c r="D230" s="9" t="str">
        <f>Form!L229</f>
        <v>Speech-Language Pathologist</v>
      </c>
      <c r="E230" s="9" t="str">
        <f>Form!U229</f>
        <v>WA, CA, OR</v>
      </c>
      <c r="F230" s="9" t="str">
        <f>IF(Form!Q229 = "No",Form!O229, Form!O229&amp;", "&amp;Form!R229)</f>
        <v>Individual Training - Virtual, Individual Training - In Person, Group Training - Virtual, Group Training - In Person</v>
      </c>
      <c r="G230" s="9" t="str">
        <f>Form!W229</f>
        <v>Feminine, Masculine, Androgynous</v>
      </c>
      <c r="H230" s="9" t="str">
        <f>Form!M229</f>
        <v>English</v>
      </c>
      <c r="I230" s="48" t="str">
        <f>Form!AI229</f>
        <v>Cisgender Woman</v>
      </c>
      <c r="J230" s="8" t="str">
        <f>Form!C229&amp;Form!E229&amp;" is a "&amp;Form!L229&amp;" employed at "&amp;Form!AO229&amp;"."</f>
        <v>Sarah Gopalakrishnan, MS,  CCC-SLP (she/her) is a Speech-Language Pathologist employed at Elliott Bay Speech Pathology.</v>
      </c>
      <c r="K230" s="9">
        <f>Form!AW229</f>
        <v>2013</v>
      </c>
      <c r="L230" s="9">
        <f>Form!AV229</f>
        <v>2015</v>
      </c>
      <c r="M230" s="9" t="str">
        <f>Form!AP229</f>
        <v>American Speech-Language-Hearing Association, World Professional Association for Transgender Health</v>
      </c>
      <c r="N230" s="9" t="str">
        <f>Form!AX229</f>
        <v>LGBTQ+ community membership</v>
      </c>
      <c r="O230" s="9" t="str">
        <f>Form!AC229</f>
        <v/>
      </c>
      <c r="P230" s="49" t="str">
        <f>Form!AS229</f>
        <v>www.elliottbayspeech.com</v>
      </c>
      <c r="Q230" s="9">
        <f>Form!AQ229</f>
        <v>5038772643</v>
      </c>
      <c r="R230" s="9" t="str">
        <f>Form!AR229</f>
        <v>sarah@elliottbayspeech.com</v>
      </c>
      <c r="S230" s="9" t="str">
        <f>Form!Y229</f>
        <v>Completed gender affirming voice training and other continuing education with Sandy Hirsch, Christie Block and others, 10+ years work as a speech language pathologist </v>
      </c>
      <c r="U230" s="9" t="str">
        <f>Form!AT229</f>
        <v/>
      </c>
      <c r="V230" s="9" t="str">
        <f>Form!AZ229</f>
        <v/>
      </c>
    </row>
    <row r="231">
      <c r="A231" s="8" t="str">
        <f>Form!C230</f>
        <v>Linda Saarenvirta B.A., M.S., SLP Reg. CASLPO</v>
      </c>
      <c r="B231" s="8" t="str">
        <f>Form!AN230</f>
        <v>5195 Harvester Road Unit 4, Burlington, Ontario</v>
      </c>
      <c r="C231" s="47" t="str">
        <f>Form!J230</f>
        <v>GAVC Trainer</v>
      </c>
      <c r="D231" s="9" t="str">
        <f>Form!L230</f>
        <v>Speech-Language Pathologist</v>
      </c>
      <c r="E231" s="9" t="str">
        <f>Form!U230</f>
        <v>ON</v>
      </c>
      <c r="F231" s="9" t="str">
        <f>IF(Form!Q230 = "No",Form!O230, Form!O230&amp;", "&amp;Form!R230)</f>
        <v>Individual Training - Virtual, Individual Training - In Person, Group Training - In Person</v>
      </c>
      <c r="G231" s="9" t="str">
        <f>Form!W230</f>
        <v>Feminine, Masculine, Androgynous</v>
      </c>
      <c r="H231" s="9" t="str">
        <f>Form!M230</f>
        <v>English</v>
      </c>
      <c r="I231" s="48" t="str">
        <f>Form!AI230</f>
        <v>Cisgender Woman</v>
      </c>
      <c r="J231" s="8" t="str">
        <f>Form!C230&amp;Form!E230&amp;" is a "&amp;Form!L230&amp;" employed at "&amp;Form!AO230&amp;"."</f>
        <v>Linda Saarenvirta B.A., M.S., SLP Reg. CASLPO (she/her) is a Speech-Language Pathologist employed at S.L. Hunter SpeechWorks.</v>
      </c>
      <c r="K231" s="9">
        <f>Form!AW230</f>
        <v>2009</v>
      </c>
      <c r="L231" s="9">
        <f>Form!AV230</f>
        <v>2015</v>
      </c>
      <c r="M231" s="9" t="str">
        <f>Form!AP230</f>
        <v>OSLA, CASLPO, SAC</v>
      </c>
      <c r="N231" s="9" t="str">
        <f>Form!AX230</f>
        <v/>
      </c>
      <c r="O231" s="9" t="str">
        <f>Form!AC230</f>
        <v/>
      </c>
      <c r="P231" s="49" t="str">
        <f>Form!AS230</f>
        <v>slhunterspeechworks.com </v>
      </c>
      <c r="Q231" s="9">
        <f>Form!AQ230</f>
        <v>9056375522</v>
      </c>
      <c r="R231" s="9" t="str">
        <f>Form!AR230</f>
        <v>lsaarenvirta@slhunter.ca</v>
      </c>
      <c r="S231" s="9" t="str">
        <f>Form!Y230</f>
        <v>I have taken professional development courses on gender affirming voice care for several years. These training sessions are conducted by other speech pathologists who have worked in this area for many years.  </v>
      </c>
      <c r="U231" s="9" t="str">
        <f>Form!AT230</f>
        <v>This training has been discussed in various gender affirming communication workshops that I have taken.  I also follow AC Goldberg on Transplaining who provides insight and education on cultural humility for the gender diverse population.  </v>
      </c>
      <c r="V231" s="9" t="str">
        <f>Form!AZ230</f>
        <v/>
      </c>
    </row>
    <row r="232">
      <c r="A232" s="8" t="str">
        <f>Form!C231</f>
        <v>Kathryn Ruckart, MS, CCC-SLP</v>
      </c>
      <c r="B232" s="8" t="str">
        <f>Form!AN231</f>
        <v>131 Miller Street, Winston-Salem, NC</v>
      </c>
      <c r="C232" s="47" t="str">
        <f>Form!J231</f>
        <v>GAVC Trainer</v>
      </c>
      <c r="D232" s="9" t="str">
        <f>Form!L231</f>
        <v>Speech-Language Pathologist</v>
      </c>
      <c r="E232" s="9" t="str">
        <f>Form!U231</f>
        <v>NC, VA</v>
      </c>
      <c r="F232" s="9" t="str">
        <f>IF(Form!Q231 = "No",Form!O231, Form!O231&amp;", "&amp;Form!R231)</f>
        <v>Individual Training - Virtual, Individual Training - In Person</v>
      </c>
      <c r="G232" s="9" t="str">
        <f>Form!W231</f>
        <v>Feminine, Masculine, Androgynous, Singing</v>
      </c>
      <c r="H232" s="9" t="str">
        <f>Form!M231</f>
        <v>English</v>
      </c>
      <c r="I232" s="48" t="str">
        <f>Form!AI231</f>
        <v>Cisgender Woman</v>
      </c>
      <c r="J232" s="8" t="str">
        <f>Form!C231&amp;Form!E231&amp;" is a "&amp;Form!L231&amp;" employed at "&amp;Form!AO231&amp;"."</f>
        <v>Kathryn Ruckart, MS, CCC-SLP (she/her) is a Speech-Language Pathologist employed at Atrium Health Wake Forest Baptist.</v>
      </c>
      <c r="K232" s="9">
        <f>Form!AW231</f>
        <v>2015</v>
      </c>
      <c r="L232" s="9">
        <f>Form!AV231</f>
        <v>2017</v>
      </c>
      <c r="M232" s="9" t="str">
        <f>Form!AP231</f>
        <v>American Speech-Language-Hearing Association (ASHA)</v>
      </c>
      <c r="N232" s="9" t="str">
        <f>Form!AX231</f>
        <v/>
      </c>
      <c r="O232" s="9" t="str">
        <f>Form!AC231</f>
        <v>I accept most major insurances.</v>
      </c>
      <c r="P232" s="49" t="str">
        <f>Form!AS231</f>
        <v>wakehealth.edu/voice</v>
      </c>
      <c r="Q232" s="9" t="str">
        <f>Form!AQ231</f>
        <v/>
      </c>
      <c r="R232" s="9" t="str">
        <f>Form!AR231</f>
        <v>kathryn.ruckart@wakehealth.edu</v>
      </c>
      <c r="S232" s="9" t="str">
        <f>Form!Y231</f>
        <v>I specialize in voice care and participate in regular educational and training opportunities specific to GAVC training.</v>
      </c>
      <c r="U232" s="9" t="str">
        <f>Form!AT231</f>
        <v>Safe Zone in Medicine trained provider</v>
      </c>
      <c r="V232" s="9" t="str">
        <f>Form!AZ231</f>
        <v/>
      </c>
    </row>
    <row r="233">
      <c r="A233" s="8" t="str">
        <f>Form!C232</f>
        <v>Tamiko Teshima, M.A., CCC-SLP</v>
      </c>
      <c r="B233" s="8" t="str">
        <f>Form!AN232</f>
        <v>2450 44th St. SE Ste. 201, Kentwood, Michigan</v>
      </c>
      <c r="C233" s="47" t="str">
        <f>Form!J232</f>
        <v>GAVC Trainer</v>
      </c>
      <c r="D233" s="9" t="str">
        <f>Form!L232</f>
        <v>Speech-Language Pathologist</v>
      </c>
      <c r="E233" s="9" t="str">
        <f>Form!U232</f>
        <v>MI</v>
      </c>
      <c r="F233" s="9" t="str">
        <f>IF(Form!Q232 = "No",Form!O232, Form!O232&amp;", "&amp;Form!R232)</f>
        <v>Individual Training - Virtual, Individual Training - In Person, Group Training - Virtual, Group Training - In Person</v>
      </c>
      <c r="G233" s="9" t="str">
        <f>Form!W232</f>
        <v>Feminine, Masculine, Androgynous</v>
      </c>
      <c r="H233" s="9" t="str">
        <f>Form!M232</f>
        <v>English </v>
      </c>
      <c r="I233" s="48" t="str">
        <f>Form!AI232</f>
        <v>Cisgender Woman</v>
      </c>
      <c r="J233" s="8" t="str">
        <f>Form!C232&amp;Form!E232&amp;" is a "&amp;Form!L232&amp;" employed at "&amp;Form!AO232&amp;"."</f>
        <v>Tamiko Teshima, M.A., CCC-SLP (she/her) is a Speech-Language Pathologist employed at Duncan Lake Speech Therapy.</v>
      </c>
      <c r="K233" s="9">
        <f>Form!AW232</f>
        <v>2019</v>
      </c>
      <c r="L233" s="9">
        <f>Form!AV232</f>
        <v>2019</v>
      </c>
      <c r="M233" s="9" t="str">
        <f>Form!AP232</f>
        <v>American Speech-Language-Hearing Association (ASHA), Michigan Speech-Language-Hearing Association</v>
      </c>
      <c r="N233" s="9" t="str">
        <f>Form!AX232</f>
        <v>Asian Pacific Islander</v>
      </c>
      <c r="O233" s="9" t="str">
        <f>Form!AC232</f>
        <v>We accept the majority of insurances popular to the Grand Rapids, Michigan area, including BCBS/BCN, Priority Health, Cigna, UMR, UHC, Optum, and Tricare (non-network certified), as well as Medicare (several), state Medicaid, and Priority Health medicaid. For our GAVC clients whose insurances we do not take, we offer sliding scale payment options.</v>
      </c>
      <c r="P233" s="49" t="str">
        <f>Form!AS232</f>
        <v>www.duncanlakespeechtherapy.com</v>
      </c>
      <c r="Q233" s="9">
        <f>Form!AQ232</f>
        <v>6165280870</v>
      </c>
      <c r="R233" s="9" t="str">
        <f>Form!AR232</f>
        <v>tamiko@duncanlakespeechtherapy.com</v>
      </c>
      <c r="S233" s="9" t="str">
        <f>Form!Y232</f>
        <v>I have had clinical experience working with GAVC clients both during my graduate education and clinically. I help facilitate research in graduate school in the area of GAVC as well. In addition, I have sought out significant professional development and advanced learning courses in voice and GAVC including Estill Voice Training and a 12 hour advanced course with Mantra Voice. </v>
      </c>
      <c r="U233" s="9" t="str">
        <f>Form!AT232</f>
        <v>I have taken several workshops through Transplaining. In addition. I am active with the Grand Rapids LGBTQ+ Healthcare Consortium and have received training from them. We are in the process of becoming a certified safe space through the GRLGBTQ+ Healthcare Consortium.</v>
      </c>
      <c r="V233" s="9" t="str">
        <f>Form!AZ232</f>
        <v/>
      </c>
    </row>
    <row r="234">
      <c r="A234" s="8" t="str">
        <f>Form!C233</f>
        <v>Lydia Kruse, MS, CCC-SLP</v>
      </c>
      <c r="B234" s="8" t="str">
        <f>Form!AN233</f>
        <v>715 Clinic Drive, West Lafayette, Indiana</v>
      </c>
      <c r="C234" s="47" t="str">
        <f>Form!J233</f>
        <v>GAVC Trainer</v>
      </c>
      <c r="D234" s="9" t="str">
        <f>Form!L233</f>
        <v>Speech-Language Pathologist</v>
      </c>
      <c r="E234" s="9" t="str">
        <f>Form!U233</f>
        <v/>
      </c>
      <c r="F234" s="9" t="str">
        <f>IF(Form!Q233 = "No",Form!O233, Form!O233&amp;Form!R233)</f>
        <v>Group Training - In Person</v>
      </c>
      <c r="G234" s="9" t="str">
        <f>Form!W233</f>
        <v>Feminine-leaning voice goals (raising pitch, brighter resonance, etc)</v>
      </c>
      <c r="H234" s="9" t="str">
        <f>Form!M233</f>
        <v>English</v>
      </c>
      <c r="I234" s="48" t="str">
        <f>Form!AI233</f>
        <v>Cisgender Woman</v>
      </c>
      <c r="J234" s="8" t="str">
        <f>Form!C233&amp;Form!E233&amp;" is a "&amp;Form!L233&amp;" employed at "&amp;Form!AO233&amp;"."</f>
        <v>Lydia Kruse, MS, CCC-SLP (she/her) is a Speech-Language Pathologist employed at Purdue University .</v>
      </c>
      <c r="K234" s="9">
        <f>Form!AW233</f>
        <v>2010</v>
      </c>
      <c r="L234" s="9">
        <f>Form!AV233</f>
        <v>2019</v>
      </c>
      <c r="M234" s="9" t="str">
        <f>Form!AP233</f>
        <v>American Speech-Language-Hearing Association (ASHA), Special Interest Group 3 (Voice and Upper Airway Disorders), Indiana Speech Language Hearing Association, Indiana Voice and Dysphagia Network.</v>
      </c>
      <c r="N234" s="9" t="str">
        <f>Form!AX233</f>
        <v/>
      </c>
      <c r="O234" s="9" t="str">
        <f>Form!AC233</f>
        <v>The M.D. Steer Clinic has private pay options and also accepts Medicare, Anthem, Humana, United, and IU Health Care Insurance Plans. A 40% discount on services is offered to Purdue University students, and 10% to faculty. </v>
      </c>
      <c r="P234" s="49" t="str">
        <f>Form!AS233</f>
        <v>https://www.purdue.edu/hhs/slhs-clinic/ </v>
      </c>
      <c r="Q234" s="9">
        <f>Form!AQ233</f>
        <v>7654942462</v>
      </c>
      <c r="R234" s="9" t="str">
        <f>Form!AR233</f>
        <v>lrkruse@purdue.edu</v>
      </c>
      <c r="S234" s="9" t="str">
        <f>Form!Y233</f>
        <v>Lydia Kruse, MS, CCC-SLP is a Clinical Assistant Professor in the Department of Speech, Language, and Hearing Sciences. She is licensed by the state of Indiana and certified by the American Speech-Language Hearing Association (ASHA). She is an Out-Care Registered Provider for gender affirming voice therapy.  Lydia is the founder and primary clinical educator of the Gender Affirming Voice Training program within the M.D. Steer Speech, Language, and Hearing Clinic. She trains graduate student clinicians to provide gender affirming voice therapy within a non-pathologizing, affirming model. She has lectured on vocal feminization in gender affirming voice therapy to fellow clinicians at state conferences and to physicians at an LGBTQ+ virtual conference hosted by the IU School of Medicine. Lydia has completed Safe Zone and Trans Inclusion Training at Purdue University. </v>
      </c>
      <c r="U234" s="9" t="str">
        <f>Form!AT233</f>
        <v>Lydia has complete Safe Zone and Trans Inclusion Training at Purdue University. She also participates in the MS-SLP program's Justice, Equity, Diversity, and Inclusion (JEDI) curriculum. </v>
      </c>
      <c r="V234" s="9" t="str">
        <f>Form!AZ233</f>
        <v>Please contact Professor Kruse for more information on this program's specific model of GAVC.</v>
      </c>
    </row>
    <row r="235">
      <c r="A235" s="8" t="str">
        <f>Form!C234</f>
        <v>Kristina Hassan, MS, CCC-SLP</v>
      </c>
      <c r="B235" s="8" t="str">
        <f>Form!AN234</f>
        <v>Baltimore, Maryland</v>
      </c>
      <c r="C235" s="47" t="str">
        <f>Form!J234</f>
        <v>GAVC Trainer</v>
      </c>
      <c r="D235" s="9" t="str">
        <f>Form!L234</f>
        <v>Speech-Language Pathologist</v>
      </c>
      <c r="E235" s="9" t="str">
        <f>Form!U234</f>
        <v>MD, VA, DC</v>
      </c>
      <c r="F235" s="9" t="str">
        <f>IF(Form!Q234 = "No",Form!O234, Form!O234&amp;", "&amp;Form!R234)</f>
        <v>Individual Training - Virtual, Group Training - Virtual</v>
      </c>
      <c r="G235" s="9" t="str">
        <f>Form!W234</f>
        <v>Feminine, Androgynous</v>
      </c>
      <c r="H235" s="9" t="str">
        <f>Form!M234</f>
        <v>English</v>
      </c>
      <c r="I235" s="48" t="str">
        <f>Form!AI234</f>
        <v>Cisgender Woman</v>
      </c>
      <c r="J235" s="8" t="str">
        <f>Form!C234&amp;Form!E234&amp;" is a "&amp;Form!L234&amp;" employed at "&amp;Form!AO234&amp;"."</f>
        <v>Kristina Hassan, MS, CCC-SLP (she/her) is a Speech-Language Pathologist employed at Authentic Speech.</v>
      </c>
      <c r="K235" s="9" t="str">
        <f>Form!AW234</f>
        <v/>
      </c>
      <c r="L235" s="9" t="str">
        <f>Form!AV234</f>
        <v/>
      </c>
      <c r="M235" s="9" t="str">
        <f>Form!AP234</f>
        <v/>
      </c>
      <c r="N235" s="9" t="str">
        <f>Form!AX234</f>
        <v/>
      </c>
      <c r="O235" s="9" t="str">
        <f>Form!AC234</f>
        <v>Sliding scale payment options are available.</v>
      </c>
      <c r="P235" s="49" t="str">
        <f>Form!AS234</f>
        <v>https://www.authenticspeechllc.com/</v>
      </c>
      <c r="Q235" s="9">
        <f>Form!AQ234</f>
        <v>2027434890</v>
      </c>
      <c r="R235" s="9" t="str">
        <f>Form!AR234</f>
        <v>kristinah@authenticspeechllc.com</v>
      </c>
      <c r="S235" s="9" t="str">
        <f>Form!Y234</f>
        <v>I have a background in Speech Pathology so I have education in voice science and vocal anatomy. I have received further training by attending workshops and earning CEUs specifically addressing gender affirming voice.  </v>
      </c>
      <c r="U235" s="9" t="str">
        <f>Form!AT234</f>
        <v>I have earned a number of continuing education credits in cultural humility by attending workshops and trainings. </v>
      </c>
      <c r="V235" s="9" t="str">
        <f>Form!AZ234</f>
        <v/>
      </c>
    </row>
    <row r="236">
      <c r="A236" s="8" t="str">
        <f>Form!C235</f>
        <v>Anna Dubiak M.S., CCC-SLP</v>
      </c>
      <c r="B236" s="8" t="str">
        <f>Form!AN235</f>
        <v>2450 44th St SE Ste 201, Kentwood, MI 49512</v>
      </c>
      <c r="C236" s="47" t="str">
        <f>Form!J235</f>
        <v>GAVC Trainer</v>
      </c>
      <c r="D236" s="9" t="str">
        <f>Form!L235</f>
        <v>Speech-Language Pathologist</v>
      </c>
      <c r="E236" s="9" t="str">
        <f>Form!U235</f>
        <v>MI</v>
      </c>
      <c r="F236" s="9" t="str">
        <f>IF(Form!Q235 = "No",Form!O235, Form!O235&amp;", "&amp;Form!R235)</f>
        <v>Individual Training - Virtual, Individual Training - In Person, Group Training - Virtual</v>
      </c>
      <c r="G236" s="9" t="str">
        <f>Form!W235</f>
        <v>Feminine, Masculine, Androgynous</v>
      </c>
      <c r="H236" s="9" t="str">
        <f>Form!M235</f>
        <v>English</v>
      </c>
      <c r="I236" s="48" t="str">
        <f>Form!AI235</f>
        <v>Cisgender Woman</v>
      </c>
      <c r="J236" s="8" t="str">
        <f>Form!C235&amp;Form!E235&amp;" is a "&amp;Form!L235&amp;" employed at "&amp;Form!AO235&amp;"."</f>
        <v>Anna Dubiak M.S., CCC-SLP (she/her) is a Speech-Language Pathologist employed at Duncan Lake Speech Therapy, LLC.</v>
      </c>
      <c r="K236" s="9">
        <f>Form!AW235</f>
        <v>2018</v>
      </c>
      <c r="L236" s="9">
        <f>Form!AV235</f>
        <v>2018</v>
      </c>
      <c r="M236" s="9" t="str">
        <f>Form!AP235</f>
        <v>American Speech-Language-Hearing Association (ASHA)</v>
      </c>
      <c r="N236" s="9" t="str">
        <f>Form!AX235</f>
        <v/>
      </c>
      <c r="O236" s="9" t="str">
        <f>Form!AC235</f>
        <v>We accept the majority of insurances popular to the Grand Rapids, Michigan area, including BCBS/BCN, Priority Health, Cigna, UMR, UHC, Optum, and Tricare (non-network certified), as well as Medicare (several), state Medicaid, and Priority Health medicaid. For our GAVC clients whose insurances we do not take, we offer sliding scale payment options.</v>
      </c>
      <c r="P236" s="49" t="str">
        <f>Form!AS235</f>
        <v>https://duncanlakespeechtherapy.com/</v>
      </c>
      <c r="Q236" s="9">
        <f>Form!AQ235</f>
        <v>6165280870</v>
      </c>
      <c r="R236" s="9" t="str">
        <f>Form!AR235</f>
        <v>anna@duncanlakespeechtherapy.com</v>
      </c>
      <c r="S236" s="9" t="str">
        <f>Form!Y235</f>
        <v>I have a master's in speech pathology and has been providing gender affirming voice modification services since graduate school.  I have completed additional training through Mantra Voice (12 hours) as well as several additional courses in this specific area of voice, I am also trained in overall vocal health and hygiene. Additionally, I am able to treat voice disorders such as vocal nodules, effects of acid reflux on the voice, and others which we sometimes discover and therefore must treat as we modify the voice in order to maintain an overall healthy voice.  I also continue to seek out training in cultural competency to be an affirming LGBTQ+ safe provider and person.  </v>
      </c>
      <c r="U236" s="9" t="str">
        <f>Form!AT235</f>
        <v>LGTBQ+ Safe person training through Grand Rapids LGTBQ+ Health Consortium.  LGTBQ Cultural competency via speechtherapypd.com.  Cultural Competency portion of Mantra Voice training.  Transplaining cultural competency training.  Tarns Kids and Teens, Pride, Joy, and Families in Transition by Elijah C. Nealy.  </v>
      </c>
      <c r="V236" s="9" t="str">
        <f>Form!AZ235</f>
        <v/>
      </c>
    </row>
    <row r="237">
      <c r="A237" s="8" t="str">
        <f>Form!C236</f>
        <v>Lauril Sachet, MS, CCC-SLP</v>
      </c>
      <c r="B237" s="8" t="str">
        <f>Form!AN236</f>
        <v>1700 Lomas Blvd., Albuquerque, NM</v>
      </c>
      <c r="C237" s="47" t="str">
        <f>Form!J236</f>
        <v>GAVC Trainer</v>
      </c>
      <c r="D237" s="9" t="str">
        <f>Form!L236</f>
        <v>Speech-Language Pathologist</v>
      </c>
      <c r="E237" s="9" t="str">
        <f>Form!U236</f>
        <v>NM</v>
      </c>
      <c r="F237" s="9" t="str">
        <f>IF(Form!Q236 = "No",Form!O236, Form!O236&amp;", "&amp;Form!R236)</f>
        <v>Individual Training - Virtual, Individual Training - In Person, Group Training - In Person</v>
      </c>
      <c r="G237" s="9" t="str">
        <f>Form!W236</f>
        <v>Feminine, Masculine, Androgynous</v>
      </c>
      <c r="H237" s="9" t="str">
        <f>Form!M236</f>
        <v>English, Spanish</v>
      </c>
      <c r="I237" s="48" t="str">
        <f>Form!AI236</f>
        <v>Cisgender Woman</v>
      </c>
      <c r="J237" s="8" t="str">
        <f>Form!C236&amp;Form!E236&amp;" is a "&amp;Form!L236&amp;" employed at "&amp;Form!AO236&amp;"."</f>
        <v>Lauril Sachet, MS, CCC-SLP (she/her) is a Speech-Language Pathologist employed at University of New Mexico Speech &amp; Hearing Sciences department.</v>
      </c>
      <c r="K237" s="9" t="str">
        <f>Form!AW236</f>
        <v/>
      </c>
      <c r="L237" s="9" t="str">
        <f>Form!AV236</f>
        <v/>
      </c>
      <c r="M237" s="9" t="str">
        <f>Form!AP236</f>
        <v/>
      </c>
      <c r="N237" s="9" t="str">
        <f>Form!AX236</f>
        <v/>
      </c>
      <c r="O237" s="9" t="str">
        <f>Form!AC236</f>
        <v/>
      </c>
      <c r="P237" s="9" t="str">
        <f>Form!AS236</f>
        <v/>
      </c>
      <c r="Q237" s="9">
        <f>Form!AQ236</f>
        <v>5052779730</v>
      </c>
      <c r="R237" s="9" t="str">
        <f>Form!AR236</f>
        <v>lsachet@unm.edu</v>
      </c>
      <c r="S237" s="9" t="str">
        <f>Form!Y236</f>
        <v>Gender Affirming Voice Training Course (Hirsch, Helou, Block) 2021</v>
      </c>
      <c r="U237" s="9" t="str">
        <f>Form!AT236</f>
        <v/>
      </c>
      <c r="V237" s="9" t="str">
        <f>Form!AZ236</f>
        <v/>
      </c>
    </row>
    <row r="238">
      <c r="A238" s="8" t="str">
        <f>Form!C237</f>
        <v>Jacalyn Savage, MS, CCC-SLP</v>
      </c>
      <c r="B238" s="8" t="str">
        <f>Form!AN237</f>
        <v>126 W D St Suite 100C, Pueblo, CO</v>
      </c>
      <c r="C238" s="47" t="str">
        <f>Form!J237</f>
        <v>GAVC Trainer</v>
      </c>
      <c r="D238" s="9" t="str">
        <f>Form!L237</f>
        <v>Speech-Language Pathologist</v>
      </c>
      <c r="E238" s="9" t="str">
        <f>Form!U237</f>
        <v>CO</v>
      </c>
      <c r="F238" s="9" t="str">
        <f>IF(Form!Q237 = "No",Form!O237, Form!O237&amp;", "&amp;Form!R237)</f>
        <v>Individual Training - Virtual, Individual Training - In Person</v>
      </c>
      <c r="G238" s="9" t="str">
        <f>Form!W237</f>
        <v>Feminine, Masculine, Androgynous</v>
      </c>
      <c r="H238" s="9" t="str">
        <f>Form!M237</f>
        <v>English</v>
      </c>
      <c r="I238" s="48" t="str">
        <f>Form!AI237</f>
        <v>Cisgender Woman</v>
      </c>
      <c r="J238" s="8" t="str">
        <f>Form!C237&amp;Form!E237&amp;" is a "&amp;Form!L237&amp;" employed at "&amp;Form!AO237&amp;"."</f>
        <v>Jacalyn Savage, MS, CCC-SLP (she/her) is a Speech-Language Pathologist employed at Pueblo Speech and Neurological Rehabilitation Center.</v>
      </c>
      <c r="K238" s="9">
        <f>Form!AW237</f>
        <v>2015</v>
      </c>
      <c r="L238" s="9">
        <f>Form!AV237</f>
        <v>2015</v>
      </c>
      <c r="M238" s="9" t="str">
        <f>Form!AP237</f>
        <v>American Speech-Language-Hearing Association (ASHA)</v>
      </c>
      <c r="N238" s="9" t="str">
        <f>Form!AX237</f>
        <v/>
      </c>
      <c r="O238" s="9" t="str">
        <f>Form!AC237</f>
        <v>Accept most insurances including Medicare and Medicaid</v>
      </c>
      <c r="P238" s="49" t="str">
        <f>Form!AS237</f>
        <v>pueblospeechandneuro.com</v>
      </c>
      <c r="Q238" s="9">
        <f>Form!AQ237</f>
        <v>7196211182</v>
      </c>
      <c r="R238" s="9" t="str">
        <f>Form!AR237</f>
        <v>jacalyn@pueblospeechandneuro.com</v>
      </c>
      <c r="S238" s="9" t="str">
        <f>Form!Y237</f>
        <v>Speech-language pathologist with specialized training in gender-affirming voice</v>
      </c>
      <c r="U238" s="9" t="str">
        <f>Form!AT237</f>
        <v>Specialized training in LGBTQ+ cultural competency</v>
      </c>
      <c r="V238" s="9" t="str">
        <f>Form!AZ237</f>
        <v/>
      </c>
    </row>
    <row r="239">
      <c r="A239" s="8" t="str">
        <f>Form!C238</f>
        <v>Abi Strong, MS, CCC-SLP</v>
      </c>
      <c r="B239" s="8" t="str">
        <f>Form!AN238</f>
        <v>Phoenix , AZ</v>
      </c>
      <c r="C239" s="47" t="str">
        <f>Form!J238</f>
        <v>GAVC Trainer</v>
      </c>
      <c r="D239" s="30" t="str">
        <f>Form!L238</f>
        <v>Gender affirming stylist and nonverbal communication coach </v>
      </c>
      <c r="E239" s="9" t="str">
        <f>Form!U238</f>
        <v>Globally</v>
      </c>
      <c r="F239" s="9" t="str">
        <f>IF(Form!Q238 = "No",Form!O238, Form!O238&amp;", "&amp;Form!R238)</f>
        <v>Individual Training - Virtual, Individual Training - In Person, Group Training - Virtual</v>
      </c>
      <c r="G239" s="9" t="str">
        <f>Form!W238</f>
        <v/>
      </c>
      <c r="H239" s="9" t="str">
        <f>Form!M238</f>
        <v>English, Spanish</v>
      </c>
      <c r="I239" s="48" t="str">
        <f>Form!AI238</f>
        <v>Cisgender Woman</v>
      </c>
      <c r="J239" s="8" t="str">
        <f>Form!C238&amp;Form!E238&amp;" is a "&amp;Form!L238&amp;" employed at "&amp;Form!AO238&amp;"."</f>
        <v>Abi Strong, MS, CCC-SLP (she/her) is a Gender affirming stylist and nonverbal communication coach  employed at Strong Style Solutions.</v>
      </c>
      <c r="K239" s="9">
        <f>Form!AW238</f>
        <v>2015</v>
      </c>
      <c r="L239" s="9">
        <f>Form!AV238</f>
        <v>2020</v>
      </c>
      <c r="M239" s="9" t="str">
        <f>Form!AP238</f>
        <v>American Speech-Language-Hearing Association (ASHA)</v>
      </c>
      <c r="N239" s="9" t="str">
        <f>Form!AX238</f>
        <v>I have been an LGBTQ+ ally and advocate since I was a teen, have LGBTQ friends and family members, and have presented workshops and at conferences for the trans population.</v>
      </c>
      <c r="O239" s="9" t="str">
        <f>Form!AC238</f>
        <v>Sliding scale options</v>
      </c>
      <c r="P239" s="49" t="str">
        <f>Form!AS238</f>
        <v>strongstylesolutions.com</v>
      </c>
      <c r="Q239" s="9">
        <f>Form!AQ238</f>
        <v>6024924765</v>
      </c>
      <c r="R239" s="9" t="str">
        <f>Form!AR238</f>
        <v>abi@strongstylesolutions.com</v>
      </c>
      <c r="S239" s="9" t="str">
        <f>Form!Y238</f>
        <v>I have attended numerous trainings in GAVC, have provided GAVC to clients, in addition to my educational background and work experience in the fashion industry, providing GA style consultations and personal shopping. I’m also a certified yoga teacher, using yoga and other embodiment techniques to facilitate an improved sense of embodiment and GA body language skills.</v>
      </c>
      <c r="U239" s="9" t="str">
        <f>Form!AT238</f>
        <v>I have completed numerous CEUs in this area</v>
      </c>
      <c r="V239" s="9" t="str">
        <f>Form!AZ238</f>
        <v/>
      </c>
    </row>
    <row r="240">
      <c r="A240" s="8" t="str">
        <f>Form!C239</f>
        <v>Christine Adaire, Designated Linklater Voice Teacher</v>
      </c>
      <c r="B240" s="8" t="str">
        <f>Form!AN239</f>
        <v>Los Angeles, California</v>
      </c>
      <c r="C240" s="47" t="str">
        <f>Form!J239</f>
        <v>GAVC Trainer</v>
      </c>
      <c r="D240" s="9" t="str">
        <f>Form!L239</f>
        <v>Theater/Acting Coach</v>
      </c>
      <c r="E240" s="9" t="str">
        <f>Form!U239</f>
        <v>Nationally (USA)</v>
      </c>
      <c r="F240" s="9" t="str">
        <f>IF(Form!Q239 = "No",Form!O239, Form!O239&amp;", "&amp;Form!R239)</f>
        <v>Individual Training - Virtual, Individual Training - In Person, Group Training - Virtual, Group Training - In Person</v>
      </c>
      <c r="G240" s="9" t="str">
        <f>Form!W239</f>
        <v>Feminine, Masculine, Androgynous</v>
      </c>
      <c r="H240" s="9" t="str">
        <f>Form!M239</f>
        <v>English</v>
      </c>
      <c r="I240" s="48" t="str">
        <f>Form!AI239</f>
        <v>Cisgender Woman</v>
      </c>
      <c r="J240" s="8" t="str">
        <f>Form!C239&amp;Form!E239&amp;" is a "&amp;Form!L239&amp;" employed at "&amp;Form!AO239&amp;"."</f>
        <v>Christine Adaire, Designated Linklater Voice Teacher (she/her) is a Theater/Acting Coach employed at Self Employed.</v>
      </c>
      <c r="K240" s="9">
        <f>Form!AW239</f>
        <v>1987</v>
      </c>
      <c r="L240" s="9">
        <f>Form!AV239</f>
        <v>2015</v>
      </c>
      <c r="M240" s="9" t="str">
        <f>Form!AP239</f>
        <v>Designated Linklater Voice Teacher, VASTA, Actor's Equity Association, Voice Foundation, PAVA</v>
      </c>
      <c r="N240" s="9" t="str">
        <f>Form!AX239</f>
        <v>LGBTQ+ member</v>
      </c>
      <c r="O240" s="9" t="str">
        <f>Form!AC239</f>
        <v>Sliding scale based on need</v>
      </c>
      <c r="P240" s="49" t="str">
        <f>Form!AS239</f>
        <v>christineadaire.com</v>
      </c>
      <c r="Q240" s="9">
        <f>Form!AQ239</f>
        <v>7737263691</v>
      </c>
      <c r="R240" s="9" t="str">
        <f>Form!AR239</f>
        <v>christineadaire@gmail.com</v>
      </c>
      <c r="S240" s="9" t="str">
        <f>Form!Y239</f>
        <v>Master Teacher in the Linklater Voice Method, Took workshops in GAVC with Sandy Hirsch, Leah Helou and Christie Block.</v>
      </c>
      <c r="U240" s="9" t="str">
        <f>Form!AT239</f>
        <v>I received Diversity, Equity and Inclusion Training through my employers at American Conservatory Theatre, Berkeley Rep, New York Film Academy.</v>
      </c>
      <c r="V240" s="9" t="str">
        <f>Form!AZ239</f>
        <v/>
      </c>
    </row>
    <row r="241">
      <c r="A241" s="8" t="str">
        <f>Form!C240</f>
        <v>Collin M Eagen, MA, MAT </v>
      </c>
      <c r="B241" s="8" t="str">
        <f>Form!AN240</f>
        <v>12631 East 17th Avenue
3001, Aurora, Colorado</v>
      </c>
      <c r="C241" s="47" t="str">
        <f>Form!J240</f>
        <v>GAVC Trainer</v>
      </c>
      <c r="D241" s="9" t="str">
        <f>Form!L240</f>
        <v>Speech-Language Pathologist</v>
      </c>
      <c r="E241" s="9" t="str">
        <f>Form!U240</f>
        <v>CO</v>
      </c>
      <c r="F241" s="9" t="str">
        <f>IF(Form!Q240 = "No",Form!O240, Form!O240&amp;", "&amp;Form!R240)</f>
        <v>Individual Training - Virtual, Individual Training - In Person</v>
      </c>
      <c r="G241" s="9" t="str">
        <f>Form!W240</f>
        <v>Feminine, Masculine, Androgynous, Singing</v>
      </c>
      <c r="H241" s="9" t="str">
        <f>Form!M240</f>
        <v>English</v>
      </c>
      <c r="I241" s="48" t="str">
        <f>Form!AI240</f>
        <v>Transgender Man</v>
      </c>
      <c r="J241" s="8" t="str">
        <f>Form!C240&amp;Form!E240&amp;" is a "&amp;Form!L240&amp;" employed at "&amp;Form!AO240&amp;"."</f>
        <v>Collin M Eagen, MA, MAT  (he/him) is a Speech-Language Pathologist employed at UC Health Anschutz.</v>
      </c>
      <c r="K241" s="9">
        <f>Form!AW240</f>
        <v>2021</v>
      </c>
      <c r="L241" s="9">
        <f>Form!AV240</f>
        <v>2021</v>
      </c>
      <c r="M241" s="9" t="str">
        <f>Form!AP240</f>
        <v>World Professional Association for Transgender Health (WPATH), American Speech-Language-Hearing Association (ASHA), Colorado Speech-Language-Hearing Association</v>
      </c>
      <c r="N241" s="9" t="str">
        <f>Form!AX240</f>
        <v>I am a white, queer, transgender, disabled, neurodiverse voice therapist.</v>
      </c>
      <c r="O241" s="9" t="str">
        <f>Form!AC240</f>
        <v>TBD - Will be working with UC Health</v>
      </c>
      <c r="P241" s="49" t="str">
        <f>Form!AS240</f>
        <v>https://medschool.cuanschutz.edu/otolaryngology/patient-information/adult-services/voice-and-airway</v>
      </c>
      <c r="Q241" s="9">
        <f>Form!AQ240</f>
        <v>9708001527</v>
      </c>
      <c r="R241" s="9" t="str">
        <f>Form!AR240</f>
        <v>eage0795@gmail.com</v>
      </c>
      <c r="S241" s="9" t="str">
        <f>Form!Y240</f>
        <v>I am a transgender man, so I have first hand experience with gender dysphoria and voice changes. I am formerly a professional musical theater performer, so my background is in singing and stage performance. I recently graduated from the University of Colorado's Speech Language Pathology Program where I completed a thesis research project on transmasculine voices. I have worked on GAVC with individuals across the gender spectrum and across different age groups. I have attended both virtual and in person courses on gender affirming voice therapy, and gender affirming care more broadly, outside of my graduate program. This includes intensive workshops on working with gender diverse clients who also identify as neuro diverse. </v>
      </c>
      <c r="U241" s="9" t="str">
        <f>Form!AT240</f>
        <v>I have received formal training in cultural humility as it pertains to the trans and gender diverse community through my graduate program as well as through the World Professional Association for Transgender Health.</v>
      </c>
      <c r="V241" s="9" t="str">
        <f>Form!AZ240</f>
        <v>In addition to providing voice therapy services, I am passionate about doing research for and with my community. I collaborate with many organizations across the country on research regarding gender affirming voice. I am a strong advocate for ensuring that research teams studying gender diverse voice include individuals who identify with our community. </v>
      </c>
    </row>
    <row r="242">
      <c r="A242" s="8" t="str">
        <f>Form!C241</f>
        <v>Annie Schubert, MA, CCC-SLP</v>
      </c>
      <c r="B242" s="8" t="str">
        <f>Form!AN241</f>
        <v>Fort Collins, Colorado </v>
      </c>
      <c r="C242" s="47" t="str">
        <f>Form!J241</f>
        <v>GAVC Trainer</v>
      </c>
      <c r="D242" s="9" t="str">
        <f>Form!L241</f>
        <v>Speech-Language Pathologist</v>
      </c>
      <c r="E242" s="9" t="str">
        <f>Form!U241</f>
        <v>CO</v>
      </c>
      <c r="F242" s="9" t="str">
        <f>IF(Form!Q241 = "No",Form!O241, Form!O241&amp;", "&amp;Form!R241)</f>
        <v>Individual Training - Virtual, Individual Training - In Person</v>
      </c>
      <c r="G242" s="9" t="str">
        <f>Form!W241</f>
        <v>Feminine, Masculine, Androgynous, Singing</v>
      </c>
      <c r="H242" s="9" t="str">
        <f>Form!M241</f>
        <v>English </v>
      </c>
      <c r="I242" s="48" t="str">
        <f>Form!AI241</f>
        <v>Cisgender Woman</v>
      </c>
      <c r="J242" s="8" t="str">
        <f>Form!C241&amp;Form!E241&amp;" is a "&amp;Form!L241&amp;" employed at "&amp;Form!AO241&amp;"."</f>
        <v>Annie Schubert, MA, CCC-SLP (she/her) is a Speech-Language Pathologist employed at UCHealth Physical Therapy &amp; Rehabilitation Clinic.</v>
      </c>
      <c r="K242" s="9">
        <f>Form!AW241</f>
        <v>2013</v>
      </c>
      <c r="L242" s="9">
        <f>Form!AV241</f>
        <v>2014</v>
      </c>
      <c r="M242" s="9" t="str">
        <f>Form!AP241</f>
        <v>American Speech-Language Hearing Association</v>
      </c>
      <c r="N242" s="9" t="str">
        <f>Form!AX241</f>
        <v/>
      </c>
      <c r="O242" s="9" t="str">
        <f>Form!AC241</f>
        <v/>
      </c>
      <c r="P242" s="9" t="str">
        <f>Form!AS241</f>
        <v/>
      </c>
      <c r="Q242" s="9">
        <f>Form!AQ241</f>
        <v>9704958454</v>
      </c>
      <c r="R242" s="9" t="str">
        <f>Form!AR241</f>
        <v>anne.schubert@uchealth.org</v>
      </c>
      <c r="S242" s="9" t="str">
        <f>Form!Y241</f>
        <v>I have experience working in gender-affirming voice services across varied, individualized goals. As a singer, I also enjoy working on singing strategies for healthy, flexible voicing. </v>
      </c>
      <c r="U242" s="9" t="str">
        <f>Form!AT241</f>
        <v/>
      </c>
      <c r="V242" s="9" t="str">
        <f>Form!AZ241</f>
        <v/>
      </c>
    </row>
    <row r="243">
      <c r="A243" s="8" t="str">
        <f>Form!C242</f>
        <v>Angela Dietsch, PhD, CCC-SLP</v>
      </c>
      <c r="B243" s="8" t="str">
        <f>Form!AN242</f>
        <v>4075 East Campus Loop, Lincoln, Nebraska</v>
      </c>
      <c r="C243" s="47" t="str">
        <f>Form!J242</f>
        <v>GAVC Trainer</v>
      </c>
      <c r="D243" s="9" t="str">
        <f>Form!L242</f>
        <v>Speech-Language Pathologist</v>
      </c>
      <c r="E243" s="9" t="str">
        <f>Form!U242</f>
        <v/>
      </c>
      <c r="F243" s="9" t="str">
        <f>IF(Form!Q242 = "No",Form!O242, Form!O242&amp;", "&amp;Form!R242)</f>
        <v>Individual Training - In Person, Group Training - In Person</v>
      </c>
      <c r="G243" s="9" t="str">
        <f>Form!W242</f>
        <v>Feminine, Masculine, Androgynous</v>
      </c>
      <c r="H243" s="9" t="str">
        <f>Form!M242</f>
        <v>English</v>
      </c>
      <c r="I243" s="48" t="str">
        <f>Form!AI242</f>
        <v>Cisgender Woman</v>
      </c>
      <c r="J243" s="8" t="str">
        <f>Form!C242&amp;Form!E242&amp;" is a "&amp;Form!L242&amp;" employed at "&amp;Form!AO242&amp;"."</f>
        <v>Angela Dietsch, PhD, CCC-SLP (she/her) is a Speech-Language Pathologist employed at University of Nebraska-LIncoln.</v>
      </c>
      <c r="K243" s="9">
        <f>Form!AW242</f>
        <v>1996</v>
      </c>
      <c r="L243" s="9">
        <f>Form!AV242</f>
        <v>2009</v>
      </c>
      <c r="M243" s="9" t="str">
        <f>Form!AP242</f>
        <v>TransCollaborations, American Speech-Language-Hearing Association, Nebraska Speech-Language-Hearing Association</v>
      </c>
      <c r="N243" s="9" t="str">
        <f>Form!AX242</f>
        <v/>
      </c>
      <c r="O243" s="9" t="str">
        <f>Form!AC242</f>
        <v>The Clinic bills Medicare and Medicaid, but does not bill other private insurers for speech or language services. Clients may submit receipts to their private insurers for reimbursement. </v>
      </c>
      <c r="P243" s="9" t="str">
        <f>Form!AS242</f>
        <v>https://cehs.unl.edu/secd/barkley-clinic/      https://cehs.unl.edu/secd/gender-diverse-communication-services/</v>
      </c>
      <c r="Q243" s="9">
        <f>Form!AQ242</f>
        <v>4024722071</v>
      </c>
      <c r="R243" s="9" t="str">
        <f>Form!AR242</f>
        <v/>
      </c>
      <c r="S243" s="9" t="str">
        <f>Form!Y242</f>
        <v>I have been working with (and training graduate clinicians to work with) people interested in shifting aspects of their communication to align with their gender identity for over a decade. Our team at the Barkley Speech, Language, and Hearing Clinic on the University of Nebraska-Lincoln East Campus has undergone extensive specialized training to ensure that we offer the most effective and efficient resources to help each person achieve their goals, and we work with local community groups to ensure that our practices are culturally responsive. </v>
      </c>
      <c r="U243" s="9" t="str">
        <f>Form!AT242</f>
        <v>I have completed over 30 hours of formal training in TGD-specific cultural humility through the Transplaining learning platform (all content is created by transgender and gender diverse speech-language pathologists), the TransCollaboration community board, and other professional organizations. </v>
      </c>
      <c r="V243" s="9" t="str">
        <f>Form!AZ242</f>
        <v/>
      </c>
    </row>
    <row r="244">
      <c r="A244" s="8" t="str">
        <f>Form!C243</f>
        <v>Kim Duncan, MA, CCC-SLP</v>
      </c>
      <c r="B244" s="8" t="str">
        <f>Form!AN243</f>
        <v>8900 Doyne Ave, Milwaukee, WI</v>
      </c>
      <c r="C244" s="47" t="str">
        <f>Form!J243</f>
        <v>GAVC Trainer</v>
      </c>
      <c r="D244" s="9" t="str">
        <f>Form!L243</f>
        <v>Speech-Language Pathologist</v>
      </c>
      <c r="E244" s="9" t="str">
        <f>Form!U243</f>
        <v>WI</v>
      </c>
      <c r="F244" s="9" t="str">
        <f>IF(Form!Q243 = "No",Form!O243, Form!O243&amp;", "&amp;Form!R243)</f>
        <v>Individual Training - Virtual, Individual Training - In Person</v>
      </c>
      <c r="G244" s="9" t="str">
        <f>Form!W243</f>
        <v>Feminine, Masculine, Androgynous, Singing</v>
      </c>
      <c r="H244" s="9" t="str">
        <f>Form!M243</f>
        <v>English </v>
      </c>
      <c r="I244" s="48" t="str">
        <f>Form!AI243</f>
        <v>Cisgender Woman</v>
      </c>
      <c r="J244" s="8" t="str">
        <f>Form!C243&amp;Form!E243&amp;" is a "&amp;Form!L243&amp;" employed at "&amp;Form!AO243&amp;"."</f>
        <v>Kim Duncan, MA, CCC-SLP (she/her) is a Speech-Language Pathologist employed at Froedtert Hospital/Medical College of Wisconsin.</v>
      </c>
      <c r="K244" s="9">
        <f>Form!AW243</f>
        <v>2016</v>
      </c>
      <c r="L244" s="9">
        <f>Form!AV243</f>
        <v>2017</v>
      </c>
      <c r="M244" s="9" t="str">
        <f>Form!AP243</f>
        <v>American Speech-Language-Hearing Association (ASHA)</v>
      </c>
      <c r="N244" s="9" t="str">
        <f>Form!AX243</f>
        <v/>
      </c>
      <c r="O244" s="9" t="str">
        <f>Form!AC243</f>
        <v/>
      </c>
      <c r="P244" s="49" t="str">
        <f>Form!AS243</f>
        <v>www.froedtert.com/ent/laryngology</v>
      </c>
      <c r="Q244" s="9">
        <f>Form!AQ243</f>
        <v>4148055588</v>
      </c>
      <c r="R244" s="9" t="str">
        <f>Form!AR243</f>
        <v>kimberly.duncan@froedtert.com</v>
      </c>
      <c r="S244" s="9" t="str">
        <f>Form!Y243</f>
        <v>I completed advanced gender affirming voice care coursework, collaborate and learn with and from my colleagues on a daily basis who have extensive experience with GAVC, and continue to seek out continuing education and additional coursework in the area.  My background is in classical singing and I have completed Estill voice training which enables me to work with singers across all genres.  I work in a multidisciplinary voice clinic with laryngologists and voice specializing SLPs.</v>
      </c>
      <c r="U244" s="9" t="str">
        <f>Form!AT243</f>
        <v/>
      </c>
      <c r="V244" s="9" t="str">
        <f>Form!AZ243</f>
        <v/>
      </c>
    </row>
    <row r="245">
      <c r="A245" s="8" t="str">
        <f>Form!C244</f>
        <v>Juliana Litts MA, CCC-SLP</v>
      </c>
      <c r="B245" s="8" t="str">
        <f>Form!AN244</f>
        <v>Denver, CO</v>
      </c>
      <c r="C245" s="47" t="str">
        <f>Form!J244</f>
        <v>GAVC Trainer</v>
      </c>
      <c r="D245" s="9" t="str">
        <f>Form!L244</f>
        <v>Speech-Language Pathologist</v>
      </c>
      <c r="E245" s="9" t="str">
        <f>Form!U244</f>
        <v>CO</v>
      </c>
      <c r="F245" s="9" t="str">
        <f>IF(Form!Q244 = "No",Form!O244, Form!O244&amp;", "&amp;Form!R244)</f>
        <v>Individual Training - Virtual, Individual Training - In Person</v>
      </c>
      <c r="G245" s="9" t="str">
        <f>Form!W244</f>
        <v>Feminine, Masculine, Androgynous, Singing</v>
      </c>
      <c r="H245" s="9" t="str">
        <f>Form!M244</f>
        <v>English</v>
      </c>
      <c r="I245" s="48" t="str">
        <f>Form!AI244</f>
        <v>Cisgender Woman</v>
      </c>
      <c r="J245" s="8" t="str">
        <f>Form!C244&amp;Form!E244&amp;" is a "&amp;Form!L244&amp;" employed at "&amp;Form!AO244&amp;"."</f>
        <v>Juliana Litts MA, CCC-SLP (she/her) is a Speech-Language Pathologist employed at University of Colorado.</v>
      </c>
      <c r="K245" s="9">
        <f>Form!AW244</f>
        <v>2011</v>
      </c>
      <c r="L245" s="9">
        <f>Form!AV244</f>
        <v>2012</v>
      </c>
      <c r="M245" s="9" t="str">
        <f>Form!AP244</f>
        <v>American Speech-Language-Hearing Association (ASHA)</v>
      </c>
      <c r="N245" s="9" t="str">
        <f>Form!AX244</f>
        <v/>
      </c>
      <c r="O245" s="9" t="str">
        <f>Form!AC244</f>
        <v/>
      </c>
      <c r="P245" s="9" t="str">
        <f>Form!AS244</f>
        <v/>
      </c>
      <c r="Q245" s="9" t="str">
        <f>Form!AQ244</f>
        <v/>
      </c>
      <c r="R245" s="9" t="str">
        <f>Form!AR244</f>
        <v>Julianalitts@gmail.com</v>
      </c>
      <c r="S245" s="9" t="str">
        <f>Form!Y244</f>
        <v>I have worked on helping people meet their voice goals for 12 years</v>
      </c>
      <c r="U245" s="9" t="str">
        <f>Form!AT244</f>
        <v/>
      </c>
      <c r="V245" s="9" t="str">
        <f>Form!AZ244</f>
        <v/>
      </c>
    </row>
    <row r="246">
      <c r="A246" s="8" t="str">
        <f>Form!C245</f>
        <v>Mary Trifiro, M.S., CCC-SLP</v>
      </c>
      <c r="B246" s="8" t="str">
        <f>Form!AN245</f>
        <v>126 W D Street Suite 100C, Pueblo , Colorado </v>
      </c>
      <c r="C246" s="47" t="str">
        <f>Form!J245</f>
        <v>GAVC Trainer</v>
      </c>
      <c r="D246" s="9" t="str">
        <f>Form!L245</f>
        <v>Speech-Language Pathologist</v>
      </c>
      <c r="E246" s="9" t="str">
        <f>Form!U245</f>
        <v>CO</v>
      </c>
      <c r="F246" s="9" t="str">
        <f>IF(Form!Q245 = "No",Form!O245, Form!O245&amp;", "&amp;Form!R245)</f>
        <v>Individual Training - Virtual, Individual Training - In Person, Group Training - Virtual, Group Training - In Person</v>
      </c>
      <c r="G246" s="9" t="str">
        <f>Form!W245</f>
        <v>Feminine, Masculine, Androgynous, Singing</v>
      </c>
      <c r="H246" s="9" t="str">
        <f>Form!M245</f>
        <v>English</v>
      </c>
      <c r="I246" s="48" t="str">
        <f>Form!AI245</f>
        <v>Cisgender Woman</v>
      </c>
      <c r="J246" s="8" t="str">
        <f>Form!C245&amp;Form!E245&amp;" is a "&amp;Form!L245&amp;" employed at "&amp;Form!AO245&amp;"."</f>
        <v>Mary Trifiro, M.S., CCC-SLP (she/her) is a Speech-Language Pathologist employed at Pueblo Speech and Neurological Rehabilitation Center.</v>
      </c>
      <c r="K246" s="9">
        <f>Form!AW245</f>
        <v>2019</v>
      </c>
      <c r="L246" s="9">
        <f>Form!AV245</f>
        <v>2019</v>
      </c>
      <c r="M246" s="9" t="str">
        <f>Form!AP245</f>
        <v>American Speech-Language-Hearing Association (ASHA) and Colorado Regional Voice Collective </v>
      </c>
      <c r="N246" s="9" t="str">
        <f>Form!AX245</f>
        <v/>
      </c>
      <c r="O246" s="9" t="str">
        <f>Form!AC245</f>
        <v>Our office accepts most insurances (e.g. Medicaid/Medicare, United, Anthem, Kaiser, etc.) and private pay is available. </v>
      </c>
      <c r="P246" s="49" t="str">
        <f>Form!AS245</f>
        <v>https://www.pueblospeechandneuro.com </v>
      </c>
      <c r="Q246" s="9">
        <f>Form!AQ245</f>
        <v>7196211182</v>
      </c>
      <c r="R246" s="9" t="str">
        <f>Form!AR245</f>
        <v>mary@pueblospeechandneuro.com</v>
      </c>
      <c r="S246" s="9" t="str">
        <f>Form!Y245</f>
        <v>I have specialized training with graduate and undergraduate coursework in the anatomy and physiology of voice, gender affirming voice, and gender affirming voice treatment. </v>
      </c>
      <c r="U246" s="9" t="str">
        <f>Form!AT245</f>
        <v/>
      </c>
      <c r="V246" s="9" t="str">
        <f>Form!AZ245</f>
        <v/>
      </c>
    </row>
    <row r="247">
      <c r="A247" s="8" t="str">
        <f>Form!C246</f>
        <v>Tedd Masiongale, M.A. CCC-SLP</v>
      </c>
      <c r="B247" s="8" t="str">
        <f>Form!AN246</f>
        <v>119 Peck Service Rd, Edwardsville, Illinois</v>
      </c>
      <c r="C247" s="47" t="str">
        <f>Form!J246</f>
        <v>GAVC Trainer</v>
      </c>
      <c r="D247" s="9" t="str">
        <f>Form!L246</f>
        <v>Speech-Language Pathologist</v>
      </c>
      <c r="E247" s="9" t="str">
        <f>Form!U246</f>
        <v/>
      </c>
      <c r="F247" s="9" t="str">
        <f>IF(Form!Q246 = "No",Form!O246, Form!O246&amp;", "&amp;Form!R246)</f>
        <v>Individual Training - In Person</v>
      </c>
      <c r="G247" s="9" t="str">
        <f>Form!W246</f>
        <v>Feminine, Masculine</v>
      </c>
      <c r="H247" s="9" t="str">
        <f>Form!M246</f>
        <v>English</v>
      </c>
      <c r="I247" s="48" t="str">
        <f>Form!AI246</f>
        <v>Cisgender Man</v>
      </c>
      <c r="J247" s="8" t="str">
        <f>Form!C246&amp;Form!E246&amp;" is a "&amp;Form!L246&amp;" employed at "&amp;Form!AO246&amp;"."</f>
        <v>Tedd Masiongale, M.A. CCC-SLP (he/they) is a Speech-Language Pathologist employed at Southern Illinois University Edwardsville.</v>
      </c>
      <c r="K247" s="9">
        <f>Form!AW246</f>
        <v>1994</v>
      </c>
      <c r="L247" s="9">
        <f>Form!AV246</f>
        <v>2016</v>
      </c>
      <c r="M247" s="9" t="str">
        <f>Form!AP246</f>
        <v>American Speech-Language-Hearing Association (ASHA)</v>
      </c>
      <c r="N247" s="9" t="str">
        <f>Form!AX246</f>
        <v>Gay, former caucus Co-Chair for LGBTQ+ with the American Speech-Language Hearing Association, national advocate for eliminating LGBTQ+ discrimination at publicly funded universities</v>
      </c>
      <c r="O247" s="9" t="str">
        <f>Form!AC246</f>
        <v>We are a free university clinic </v>
      </c>
      <c r="P247" s="49" t="str">
        <f>Form!AS246</f>
        <v>https://www.siue.edu/academics/graduate/degrees-and-programs/slp/</v>
      </c>
      <c r="Q247" s="9">
        <f>Form!AQ246</f>
        <v>6186503427</v>
      </c>
      <c r="R247" s="9" t="str">
        <f>Form!AR246</f>
        <v>tmasion@siue.edu</v>
      </c>
      <c r="S247" s="9" t="str">
        <f>Form!Y246</f>
        <v>We use the resources of Adler, Gelfer, Hancock and Stemple in our practice. We have been doing gender affirming training since 2016. </v>
      </c>
      <c r="U247" s="9" t="str">
        <f>Form!AT246</f>
        <v>Allyship Training. National speaker on issues related to LGBTQ+ issues </v>
      </c>
      <c r="V247" s="9" t="str">
        <f>Form!AZ246</f>
        <v/>
      </c>
    </row>
    <row r="248">
      <c r="A248" s="8" t="str">
        <f>Form!C247</f>
        <v>Jen Lewon, MS, MA, CCC-SLP</v>
      </c>
      <c r="B248" s="8" t="str">
        <f>Form!AN247</f>
        <v>2501 Kittredge Loop Drive, Boudler, CO</v>
      </c>
      <c r="C248" s="47" t="str">
        <f>Form!J247</f>
        <v>GAVC Trainer</v>
      </c>
      <c r="D248" s="9" t="str">
        <f>Form!L247</f>
        <v>Speech-Language Pathologist</v>
      </c>
      <c r="E248" s="9" t="str">
        <f>Form!U247</f>
        <v/>
      </c>
      <c r="F248" s="9" t="str">
        <f>IF(Form!Q247 = "No",Form!O247, Form!O247&amp;", "&amp;Form!R247)</f>
        <v>Individual Training - Virtual, Individual Training - In Person</v>
      </c>
      <c r="G248" s="9" t="str">
        <f>Form!W247</f>
        <v>Feminine, Masculine, Androgynous, Singing</v>
      </c>
      <c r="H248" s="9" t="str">
        <f>Form!M247</f>
        <v>English</v>
      </c>
      <c r="I248" s="48" t="str">
        <f>Form!AI247</f>
        <v>Cisgender Woman</v>
      </c>
      <c r="J248" s="8" t="str">
        <f>Form!C247&amp;Form!E247&amp;" is a "&amp;Form!L247&amp;" employed at "&amp;Form!AO247&amp;"."</f>
        <v>Jen Lewon, MS, MA, CCC-SLP (she/they) is a Speech-Language Pathologist employed at CU Speech, Language, Hearing Clinic.</v>
      </c>
      <c r="K248" s="9">
        <f>Form!AW247</f>
        <v>2005</v>
      </c>
      <c r="L248" s="9">
        <f>Form!AV247</f>
        <v>2009</v>
      </c>
      <c r="M248" s="9" t="str">
        <f>Form!AP247</f>
        <v>American Speech-Language-Hearing Association (ASHA)</v>
      </c>
      <c r="N248" s="9" t="str">
        <f>Form!AX247</f>
        <v/>
      </c>
      <c r="O248" s="9" t="str">
        <f>Form!AC247</f>
        <v>University clinic staffed by graduate clinicians supervised by voice-specialty SLP, sliding scale options and reduced rate for gender-affirming voice services</v>
      </c>
      <c r="P248" s="49" t="str">
        <f>Form!AS247</f>
        <v>https://www.colorado.edu/slhs/speech-language-and-hearing-clinic-slhc</v>
      </c>
      <c r="Q248" s="9">
        <f>Form!AQ247</f>
        <v>3034925375</v>
      </c>
      <c r="R248" s="9" t="str">
        <f>Form!AR247</f>
        <v>slhc@colorado.edu</v>
      </c>
      <c r="S248" s="9" t="str">
        <f>Form!Y247</f>
        <v>Professional development (workshops, trainings), practical experience (working in a clinic with voice and gender-affirming voice for many years)</v>
      </c>
      <c r="U248" s="9" t="str">
        <f>Form!AT247</f>
        <v>DEI training, Gender-Affirming Voice Training workshop with gender-diverse presenters, SAFE Zone training, Intersectionality Training, Universal Design</v>
      </c>
      <c r="V248" s="9" t="str">
        <f>Form!AZ247</f>
        <v/>
      </c>
    </row>
    <row r="249">
      <c r="A249" s="8" t="str">
        <f>Form!C248</f>
        <v>Dusty Allaway, MS</v>
      </c>
      <c r="B249" s="8" t="str">
        <f>Form!AN248</f>
        <v>Portland, Oregon</v>
      </c>
      <c r="C249" s="47" t="str">
        <f>Form!J248</f>
        <v>GAVC Trainer</v>
      </c>
      <c r="D249" s="9" t="str">
        <f>Form!L248</f>
        <v/>
      </c>
      <c r="E249" s="9" t="str">
        <f>Form!U248</f>
        <v>Globally</v>
      </c>
      <c r="F249" s="9" t="str">
        <f>IF(Form!Q248 = "No",Form!O248, Form!O248&amp;", "&amp;Form!R248)</f>
        <v>Individual Training - Virtual</v>
      </c>
      <c r="G249" s="9" t="str">
        <f>Form!W248</f>
        <v>Feminine, Masculine, Androgynous, Singing</v>
      </c>
      <c r="H249" s="9" t="str">
        <f>Form!M248</f>
        <v>English</v>
      </c>
      <c r="I249" s="48" t="str">
        <f>Form!AI248</f>
        <v>Nonbinary</v>
      </c>
      <c r="J249" s="8" t="str">
        <f>Form!C248&amp;Form!E248&amp;" is a "&amp;Form!L248&amp;" employed at "&amp;Form!AO248&amp;"."</f>
        <v>Dusty Allaway, MS is a  employed at Fluid Voice Studio.</v>
      </c>
      <c r="K249" s="9">
        <f>Form!AW248</f>
        <v>2020</v>
      </c>
      <c r="L249" s="9">
        <f>Form!AV248</f>
        <v>2020</v>
      </c>
      <c r="M249" s="9" t="str">
        <f>Form!AP248</f>
        <v/>
      </c>
      <c r="N249" s="9" t="str">
        <f>Form!AX248</f>
        <v>I am non-binary and genderfluid.
I am intersex and had a small amount of testosterone in my mid 20s, so my unmodified voice developed to a gender-ambiguous range. As a result, I have personal experiences from different times in my life with making my voice more masculine, more neutral, and more feminine.
I am white and I am a monolingual English speaker with a West Coast American accent.
</v>
      </c>
      <c r="O249" s="9" t="str">
        <f>Form!AC248</f>
        <v>I offer free initial consultations to help determine if my lessons are a good fit for you, and answer any logistical/pricing questions. I have flexible sliding scale pricing available to LGBTQ+ students. Please enquire via email or schedule a free consultation to discuss what works for you. I am unable to accept insurance.</v>
      </c>
      <c r="P249" s="49" t="str">
        <f>Form!AS248</f>
        <v>https://www.fluidvoice.studio/</v>
      </c>
      <c r="Q249" s="9" t="str">
        <f>Form!AQ248</f>
        <v/>
      </c>
      <c r="R249" s="9" t="str">
        <f>Form!AR248</f>
        <v>dusty@fluidvoice.studio</v>
      </c>
      <c r="S249" s="9" t="str">
        <f>Form!Y248</f>
        <v>I've been a voice coach since 2020. 
My master's degree and subsequent independent study focused on cognitive learning theory and neurology. I have studied acoustics, vocal pedagogy, gender-affirming speech, and gender-affirming singing with numerous instructors and colleagues on an ongoing basis since 2017. I have also worked with speech language pathologists and Estill Voice master trainers, to extend established pedagogy to encompass gender-affirming voice modification.
I have extensive experience demonstrating voice exercises throughout an expansive range of diverse gender expression, in order to teach effective modifications for individual starting points and end goals.</v>
      </c>
      <c r="U249" s="9" t="str">
        <f>Form!AT248</f>
        <v>None. </v>
      </c>
      <c r="V249" s="9" t="str">
        <f>Form!AZ248</f>
        <v>I work with students from all over the world, across a wide range of ages, genders, etc. Although I am only fluent in English and speak with an American accent, I work with multilingual students and the techniques I teach can be applied to other languages.
I teach a wide range of vocal techniques to help students achieve individualized/unique goals, promote healthy and flexible vocalization, and habituate a voice consistent with the student's identity and personal expression. I have extensive experience producing voices across a wide range of gender qualities as a teacher and for my own gender expression, allowing me to teach exercises for shifting from a student's current vocal qualities towards their desired gender expression.
Human voices are too diverse to prescribe the same exercises/techniques for every student; instead we can look to general tendencies and shift a students' own vocal expression to their target gender expression while staying consistent with their own cultural context, or when desired to shift it in a systematic way towards a student's desired vocal qualities.
Setting goals and deciding what kind of vocal qualities to target is an interactive and student-driven process. I provide guidance about what kinds of vocal qualities are likely to be present based on a students' gender expression goals, while also being mindful of the huge diversity of voices that occur independent from gender expression. Then, I teach specific techniques to achieve the goals set by the student and general goals related to gender expression and vocal health.</v>
      </c>
    </row>
    <row r="250">
      <c r="A250" s="8" t="str">
        <f>Form!C249</f>
        <v>West Chester University Speech and Hearing Clinic</v>
      </c>
      <c r="B250" s="8" t="str">
        <f>Form!AN249</f>
        <v>201 Carter Drive, Suite 400, West Chester, PA 19383, West Chester, Pennsylvania</v>
      </c>
      <c r="C250" s="47" t="str">
        <f>Form!J249</f>
        <v>GAVC Trainer</v>
      </c>
      <c r="D250" s="9" t="str">
        <f>Form!L249</f>
        <v>Speech-Language Pathologist</v>
      </c>
      <c r="E250" s="9" t="str">
        <f>Form!U249</f>
        <v>PA</v>
      </c>
      <c r="F250" s="9" t="str">
        <f>IF(Form!Q249 = "No",Form!O249, Form!O249&amp;", "&amp;Form!R249)</f>
        <v>Individual Training - Virtual, Individual Training - In Person, Group Training - Virtual, Group Training - In Person</v>
      </c>
      <c r="G250" s="9" t="str">
        <f>Form!W249</f>
        <v>Feminine, Masculine, Androgynous</v>
      </c>
      <c r="H250" s="9" t="str">
        <f>Form!M249</f>
        <v>English and Spanish</v>
      </c>
      <c r="I250" s="48" t="str">
        <f>Form!AI249</f>
        <v>depends upon the clinician</v>
      </c>
      <c r="J250" s="8" t="str">
        <f>Form!C249&amp;Form!E249&amp;" is a "&amp;Form!L249&amp;" employed at "&amp;Form!AO249&amp;"."</f>
        <v>West Chester University Speech and Hearing Clinic (depends upon clinician) is a Speech-Language Pathologist employed at University.</v>
      </c>
      <c r="K250" s="9">
        <f>Form!AW249</f>
        <v>1960</v>
      </c>
      <c r="L250" s="9">
        <f>Form!AV249</f>
        <v>2017</v>
      </c>
      <c r="M250" s="9" t="str">
        <f>Form!AP249</f>
        <v>American Speech-Language-Hearing Association, Estill Voice Training, Pennsylvania Speech-Language-Hearing Association</v>
      </c>
      <c r="N250" s="9" t="str">
        <f>Form!AX249</f>
        <v/>
      </c>
      <c r="O250" s="9" t="str">
        <f>Form!AC249</f>
        <v>The West Chester University Speech and Hearing Clinic is a free clinic. </v>
      </c>
      <c r="P250" s="49" t="str">
        <f>Form!AS249</f>
        <v>https://www.wcupa.edu/healthSciences/commDisorder/clinic.aspx</v>
      </c>
      <c r="Q250" s="9">
        <f>Form!AQ249</f>
        <v>6104363402</v>
      </c>
      <c r="R250" s="9" t="str">
        <f>Form!AR249</f>
        <v>jjohnson@wcupa.edu</v>
      </c>
      <c r="S250" s="9" t="str">
        <f>Form!Y249</f>
        <v>Graduate student clinicians provide gender affirming voice care under the supervision of licensed and certified speech-language pathologists. Students complete the Graduate Voice Disorders course taught by Elizabeth Grillo, PhD, CCC-SLP, CHSE, EMT. In that course, core principles of gender affirming care are provided.  </v>
      </c>
      <c r="U250" s="9" t="str">
        <f>Form!AT249</f>
        <v>Core principles of gender affirming care are provided in the Graduate Voice Disorders course</v>
      </c>
      <c r="V250" s="9" t="str">
        <f>Form!AZ249</f>
        <v>Our clinic typically receives referrals from Planned Parenthood, the Gender and Sexuality Development Clinic at CHOP, and the Mazzoni Center of Philadelphia </v>
      </c>
    </row>
    <row r="251">
      <c r="A251" s="8" t="str">
        <f>Form!C250</f>
        <v>Sarah Maines, DMA </v>
      </c>
      <c r="B251" s="8" t="str">
        <f>Form!AN250</f>
        <v>9862 SW 25th Ave, Portland , OR</v>
      </c>
      <c r="C251" s="47" t="str">
        <f>Form!J250</f>
        <v>GAVC Trainer</v>
      </c>
      <c r="D251" s="9" t="str">
        <f>Form!L250</f>
        <v>Vocal Pedagogue/Singing Instructor</v>
      </c>
      <c r="E251" s="9" t="str">
        <f>Form!U250</f>
        <v>OR</v>
      </c>
      <c r="F251" s="9" t="str">
        <f>IF(Form!Q250 = "No",Form!O250, Form!O250&amp;", "&amp;Form!R250)</f>
        <v>Individual Training - Virtual, Individual Training - In Person</v>
      </c>
      <c r="G251" s="9" t="str">
        <f>Form!W250</f>
        <v>Feminine, Masculine, Androgynous, Singing</v>
      </c>
      <c r="H251" s="9" t="str">
        <f>Form!M250</f>
        <v>English </v>
      </c>
      <c r="I251" s="48" t="str">
        <f>Form!AI250</f>
        <v>Cisgender Woman</v>
      </c>
      <c r="J251" s="8" t="str">
        <f>Form!C250&amp;Form!E250&amp;" is a "&amp;Form!L250&amp;" employed at "&amp;Form!AO250&amp;"."</f>
        <v>Sarah Maines, DMA  (she/her) is a Vocal Pedagogue/Singing Instructor employed at The Mainestudio, The University of Portland, Reed College.</v>
      </c>
      <c r="K251" s="9">
        <f>Form!AW250</f>
        <v>2003</v>
      </c>
      <c r="L251" s="9">
        <f>Form!AV250</f>
        <v>2014</v>
      </c>
      <c r="M251" s="9" t="str">
        <f>Form!AP250</f>
        <v>The National Association of Teachers of Singing, American Guild of Musical Artists </v>
      </c>
      <c r="N251" s="9" t="str">
        <f>Form!AX250</f>
        <v>Parent-Adjacent Ally: My partner's teen identifies as transgender. </v>
      </c>
      <c r="O251" s="9" t="str">
        <f>Form!AC250</f>
        <v/>
      </c>
      <c r="P251" s="49" t="str">
        <f>Form!AS250</f>
        <v>www.themainestudio.com </v>
      </c>
      <c r="Q251" s="9">
        <f>Form!AQ250</f>
        <v>8593582074</v>
      </c>
      <c r="R251" s="9" t="str">
        <f>Form!AR250</f>
        <v>themainestudio@gmail.com</v>
      </c>
      <c r="S251" s="9" t="str">
        <f>Form!Y250</f>
        <v>Generally speaking, my masters and doctorate degrees in voice pedagogy equipped me with a thorough understanding of the anatomy/physiology and acoustics of the voice as well as a vast toolbox of singing teaching strategies, for various styles and genres. At the time that I was in graduate school, however, my courses included very little information about GAVC. 
So, I organized and completed GAVC training through a 4-day online intensive symposium in 2021 with William Sauerland, Ash Shirazi, Sebastian Eichvalds Rodriguez, Jordan Sanderson, Liz Jackson-Hearns, Alexandra Plattos-Sulack, Ariel Zetina, Ruchi Kapila, and Vi Austenfeld. I have also attended conference presentations and masterclasses by Sandy Hirsch. 
</v>
      </c>
      <c r="U251" s="9" t="str">
        <f>Form!AT250</f>
        <v>This is an area that William Sauerland, Liz Jackson Hearns, Alexandra Plattos-Sulack, and Ariel Zetina did a great job of covering in the 4-day training that I completed in 2021. </v>
      </c>
      <c r="V251" s="9" t="str">
        <f>Form!AZ250</f>
        <v/>
      </c>
    </row>
    <row r="252">
      <c r="A252" s="8" t="str">
        <f>Form!C251</f>
        <v>Karuna Dewan, MD</v>
      </c>
      <c r="B252" s="8" t="str">
        <f>Form!AN251</f>
        <v>1501 Kings Highway, Shreveport, Louisiana</v>
      </c>
      <c r="C252" s="47" t="str">
        <f>Form!J251</f>
        <v>Surgeon</v>
      </c>
      <c r="D252" s="9" t="str">
        <f>Form!L251</f>
        <v/>
      </c>
      <c r="E252" s="9" t="str">
        <f>Form!U251</f>
        <v/>
      </c>
      <c r="F252" s="9" t="str">
        <f>IF(Form!Q251 = "No",Form!O251, Form!O251&amp;", "&amp;Form!R251)</f>
        <v>, </v>
      </c>
      <c r="G252" s="9" t="str">
        <f>Form!W251</f>
        <v/>
      </c>
      <c r="H252" s="9" t="str">
        <f>Form!M251</f>
        <v/>
      </c>
      <c r="I252" s="48" t="str">
        <f>Form!AI251</f>
        <v>Cisgender Woman</v>
      </c>
      <c r="J252" s="8" t="str">
        <f>Form!C251&amp;Form!E251&amp;" is a "&amp;Form!L251&amp;" employed at "&amp;Form!AO251&amp;"."</f>
        <v>Karuna Dewan, MD (she/her) is a  employed at LSU.</v>
      </c>
      <c r="K252" s="9">
        <f>Form!AW251</f>
        <v>2015</v>
      </c>
      <c r="L252" s="9">
        <f>Form!AV251</f>
        <v>2015</v>
      </c>
      <c r="M252" s="9" t="str">
        <f>Form!AP251</f>
        <v>ALA, ASHA, ABEA, AAO-HNS</v>
      </c>
      <c r="N252" s="9" t="str">
        <f>Form!AX251</f>
        <v/>
      </c>
      <c r="O252" s="9" t="str">
        <f>Form!AC251</f>
        <v/>
      </c>
      <c r="P252" s="9" t="str">
        <f>Form!AS251</f>
        <v/>
      </c>
      <c r="Q252" s="9">
        <f>Form!AQ251</f>
        <v>3186756262</v>
      </c>
      <c r="R252" s="9" t="str">
        <f>Form!AR251</f>
        <v>kdewan@lsuhsc.edu</v>
      </c>
      <c r="S252" s="9" t="str">
        <f>Form!Y251</f>
        <v/>
      </c>
      <c r="U252" s="9" t="str">
        <f>Form!AT251</f>
        <v/>
      </c>
      <c r="V252" s="9" t="str">
        <f>Form!AZ251</f>
        <v/>
      </c>
    </row>
    <row r="253">
      <c r="A253" s="8" t="str">
        <f>Form!C252</f>
        <v>Clark A Rosen, MD</v>
      </c>
      <c r="B253" s="8" t="str">
        <f>Form!AN252</f>
        <v>2330 Post Street, San Francisco, California</v>
      </c>
      <c r="C253" s="47" t="str">
        <f>Form!J252</f>
        <v>Surgeon</v>
      </c>
      <c r="D253" s="9" t="str">
        <f>Form!L252</f>
        <v/>
      </c>
      <c r="E253" s="9" t="str">
        <f>Form!U252</f>
        <v/>
      </c>
      <c r="F253" s="9" t="str">
        <f>IF(Form!Q252 = "No",Form!O252, Form!O252&amp;", "&amp;Form!R252)</f>
        <v>, </v>
      </c>
      <c r="G253" s="9" t="str">
        <f>Form!W252</f>
        <v/>
      </c>
      <c r="H253" s="9" t="str">
        <f>Form!M252</f>
        <v/>
      </c>
      <c r="I253" s="48" t="str">
        <f>Form!AI252</f>
        <v>Cisgender Man</v>
      </c>
      <c r="J253" s="8" t="str">
        <f>Form!C252&amp;Form!E252&amp;" is a "&amp;Form!L252&amp;" employed at "&amp;Form!AO252&amp;"."</f>
        <v>Clark A Rosen, MD (he/him) is a  employed at UCSF.</v>
      </c>
      <c r="K253" s="9">
        <f>Form!AW252</f>
        <v>1996</v>
      </c>
      <c r="L253" s="9">
        <f>Form!AV252</f>
        <v>2014</v>
      </c>
      <c r="M253" s="9" t="str">
        <f>Form!AP252</f>
        <v>WPATH, ALA, Fall Voice, ABEA</v>
      </c>
      <c r="N253" s="9" t="str">
        <f>Form!AX252</f>
        <v/>
      </c>
      <c r="O253" s="9" t="str">
        <f>Form!AC252</f>
        <v/>
      </c>
      <c r="P253" s="49" t="str">
        <f>Form!AS252</f>
        <v>https://ohns.ucsf.edu/laryngology/</v>
      </c>
      <c r="Q253" s="9">
        <f>Form!AQ252</f>
        <v>4158857700</v>
      </c>
      <c r="R253" s="9" t="str">
        <f>Form!AR252</f>
        <v>clark.rosen@ucsf.edu</v>
      </c>
      <c r="S253" s="9" t="str">
        <f>Form!Y252</f>
        <v/>
      </c>
      <c r="U253" s="9" t="str">
        <f>Form!AT252</f>
        <v>All members of the UCSF Voice &amp; Swallowing Center team have participated in multiple formal and informal training sessions regarding cultural humility as it pertains to the trans and gender diverse community.</v>
      </c>
      <c r="V253" s="9" t="str">
        <f>Form!AZ252</f>
        <v>We work closely with the UCSF Transgender Center of Excellence and the UCSF Facial Plastic division to optimize care for our patients. Our center is dedicated to patient-centered care delivered with an interdisciplinary care model.  </v>
      </c>
    </row>
    <row r="254">
      <c r="A254" s="8" t="str">
        <f>Form!C253</f>
        <v>Catherine Blair Whiteside, MA, CCC-SLP</v>
      </c>
      <c r="B254" s="8" t="str">
        <f>Form!AN253</f>
        <v>3975 South Syracuse Way, Denver,  CO</v>
      </c>
      <c r="C254" s="47" t="str">
        <f>Form!J253</f>
        <v>GAVC Trainer</v>
      </c>
      <c r="D254" s="9" t="str">
        <f>Form!L253</f>
        <v>Speech-Language Pathologist</v>
      </c>
      <c r="E254" s="9" t="str">
        <f>Form!U253</f>
        <v>CO</v>
      </c>
      <c r="F254" s="9" t="str">
        <f>IF(Form!Q253 = "No",Form!O253, Form!O253&amp;", "&amp;Form!R253)</f>
        <v>Individual Training - Virtual</v>
      </c>
      <c r="G254" s="9" t="str">
        <f>Form!W253</f>
        <v>Feminine, Masculine, Androgynous, Singing</v>
      </c>
      <c r="H254" s="9" t="str">
        <f>Form!M253</f>
        <v>English</v>
      </c>
      <c r="I254" s="48" t="str">
        <f>Form!AI253</f>
        <v>Cisgender Woman</v>
      </c>
      <c r="J254" s="8" t="str">
        <f>Form!C253&amp;Form!E253&amp;" is a "&amp;Form!L253&amp;" employed at "&amp;Form!AO253&amp;"."</f>
        <v>Catherine Blair Whiteside, MA, CCC-SLP (she/her) is a Speech-Language Pathologist employed at University of Colorado Hospital.</v>
      </c>
      <c r="K254" s="9">
        <f>Form!AW253</f>
        <v>2022</v>
      </c>
      <c r="L254" s="9">
        <f>Form!AV253</f>
        <v>2022</v>
      </c>
      <c r="M254" s="9" t="str">
        <f>Form!AP253</f>
        <v>ASHA</v>
      </c>
      <c r="N254" s="9" t="str">
        <f>Form!AX253</f>
        <v>Black</v>
      </c>
      <c r="O254" s="9" t="str">
        <f>Form!AC253</f>
        <v/>
      </c>
      <c r="P254" s="9" t="str">
        <f>Form!AS253</f>
        <v/>
      </c>
      <c r="Q254" s="9" t="str">
        <f>Form!AQ253</f>
        <v/>
      </c>
      <c r="R254" s="9" t="str">
        <f>Form!AR253</f>
        <v>bwhites2267@gmail.com</v>
      </c>
      <c r="S254" s="9" t="str">
        <f>Form!Y253</f>
        <v>I work in the voice Center at the university of Colorado hospital where we see about 30 to 40% gender affirming voice. I have taken additional classes and continuing education credits to augment my knowledge as well as culturally responsive trainings.</v>
      </c>
      <c r="U254" s="9" t="str">
        <f>Form!AT253</f>
        <v>Trainings on MedBridge and at national conferences </v>
      </c>
      <c r="V254" s="9" t="str">
        <f>Form!AZ253</f>
        <v/>
      </c>
    </row>
    <row r="255">
      <c r="A255" s="8" t="str">
        <f>Form!C254</f>
        <v>Karen Floriano-Heimerl</v>
      </c>
      <c r="B255" s="8" t="str">
        <f>Form!AN254</f>
        <v>1160 Kepler Drive , Green Bay, WI</v>
      </c>
      <c r="C255" s="47" t="str">
        <f>Form!J254</f>
        <v>GAVC Trainer</v>
      </c>
      <c r="D255" s="9" t="str">
        <f>Form!L254</f>
        <v>Speech-Language Pathologist</v>
      </c>
      <c r="E255" s="9" t="str">
        <f>Form!U254</f>
        <v>WI</v>
      </c>
      <c r="F255" s="9" t="str">
        <f>IF(Form!Q254 = "No",Form!O254, Form!O254&amp;", "&amp;Form!R254)</f>
        <v>Individual Training - Virtual, Individual Training - In Person</v>
      </c>
      <c r="G255" s="9" t="str">
        <f>Form!W254</f>
        <v>Feminine, Masculine, Androgynous</v>
      </c>
      <c r="H255" s="9" t="str">
        <f>Form!M254</f>
        <v>English</v>
      </c>
      <c r="I255" s="48" t="str">
        <f>Form!AI254</f>
        <v>Cisgender Woman</v>
      </c>
      <c r="J255" s="8" t="str">
        <f>Form!C254&amp;Form!E254&amp;" is a "&amp;Form!L254&amp;" employed at "&amp;Form!AO254&amp;"."</f>
        <v>Karen Floriano-Heimerl (she/her) is a Speech-Language Pathologist employed at Aurora BayCare Medical Center.</v>
      </c>
      <c r="K255" s="9">
        <f>Form!AW254</f>
        <v>2002</v>
      </c>
      <c r="L255" s="9">
        <f>Form!AV254</f>
        <v>2019</v>
      </c>
      <c r="M255" s="9" t="str">
        <f>Form!AP254</f>
        <v>ASHA</v>
      </c>
      <c r="N255" s="9" t="str">
        <f>Form!AX254</f>
        <v/>
      </c>
      <c r="O255" s="9" t="str">
        <f>Form!AC254</f>
        <v>Insurance coverage for services are looked at before evaluation.</v>
      </c>
      <c r="P255" s="9" t="str">
        <f>Form!AS254</f>
        <v/>
      </c>
      <c r="Q255" s="9">
        <f>Form!AQ254</f>
        <v>9202885541</v>
      </c>
      <c r="R255" s="9" t="str">
        <f>Form!AR254</f>
        <v>karen.floriano-heimerl@aah.org</v>
      </c>
      <c r="S255" s="9" t="str">
        <f>Form!Y254</f>
        <v>I have attended Safe Ally training, have completed many self-study courses, have purchased and read materials, and have had completed GAVC with some clients. </v>
      </c>
      <c r="U255" s="9" t="str">
        <f>Form!AT254</f>
        <v>Completion of webinars offered through employer as well as ASHA and other SLP continuing education platforms, Safe Ally Training</v>
      </c>
      <c r="V255" s="9" t="str">
        <f>Form!AZ254</f>
        <v>I do not have a lot of experience with GAVC because this is something that is just starting to become more sought out in our area of the state. I am very open to learning and working in partnership with a client to help the client reach the voice goals. </v>
      </c>
    </row>
    <row r="256">
      <c r="A256" s="8" t="str">
        <f>Form!C255</f>
        <v>Anick Lamarche</v>
      </c>
      <c r="B256" s="8" t="str">
        <f>Form!AN255</f>
        <v>51 barons ave N, Hamilton, Ontario</v>
      </c>
      <c r="C256" s="47" t="str">
        <f>Form!J255</f>
        <v>GAVC Trainer</v>
      </c>
      <c r="D256" s="9" t="str">
        <f>Form!L255</f>
        <v>Speech-Language Pathologist</v>
      </c>
      <c r="E256" s="9" t="str">
        <f>Form!U255</f>
        <v>ON, Canada</v>
      </c>
      <c r="F256" s="9" t="str">
        <f>IF(Form!Q255 = "No",Form!O255, Form!O255&amp;", "&amp;Form!R255)</f>
        <v>Individual Training - Virtual, Individual Training - In Person</v>
      </c>
      <c r="G256" s="9" t="str">
        <f>Form!W255</f>
        <v>Feminine, Masculine, Androgynous, Singing</v>
      </c>
      <c r="H256" s="9" t="str">
        <f>Form!M255</f>
        <v>English and French</v>
      </c>
      <c r="I256" s="48" t="str">
        <f>Form!AI255</f>
        <v>Cisgender Woman</v>
      </c>
      <c r="J256" s="8" t="str">
        <f>Form!C255&amp;Form!E255&amp;" is a "&amp;Form!L255&amp;" employed at "&amp;Form!AO255&amp;"."</f>
        <v>Anick Lamarche (she/her) is a Speech-Language Pathologist employed at McMaster Pediatric Hospital (public) and TheVoiceSource (private).</v>
      </c>
      <c r="K256" s="9">
        <f>Form!AW255</f>
        <v>2012</v>
      </c>
      <c r="L256" s="9">
        <f>Form!AV255</f>
        <v>2012</v>
      </c>
      <c r="M256" s="9" t="str">
        <f>Form!AP255</f>
        <v>Hamilton Transhealth Coallition, SAC, CASLPO</v>
      </c>
      <c r="N256" s="9" t="str">
        <f>Form!AX255</f>
        <v>Queer</v>
      </c>
      <c r="O256" s="9" t="str">
        <f>Form!AC255</f>
        <v>Services may be claimed to third party insurance</v>
      </c>
      <c r="P256" s="49" t="str">
        <f>Form!AS255</f>
        <v>SLPvoicesource.com</v>
      </c>
      <c r="Q256" s="9">
        <f>Form!AQ255</f>
        <v>9055173809</v>
      </c>
      <c r="R256" s="9" t="str">
        <f>Form!AR255</f>
        <v>thevoicesource@gmail.com</v>
      </c>
      <c r="S256" s="9" t="str">
        <f>Form!Y255</f>
        <v>S-LP and vocologist/vocalist with in-depth knowledge of the human voice (MMus, MSCH, PhD), 11 years of experience working with GAVC with adult and youth population.</v>
      </c>
      <c r="U256" s="9" t="str">
        <f>Form!AT255</f>
        <v>2SLGBTQ Foundation course, AFFIRM, Trans 101: Children and Youth, Autism and Gender Identity, Intro to CBT</v>
      </c>
      <c r="V256" s="9" t="str">
        <f>Form!AZ255</f>
        <v/>
      </c>
    </row>
    <row r="257">
      <c r="A257" s="8" t="str">
        <f>Form!C256</f>
        <v>Lyndsay Madden, DO</v>
      </c>
      <c r="B257" s="8" t="str">
        <f>Form!AN256</f>
        <v>131 Miller Street, Winston-Salem, North Carolina</v>
      </c>
      <c r="C257" s="47" t="str">
        <f>Form!J256</f>
        <v>Surgeon</v>
      </c>
      <c r="D257" s="9" t="str">
        <f>Form!L256</f>
        <v/>
      </c>
      <c r="E257" s="9" t="str">
        <f>Form!U256</f>
        <v/>
      </c>
      <c r="F257" s="9" t="str">
        <f>IF(Form!Q256 = "No",Form!O256, Form!O256&amp;", "&amp;Form!R256)</f>
        <v>, </v>
      </c>
      <c r="G257" s="9" t="str">
        <f>Form!W256</f>
        <v/>
      </c>
      <c r="H257" s="9" t="str">
        <f>Form!M256</f>
        <v/>
      </c>
      <c r="I257" s="48" t="str">
        <f>Form!AI256</f>
        <v>Cisgender Woman</v>
      </c>
      <c r="J257" s="8" t="str">
        <f>Form!C256&amp;Form!E256&amp;" is a "&amp;Form!L256&amp;" employed at "&amp;Form!AO256&amp;"."</f>
        <v>Lyndsay Madden, DO (she/her) is a  employed at Atrium Health - Wake Forest University School of Medicine.</v>
      </c>
      <c r="K257" s="9">
        <f>Form!AW256</f>
        <v>2015</v>
      </c>
      <c r="L257" s="9">
        <f>Form!AV256</f>
        <v>2017</v>
      </c>
      <c r="M257" s="9" t="str">
        <f>Form!AP256</f>
        <v>ALA, AOCOO-HNS, AAO, ABEA, FACS, LGBTQ+ Clinical Council, LGBTQ Affinity Group, Triological Society</v>
      </c>
      <c r="N257" s="9" t="str">
        <f>Form!AX256</f>
        <v/>
      </c>
      <c r="O257" s="9" t="str">
        <f>Form!AC256</f>
        <v/>
      </c>
      <c r="P257" s="49" t="str">
        <f>Form!AS256</f>
        <v>https://www.wakehealth.edu/locations/clinics/v/voice-and-swallowing-disorders-center</v>
      </c>
      <c r="Q257" s="9">
        <f>Form!AQ256</f>
        <v>3367160178</v>
      </c>
      <c r="R257" s="9" t="str">
        <f>Form!AR256</f>
        <v/>
      </c>
      <c r="S257" s="9" t="str">
        <f>Form!Y256</f>
        <v/>
      </c>
      <c r="U257" s="9" t="str">
        <f>Form!AT256</f>
        <v>Safe Zone in Medicine Training through Wake Forest University School of Medicine</v>
      </c>
      <c r="V257" s="9" t="str">
        <f>Form!AZ256</f>
        <v/>
      </c>
    </row>
    <row r="258">
      <c r="A258" s="8" t="str">
        <f>Form!C257</f>
        <v>Emily Kreuser, MS, CCC-SLP, BCS-S</v>
      </c>
      <c r="B258" s="8" t="str">
        <f>Form!AN257</f>
        <v>1875 Dempster Street, Park Ridge, Illinois</v>
      </c>
      <c r="C258" s="47" t="str">
        <f>Form!J257</f>
        <v>GAVC Trainer</v>
      </c>
      <c r="D258" s="9" t="str">
        <f>Form!L257</f>
        <v>Speech-Language Pathologist</v>
      </c>
      <c r="E258" s="30" t="str">
        <f>Form!U257</f>
        <v>IL (need insurance coverage for virtual)</v>
      </c>
      <c r="F258" s="9" t="str">
        <f>IF(Form!Q257 = "No",Form!O257, Form!O257&amp;", "&amp;Form!R257)</f>
        <v>Individual Training - Virtual, Individual Training - In Person</v>
      </c>
      <c r="G258" s="9" t="str">
        <f>Form!W257</f>
        <v>Feminine, Masculine, Androgynous</v>
      </c>
      <c r="H258" s="9" t="str">
        <f>Form!M257</f>
        <v>English</v>
      </c>
      <c r="I258" s="48" t="str">
        <f>Form!AI257</f>
        <v>Cisgender Woman</v>
      </c>
      <c r="J258" s="8" t="str">
        <f>Form!C257&amp;Form!E257&amp;" is a "&amp;Form!L257&amp;" employed at "&amp;Form!AO257&amp;"."</f>
        <v>Emily Kreuser, MS, CCC-SLP, BCS-S (she/her) is a Speech-Language Pathologist employed at Lutheran General Hospital.</v>
      </c>
      <c r="K258" s="9">
        <f>Form!AW257</f>
        <v>2010</v>
      </c>
      <c r="L258" s="9">
        <f>Form!AV257</f>
        <v>2019</v>
      </c>
      <c r="M258" s="9" t="str">
        <f>Form!AP257</f>
        <v>ASHA</v>
      </c>
      <c r="N258" s="9" t="str">
        <f>Form!AX257</f>
        <v/>
      </c>
      <c r="O258" s="9" t="str">
        <f>Form!AC257</f>
        <v>Accept most commercial insurance plans, Medicare and Medicaid plans (hospital outpatient clinic)</v>
      </c>
      <c r="P258" s="9" t="str">
        <f>Form!AS257</f>
        <v/>
      </c>
      <c r="Q258" s="9" t="str">
        <f>Form!AQ257</f>
        <v/>
      </c>
      <c r="R258" s="9" t="str">
        <f>Form!AR257</f>
        <v>emily.kreuser@aah.org</v>
      </c>
      <c r="S258" s="9" t="str">
        <f>Form!Y257</f>
        <v>Gender Affirming Voice coursework, 15+ years experience in voice rehab</v>
      </c>
      <c r="U258" s="9" t="str">
        <f>Form!AT257</f>
        <v>I've compelted Gender Affirming Coursework, annual DEI training and education, in-service presentations through my trans and gender diverse colleagues.</v>
      </c>
      <c r="V258" s="9" t="str">
        <f>Form!AZ257</f>
        <v/>
      </c>
    </row>
    <row r="259">
      <c r="A259" s="8" t="str">
        <f>Form!C258</f>
        <v>Kristie Knickerbocker, MS, CCC-SLP</v>
      </c>
      <c r="B259" s="8" t="str">
        <f>Form!AN258</f>
        <v>Fort Worth, Texas</v>
      </c>
      <c r="C259" s="47" t="str">
        <f>Form!J258</f>
        <v>GAVC Trainer</v>
      </c>
      <c r="D259" s="9" t="str">
        <f>Form!L258</f>
        <v>Both GAVC speech pathology services and GAVC singing instruction</v>
      </c>
      <c r="E259" s="30" t="str">
        <f>Form!U258</f>
        <v>Texas for SLP services, globally for singing training</v>
      </c>
      <c r="F259" s="9" t="str">
        <f>IF(Form!Q258 = "No",Form!O258, Form!O258&amp;", "&amp;Form!R258)</f>
        <v>Individual Training - Virtual, Individual Training - In Person, Group Training - Virtual</v>
      </c>
      <c r="G259" s="9" t="str">
        <f>Form!W258</f>
        <v>Feminine, Masculine, Androgynous, Singing</v>
      </c>
      <c r="H259" s="30" t="str">
        <f>Form!M258</f>
        <v>english, spanish (with our translator)</v>
      </c>
      <c r="I259" s="48" t="str">
        <f>Form!AI258</f>
        <v>Cisgender Woman</v>
      </c>
      <c r="J259" s="8" t="str">
        <f>Form!C258&amp;Form!E258&amp;" is a "&amp;Form!L258&amp;" employed at "&amp;Form!AO258&amp;"."</f>
        <v>Kristie Knickerbocker, MS, CCC-SLP (she/her) is a Both GAVC speech pathology services and GAVC singing instruction employed at a tempo Voice Center.</v>
      </c>
      <c r="K259" s="9">
        <f>Form!AW258</f>
        <v>2010</v>
      </c>
      <c r="L259" s="9">
        <f>Form!AV258</f>
        <v>2011</v>
      </c>
      <c r="M259" s="9" t="str">
        <f>Form!AP258</f>
        <v>American Speech Language Hearing Association</v>
      </c>
      <c r="N259" s="9" t="str">
        <f>Form!AX258</f>
        <v/>
      </c>
      <c r="O259" s="9" t="str">
        <f>Form!AC258</f>
        <v>We take medicare and private pay</v>
      </c>
      <c r="P259" s="49" t="str">
        <f>Form!AS258</f>
        <v>www.atempovoicecenter.com</v>
      </c>
      <c r="Q259" s="9" t="str">
        <f>Form!AQ258</f>
        <v/>
      </c>
      <c r="R259" s="9" t="str">
        <f>Form!AR258</f>
        <v/>
      </c>
      <c r="S259" s="9" t="str">
        <f>Form!Y258</f>
        <v>My very first gender affirming voice client was very special in graduate school, and that peaked my curiosity and ignited my fire to help train individuals who wanted a more congruent voice. I have taken multiple continuing education offerings on GAVC as well as learned a great deal from my patients over 10 years in private practice, and I keep their input in mind when continuing to provide services to my current clients. Much has changed in the landscape regarding terms and goals (as acoustic studies and voice science help guide a less stereotyped way of voice training), but one thing remains the same: people want to feel confident in how they sound with as many vocal tools as possible, and I provide those tools. </v>
      </c>
      <c r="U259" s="9" t="str">
        <f>Form!AT258</f>
        <v>Multiple continuing education offerings at voice specialty conferences from both cis and trans individuals, patient care and specialty training from patients away from direct clinical care to better understand them on a personal level</v>
      </c>
      <c r="V259" s="9" t="str">
        <f>Form!AZ258</f>
        <v/>
      </c>
    </row>
    <row r="260">
      <c r="A260" s="8" t="str">
        <f>Form!C259</f>
        <v>Mark Courey, MD</v>
      </c>
      <c r="B260" s="8" t="str">
        <f>Form!AN259</f>
        <v>5 East 98th Street, New York, New York</v>
      </c>
      <c r="C260" s="47" t="str">
        <f>Form!J259</f>
        <v>Surgeon</v>
      </c>
      <c r="D260" s="9" t="str">
        <f>Form!L259</f>
        <v/>
      </c>
      <c r="E260" s="9" t="str">
        <f>Form!U259</f>
        <v/>
      </c>
      <c r="F260" s="9" t="str">
        <f>IF(Form!Q259 = "No",Form!O259, Form!O259&amp;", "&amp;Form!R259)</f>
        <v>, </v>
      </c>
      <c r="G260" s="9" t="str">
        <f>Form!W259</f>
        <v/>
      </c>
      <c r="H260" s="9" t="str">
        <f>Form!M259</f>
        <v/>
      </c>
      <c r="I260" s="48" t="str">
        <f>Form!AI259</f>
        <v>Cisgender Man</v>
      </c>
      <c r="J260" s="8" t="str">
        <f>Form!C259&amp;Form!E259&amp;" is a "&amp;Form!L259&amp;" employed at "&amp;Form!AO259&amp;"."</f>
        <v>Mark Courey, MD (he/him) is a  employed at MSHS.</v>
      </c>
      <c r="K260" s="9">
        <f>Form!AW259</f>
        <v>1993</v>
      </c>
      <c r="L260" s="9">
        <f>Form!AV259</f>
        <v>2014</v>
      </c>
      <c r="M260" s="9" t="str">
        <f>Form!AP259</f>
        <v>WPATH, American Laryngological Association, American Academy of Otolaryngology/Head and Neck Surgery</v>
      </c>
      <c r="N260" s="9" t="str">
        <f>Form!AX259</f>
        <v/>
      </c>
      <c r="O260" s="9" t="str">
        <f>Form!AC259</f>
        <v/>
      </c>
      <c r="P260" s="9" t="str">
        <f>Form!AS259</f>
        <v/>
      </c>
      <c r="Q260" s="9">
        <f>Form!AQ259</f>
        <v>3475972204</v>
      </c>
      <c r="R260" s="9" t="str">
        <f>Form!AR259</f>
        <v>mark.courey@mountsinai.org</v>
      </c>
      <c r="S260" s="9" t="str">
        <f>Form!Y259</f>
        <v/>
      </c>
      <c r="U260" s="9" t="str">
        <f>Form!AT259</f>
        <v/>
      </c>
      <c r="V260" s="9" t="str">
        <f>Form!AZ259</f>
        <v/>
      </c>
    </row>
    <row r="261">
      <c r="A261" s="8" t="str">
        <f>Form!C260</f>
        <v>Kerry Lenius, PhD, CCC-SLP</v>
      </c>
      <c r="B261" s="8" t="str">
        <f>Form!AN260</f>
        <v>1600 SW Archer Road, Gainesville , Florida </v>
      </c>
      <c r="C261" s="47" t="str">
        <f>Form!J260</f>
        <v>GAVC Trainer</v>
      </c>
      <c r="D261" s="9" t="str">
        <f>Form!L260</f>
        <v>Speech-Language Pathologist</v>
      </c>
      <c r="E261" s="9" t="str">
        <f>Form!U260</f>
        <v/>
      </c>
      <c r="F261" s="9" t="str">
        <f>IF(Form!Q260 = "No",Form!O260, Form!O260&amp;", "&amp;Form!R260)</f>
        <v>Individual Training - In Person</v>
      </c>
      <c r="G261" s="9" t="str">
        <f>Form!W260</f>
        <v>Feminine, Masculine, Androgynous</v>
      </c>
      <c r="H261" s="9" t="str">
        <f>Form!M260</f>
        <v>English</v>
      </c>
      <c r="I261" s="48" t="str">
        <f>Form!AI260</f>
        <v>Cisgender Woman</v>
      </c>
      <c r="J261" s="8" t="str">
        <f>Form!C260&amp;Form!E260&amp;" is a "&amp;Form!L260&amp;" employed at "&amp;Form!AO260&amp;"."</f>
        <v>Kerry Lenius, PhD, CCC-SLP (she/her) is a Speech-Language Pathologist employed at UF Health.</v>
      </c>
      <c r="K261" s="9">
        <f>Form!AW260</f>
        <v>2019</v>
      </c>
      <c r="L261" s="9">
        <f>Form!AV260</f>
        <v>2021</v>
      </c>
      <c r="M261" s="9" t="str">
        <f>Form!AP260</f>
        <v>ASHA</v>
      </c>
      <c r="N261" s="9" t="str">
        <f>Form!AX260</f>
        <v/>
      </c>
      <c r="O261" s="9" t="str">
        <f>Form!AC260</f>
        <v>Accepts insurance covered with the academic medical center</v>
      </c>
      <c r="P261" s="9" t="str">
        <f>Form!AS260</f>
        <v/>
      </c>
      <c r="Q261" s="9" t="str">
        <f>Form!AQ260</f>
        <v/>
      </c>
      <c r="R261" s="9" t="str">
        <f>Form!AR260</f>
        <v>leniuk@shands.ufl.edu</v>
      </c>
      <c r="S261" s="9" t="str">
        <f>Form!Y260</f>
        <v>Certified Speech Pathologist with additional coursework and practice in GAVC</v>
      </c>
      <c r="U261" s="9" t="str">
        <f>Form!AT260</f>
        <v>Continuing education courses</v>
      </c>
      <c r="V261" s="9" t="str">
        <f>Form!AZ260</f>
        <v/>
      </c>
    </row>
    <row r="262">
      <c r="A262" s="8" t="str">
        <f>Form!C261</f>
        <v>Paul Paddle, MD</v>
      </c>
      <c r="B262" s="8" t="str">
        <f>Form!AN261</f>
        <v>East Melbourne, Richmond, East Bentleigh , East Melbourne , Victoria</v>
      </c>
      <c r="C262" s="47" t="str">
        <f>Form!J261</f>
        <v>Surgeon</v>
      </c>
      <c r="D262" s="9" t="str">
        <f>Form!L261</f>
        <v/>
      </c>
      <c r="E262" s="9" t="str">
        <f>Form!U261</f>
        <v/>
      </c>
      <c r="F262" s="9" t="str">
        <f>IF(Form!Q261 = "No",Form!O261, Form!O261&amp;", "&amp;Form!R261)</f>
        <v>, </v>
      </c>
      <c r="G262" s="9" t="str">
        <f>Form!W261</f>
        <v/>
      </c>
      <c r="H262" s="9" t="str">
        <f>Form!M261</f>
        <v/>
      </c>
      <c r="I262" s="48" t="str">
        <f>Form!AI261</f>
        <v>Cisgender Man</v>
      </c>
      <c r="J262" s="8" t="str">
        <f>Form!C261&amp;Form!E261&amp;" is a "&amp;Form!L261&amp;" employed at "&amp;Form!AO261&amp;"."</f>
        <v>Paul Paddle, MD (he/him) is a  employed at Melbourne Voice Analysis Centre, Melbourne ENT Group, Monash Health .</v>
      </c>
      <c r="K262" s="9">
        <f>Form!AW261</f>
        <v>2013</v>
      </c>
      <c r="L262" s="9">
        <f>Form!AV261</f>
        <v>2017</v>
      </c>
      <c r="M262" s="9" t="str">
        <f>Form!AP261</f>
        <v>WPATH, AusPath, International Association of Trans Voice Surgeons, Laryngological Society of Australasia, Australian Voice Association</v>
      </c>
      <c r="N262" s="9" t="str">
        <f>Form!AX261</f>
        <v/>
      </c>
      <c r="O262" s="9" t="str">
        <f>Form!AC261</f>
        <v/>
      </c>
      <c r="P262" s="49" t="str">
        <f>Form!AS261</f>
        <v>https://www.mvac.com.au</v>
      </c>
      <c r="Q262" s="9" t="str">
        <f>Form!AQ261</f>
        <v>+61447558499</v>
      </c>
      <c r="R262" s="9" t="str">
        <f>Form!AR261</f>
        <v>admin@melbvoice.com.au</v>
      </c>
      <c r="S262" s="9" t="str">
        <f>Form!Y261</f>
        <v/>
      </c>
      <c r="U262" s="9" t="str">
        <f>Form!AT261</f>
        <v>I have gained cultural sensitivity training through formal state and college of surgeons providers</v>
      </c>
      <c r="V262" s="9" t="str">
        <f>Form!AZ261</f>
        <v/>
      </c>
    </row>
    <row r="263">
      <c r="A263" s="8" t="str">
        <f>Form!C262</f>
        <v>Constance Kossan, MA, CCC-SLP</v>
      </c>
      <c r="B263" s="8" t="str">
        <f>Form!AN262</f>
        <v>Research Unit A, Hastings Road, University Park, PA 16802</v>
      </c>
      <c r="C263" s="47" t="str">
        <f>Form!J262</f>
        <v>GAVC Trainer</v>
      </c>
      <c r="D263" s="9" t="str">
        <f>Form!L262</f>
        <v>Speech-Language Pathologist</v>
      </c>
      <c r="E263" s="9" t="str">
        <f>Form!U262</f>
        <v>PA</v>
      </c>
      <c r="F263" s="9" t="str">
        <f>IF(Form!Q262 = "No",Form!O262, Form!O262&amp;", "&amp;Form!R262)</f>
        <v>Individual Training - Virtual, Individual Training - In Person</v>
      </c>
      <c r="G263" s="9" t="str">
        <f>Form!W262</f>
        <v>Feminine, Masculine, Androgynous</v>
      </c>
      <c r="H263" s="9" t="str">
        <f>Form!M262</f>
        <v>English</v>
      </c>
      <c r="I263" s="48" t="str">
        <f>Form!AI262</f>
        <v>Cisgender Woman</v>
      </c>
      <c r="J263" s="8" t="str">
        <f>Form!C262&amp;Form!E262&amp;" is a "&amp;Form!L262&amp;" employed at "&amp;Form!AO262&amp;"."</f>
        <v>Constance Kossan, MA, CCC-SLP (she/her) is a Speech-Language Pathologist employed at The Pennsylvania State University.</v>
      </c>
      <c r="K263" s="9">
        <f>Form!AW262</f>
        <v>1999</v>
      </c>
      <c r="L263" s="9">
        <f>Form!AV262</f>
        <v>2006</v>
      </c>
      <c r="M263" s="9" t="str">
        <f>Form!AP262</f>
        <v>WPATH, ASHA</v>
      </c>
      <c r="N263" s="9" t="str">
        <f>Form!AX262</f>
        <v/>
      </c>
      <c r="O263" s="9" t="str">
        <f>Form!AC262</f>
        <v>The PSU Speech, Language and Hearing Clinic offers a sliding fee scale.</v>
      </c>
      <c r="P263" s="49" t="str">
        <f>Form!AS262</f>
        <v>https://hhd.psu.edu/csd/clinic</v>
      </c>
      <c r="Q263" s="9">
        <f>Form!AQ262</f>
        <v>8148655414</v>
      </c>
      <c r="R263" s="9" t="str">
        <f>Form!AR262</f>
        <v>cik4@psu.edu</v>
      </c>
      <c r="S263" s="9" t="str">
        <f>Form!Y262</f>
        <v>Training in voice expansion and communication services for gender diverse individuals gained through continuing education workshops and seminars and reading research publications, clients' and experts' opinions, and WPATH publications.</v>
      </c>
      <c r="U263" s="9" t="str">
        <f>Form!AT262</f>
        <v>Cultural humility training has been gained through working with the gender diverse population in addition to formal cultural/racial/linguistic diversity training workshops and seminars.</v>
      </c>
      <c r="V263" s="9" t="str">
        <f>Form!AZ262</f>
        <v/>
      </c>
    </row>
    <row r="264">
      <c r="A264" s="8" t="str">
        <f>Form!C263</f>
        <v/>
      </c>
      <c r="C264" s="51"/>
      <c r="E264" s="9" t="str">
        <f>Form!U263</f>
        <v/>
      </c>
      <c r="F264" s="9" t="str">
        <f>IF(Form!Q263 = "No",Form!O263, Form!O263&amp;", "&amp;Form!R263)</f>
        <v>, </v>
      </c>
      <c r="G264" s="9" t="str">
        <f>Form!W263</f>
        <v/>
      </c>
      <c r="H264" s="9" t="str">
        <f>Form!M263</f>
        <v/>
      </c>
      <c r="I264" s="48"/>
      <c r="K264" s="9" t="str">
        <f>Form!AW263</f>
        <v/>
      </c>
      <c r="L264" s="9" t="str">
        <f>Form!AV263</f>
        <v/>
      </c>
      <c r="N264" s="9" t="str">
        <f>Form!AX263</f>
        <v/>
      </c>
      <c r="O264" s="9" t="str">
        <f>Form!AC263</f>
        <v/>
      </c>
      <c r="S264" s="9" t="str">
        <f>Form!Y263</f>
        <v/>
      </c>
      <c r="U264" s="9" t="str">
        <f>Form!AT263</f>
        <v/>
      </c>
      <c r="V264" s="9" t="str">
        <f>Form!AZ263</f>
        <v/>
      </c>
    </row>
    <row r="265">
      <c r="A265" s="8" t="str">
        <f>Form!C264</f>
        <v/>
      </c>
      <c r="C265" s="51"/>
      <c r="E265" s="9" t="str">
        <f>Form!U264</f>
        <v/>
      </c>
      <c r="F265" s="9" t="str">
        <f>IF(Form!Q264 = "No",Form!O264, Form!O264&amp;", "&amp;Form!R264)</f>
        <v>, </v>
      </c>
      <c r="G265" s="9" t="str">
        <f>Form!W264</f>
        <v/>
      </c>
      <c r="H265" s="9" t="str">
        <f>Form!M264</f>
        <v/>
      </c>
      <c r="I265" s="48"/>
      <c r="K265" s="9" t="str">
        <f>Form!AW264</f>
        <v/>
      </c>
      <c r="L265" s="9" t="str">
        <f>Form!AV264</f>
        <v/>
      </c>
      <c r="N265" s="9" t="str">
        <f>Form!AX264</f>
        <v/>
      </c>
      <c r="O265" s="9" t="str">
        <f>Form!AC264</f>
        <v/>
      </c>
      <c r="S265" s="9" t="str">
        <f>Form!Y264</f>
        <v/>
      </c>
      <c r="U265" s="9" t="str">
        <f>Form!AT264</f>
        <v/>
      </c>
      <c r="V265" s="9" t="str">
        <f>Form!AZ264</f>
        <v/>
      </c>
    </row>
    <row r="266">
      <c r="A266" s="8" t="str">
        <f>Form!C265</f>
        <v/>
      </c>
      <c r="C266" s="51"/>
      <c r="E266" s="9" t="str">
        <f>Form!U265</f>
        <v/>
      </c>
      <c r="F266" s="9" t="str">
        <f>IF(Form!Q265 = "No",Form!O265, Form!O265&amp;", "&amp;Form!R265)</f>
        <v>, </v>
      </c>
      <c r="G266" s="9" t="str">
        <f>Form!W265</f>
        <v/>
      </c>
      <c r="H266" s="9" t="str">
        <f>Form!M265</f>
        <v/>
      </c>
      <c r="I266" s="48"/>
      <c r="K266" s="9" t="str">
        <f>Form!AW265</f>
        <v/>
      </c>
      <c r="L266" s="9" t="str">
        <f>Form!AV265</f>
        <v/>
      </c>
      <c r="N266" s="9" t="str">
        <f>Form!AX265</f>
        <v/>
      </c>
      <c r="O266" s="9" t="str">
        <f>Form!AC265</f>
        <v/>
      </c>
      <c r="S266" s="9" t="str">
        <f>Form!Y265</f>
        <v/>
      </c>
      <c r="U266" s="9" t="str">
        <f>Form!AT265</f>
        <v/>
      </c>
      <c r="V266" s="9" t="str">
        <f>Form!AZ265</f>
        <v/>
      </c>
    </row>
    <row r="267">
      <c r="C267" s="51"/>
      <c r="F267" s="9" t="str">
        <f>IF(Form!Q266 = "No",Form!O266, Form!O266&amp;", "&amp;Form!R266)</f>
        <v>, </v>
      </c>
      <c r="G267" s="9" t="str">
        <f>Form!W266</f>
        <v/>
      </c>
      <c r="H267" s="9" t="str">
        <f>Form!M266</f>
        <v/>
      </c>
      <c r="I267" s="48"/>
      <c r="K267" s="9" t="str">
        <f>Form!AW266</f>
        <v/>
      </c>
      <c r="L267" s="9" t="str">
        <f>Form!AV266</f>
        <v/>
      </c>
      <c r="N267" s="9" t="str">
        <f>Form!AX266</f>
        <v/>
      </c>
      <c r="O267" s="9" t="str">
        <f>Form!AC266</f>
        <v/>
      </c>
      <c r="S267" s="9" t="str">
        <f>Form!Y266</f>
        <v/>
      </c>
      <c r="U267" s="9" t="str">
        <f>Form!AT266</f>
        <v/>
      </c>
      <c r="V267" s="9" t="str">
        <f>Form!AZ266</f>
        <v/>
      </c>
    </row>
    <row r="268">
      <c r="C268" s="51"/>
      <c r="F268" s="9" t="str">
        <f>IF(Form!Q267 = "No",Form!O267, Form!O267&amp;", "&amp;Form!R267)</f>
        <v>, </v>
      </c>
      <c r="G268" s="9" t="str">
        <f>Form!W267</f>
        <v/>
      </c>
      <c r="H268" s="9" t="str">
        <f>Form!M267</f>
        <v/>
      </c>
      <c r="I268" s="48"/>
      <c r="K268" s="9" t="str">
        <f>Form!AW267</f>
        <v/>
      </c>
      <c r="L268" s="9" t="str">
        <f>Form!AV267</f>
        <v/>
      </c>
      <c r="N268" s="9" t="str">
        <f>Form!AX267</f>
        <v/>
      </c>
      <c r="O268" s="9" t="str">
        <f>Form!AC267</f>
        <v/>
      </c>
      <c r="S268" s="9" t="str">
        <f>Form!Y267</f>
        <v/>
      </c>
      <c r="U268" s="9" t="str">
        <f>Form!AT267</f>
        <v/>
      </c>
      <c r="V268" s="9" t="str">
        <f>Form!AZ267</f>
        <v/>
      </c>
    </row>
    <row r="269">
      <c r="C269" s="51"/>
      <c r="F269" s="9" t="str">
        <f>IF(Form!Q268 = "No",Form!O268, Form!O268&amp;", "&amp;Form!R268)</f>
        <v>, </v>
      </c>
      <c r="G269" s="9" t="str">
        <f>Form!W268</f>
        <v/>
      </c>
      <c r="H269" s="9" t="str">
        <f>Form!M268</f>
        <v/>
      </c>
      <c r="I269" s="48"/>
      <c r="K269" s="9" t="str">
        <f>Form!AW268</f>
        <v/>
      </c>
      <c r="L269" s="9" t="str">
        <f>Form!AV268</f>
        <v/>
      </c>
      <c r="N269" s="9" t="str">
        <f>Form!AX268</f>
        <v/>
      </c>
      <c r="O269" s="9" t="str">
        <f>Form!AC268</f>
        <v/>
      </c>
      <c r="S269" s="9" t="str">
        <f>Form!Y268</f>
        <v/>
      </c>
      <c r="U269" s="9" t="str">
        <f>Form!AT268</f>
        <v/>
      </c>
      <c r="V269" s="9" t="str">
        <f>Form!AZ268</f>
        <v/>
      </c>
    </row>
    <row r="270">
      <c r="C270" s="51"/>
      <c r="F270" s="9" t="str">
        <f>IF(Form!Q269 = "No",Form!O269, Form!O269&amp;", "&amp;Form!R269)</f>
        <v>, </v>
      </c>
      <c r="G270" s="9" t="str">
        <f>Form!W269</f>
        <v/>
      </c>
      <c r="H270" s="9" t="str">
        <f>Form!M269</f>
        <v/>
      </c>
      <c r="I270" s="48"/>
      <c r="K270" s="9" t="str">
        <f>Form!AW269</f>
        <v/>
      </c>
      <c r="L270" s="9" t="str">
        <f>Form!AV269</f>
        <v/>
      </c>
      <c r="N270" s="9" t="str">
        <f>Form!AX269</f>
        <v/>
      </c>
      <c r="O270" s="9" t="str">
        <f>Form!AC269</f>
        <v/>
      </c>
      <c r="S270" s="9" t="str">
        <f>Form!Y269</f>
        <v/>
      </c>
      <c r="U270" s="9" t="str">
        <f>Form!AT269</f>
        <v/>
      </c>
      <c r="V270" s="9" t="str">
        <f>Form!AZ269</f>
        <v/>
      </c>
    </row>
    <row r="271">
      <c r="C271" s="51"/>
      <c r="F271" s="9" t="str">
        <f>IF(Form!Q270 = "No",Form!O270, Form!O270&amp;", "&amp;Form!R270)</f>
        <v>, </v>
      </c>
      <c r="G271" s="9" t="str">
        <f>Form!W270</f>
        <v/>
      </c>
      <c r="H271" s="9" t="str">
        <f>Form!M270</f>
        <v/>
      </c>
      <c r="I271" s="48"/>
      <c r="K271" s="9" t="str">
        <f>Form!AW270</f>
        <v/>
      </c>
      <c r="L271" s="9" t="str">
        <f>Form!AV270</f>
        <v/>
      </c>
      <c r="N271" s="9" t="str">
        <f>Form!AX270</f>
        <v/>
      </c>
      <c r="O271" s="9" t="str">
        <f>Form!AC270</f>
        <v/>
      </c>
      <c r="S271" s="9" t="str">
        <f>Form!Y270</f>
        <v/>
      </c>
      <c r="V271" s="9" t="str">
        <f>Form!AZ270</f>
        <v/>
      </c>
    </row>
    <row r="272">
      <c r="C272" s="51"/>
      <c r="F272" s="9" t="str">
        <f>IF(Form!Q271 = "No",Form!O271, Form!O271&amp;", "&amp;Form!R271)</f>
        <v>, </v>
      </c>
      <c r="G272" s="9" t="str">
        <f>Form!W271</f>
        <v/>
      </c>
      <c r="H272" s="9" t="str">
        <f>Form!M271</f>
        <v/>
      </c>
      <c r="I272" s="48"/>
      <c r="K272" s="9" t="str">
        <f>Form!AW271</f>
        <v/>
      </c>
      <c r="L272" s="9" t="str">
        <f>Form!AV271</f>
        <v/>
      </c>
      <c r="N272" s="9" t="str">
        <f>Form!AX271</f>
        <v/>
      </c>
      <c r="O272" s="9" t="str">
        <f>Form!AC271</f>
        <v/>
      </c>
      <c r="S272" s="9" t="str">
        <f>Form!Y271</f>
        <v/>
      </c>
      <c r="V272" s="9" t="str">
        <f>Form!AZ271</f>
        <v/>
      </c>
    </row>
    <row r="273">
      <c r="C273" s="51"/>
      <c r="F273" s="9" t="str">
        <f>IF(Form!Q272 = "No",Form!O272, Form!O272&amp;", "&amp;Form!R272)</f>
        <v>, </v>
      </c>
      <c r="G273" s="9" t="str">
        <f>Form!W272</f>
        <v/>
      </c>
      <c r="H273" s="9" t="str">
        <f>Form!M272</f>
        <v/>
      </c>
      <c r="I273" s="48"/>
      <c r="K273" s="9" t="str">
        <f>Form!AW272</f>
        <v/>
      </c>
      <c r="L273" s="9" t="str">
        <f>Form!AV272</f>
        <v/>
      </c>
      <c r="N273" s="9" t="str">
        <f>Form!AX272</f>
        <v/>
      </c>
      <c r="O273" s="9" t="str">
        <f>Form!AC272</f>
        <v/>
      </c>
      <c r="S273" s="9" t="str">
        <f>Form!Y272</f>
        <v/>
      </c>
      <c r="V273" s="9" t="str">
        <f>Form!AZ272</f>
        <v/>
      </c>
    </row>
    <row r="274">
      <c r="C274" s="51"/>
      <c r="F274" s="9" t="str">
        <f>IF(Form!Q273 = "No",Form!O273, Form!O273&amp;", "&amp;Form!R273)</f>
        <v>, </v>
      </c>
      <c r="G274" s="9" t="str">
        <f>Form!W273</f>
        <v/>
      </c>
      <c r="H274" s="9" t="str">
        <f>Form!M273</f>
        <v/>
      </c>
      <c r="I274" s="48"/>
      <c r="K274" s="9" t="str">
        <f>Form!AW273</f>
        <v/>
      </c>
      <c r="L274" s="9" t="str">
        <f>Form!AV273</f>
        <v/>
      </c>
      <c r="N274" s="9" t="str">
        <f>Form!AX273</f>
        <v/>
      </c>
      <c r="O274" s="9" t="str">
        <f>Form!AC273</f>
        <v/>
      </c>
      <c r="S274" s="9" t="str">
        <f>Form!Y273</f>
        <v/>
      </c>
      <c r="V274" s="9" t="str">
        <f>Form!AZ273</f>
        <v/>
      </c>
    </row>
    <row r="275">
      <c r="C275" s="51"/>
      <c r="F275" s="9" t="str">
        <f>IF(Form!Q274 = "No",Form!O274, Form!O274&amp;", "&amp;Form!R274)</f>
        <v>, </v>
      </c>
      <c r="G275" s="9" t="str">
        <f>Form!W274</f>
        <v/>
      </c>
      <c r="H275" s="9" t="str">
        <f>Form!M274</f>
        <v/>
      </c>
      <c r="I275" s="48"/>
      <c r="K275" s="9" t="str">
        <f>Form!AW274</f>
        <v/>
      </c>
      <c r="L275" s="9" t="str">
        <f>Form!AV274</f>
        <v/>
      </c>
      <c r="N275" s="9" t="str">
        <f>Form!AX274</f>
        <v/>
      </c>
      <c r="O275" s="9" t="str">
        <f>Form!AC274</f>
        <v/>
      </c>
      <c r="S275" s="9" t="str">
        <f>Form!Y274</f>
        <v/>
      </c>
      <c r="V275" s="9" t="str">
        <f>Form!AZ274</f>
        <v/>
      </c>
    </row>
    <row r="276">
      <c r="C276" s="51"/>
      <c r="F276" s="9" t="str">
        <f>IF(Form!Q275 = "No",Form!O275, Form!O275&amp;", "&amp;Form!R275)</f>
        <v>, </v>
      </c>
      <c r="G276" s="9" t="str">
        <f>Form!W275</f>
        <v/>
      </c>
      <c r="H276" s="9" t="str">
        <f>Form!M275</f>
        <v/>
      </c>
      <c r="I276" s="48"/>
      <c r="K276" s="9" t="str">
        <f>Form!AW275</f>
        <v/>
      </c>
      <c r="L276" s="9" t="str">
        <f>Form!AV275</f>
        <v/>
      </c>
      <c r="N276" s="9" t="str">
        <f>Form!AX275</f>
        <v/>
      </c>
      <c r="O276" s="9" t="str">
        <f>Form!AC275</f>
        <v/>
      </c>
      <c r="S276" s="9" t="str">
        <f>Form!Y275</f>
        <v/>
      </c>
      <c r="V276" s="9" t="str">
        <f>Form!AZ275</f>
        <v/>
      </c>
    </row>
    <row r="277">
      <c r="C277" s="51"/>
      <c r="F277" s="9" t="str">
        <f>IF(Form!Q276 = "No",Form!O276, Form!O276&amp;", "&amp;Form!R276)</f>
        <v>, </v>
      </c>
      <c r="G277" s="9" t="str">
        <f>Form!W276</f>
        <v/>
      </c>
      <c r="H277" s="9" t="str">
        <f>Form!M276</f>
        <v/>
      </c>
      <c r="I277" s="48"/>
      <c r="K277" s="9" t="str">
        <f>Form!AW276</f>
        <v/>
      </c>
      <c r="L277" s="9" t="str">
        <f>Form!AV276</f>
        <v/>
      </c>
      <c r="N277" s="9" t="str">
        <f>Form!AX276</f>
        <v/>
      </c>
      <c r="O277" s="9" t="str">
        <f>Form!AC276</f>
        <v/>
      </c>
      <c r="S277" s="9" t="str">
        <f>Form!Y276</f>
        <v/>
      </c>
      <c r="V277" s="9" t="str">
        <f>Form!AZ276</f>
        <v/>
      </c>
    </row>
    <row r="278">
      <c r="C278" s="51"/>
      <c r="F278" s="9" t="str">
        <f>IF(Form!Q277 = "No",Form!O277, Form!O277&amp;", "&amp;Form!R277)</f>
        <v>, </v>
      </c>
      <c r="G278" s="9" t="str">
        <f>Form!W277</f>
        <v/>
      </c>
      <c r="H278" s="9" t="str">
        <f>Form!M277</f>
        <v/>
      </c>
      <c r="I278" s="48"/>
      <c r="K278" s="9" t="str">
        <f>Form!AW277</f>
        <v/>
      </c>
      <c r="L278" s="9" t="str">
        <f>Form!AV277</f>
        <v/>
      </c>
      <c r="N278" s="9" t="str">
        <f>Form!AX277</f>
        <v/>
      </c>
      <c r="O278" s="9" t="str">
        <f>Form!AC277</f>
        <v/>
      </c>
      <c r="S278" s="9" t="str">
        <f>Form!Y277</f>
        <v/>
      </c>
      <c r="V278" s="9" t="str">
        <f>Form!AZ277</f>
        <v/>
      </c>
    </row>
    <row r="279">
      <c r="C279" s="51"/>
      <c r="F279" s="9" t="str">
        <f>IF(Form!Q278 = "No",Form!O278, Form!O278&amp;", "&amp;Form!R278)</f>
        <v>, </v>
      </c>
      <c r="G279" s="9" t="str">
        <f>Form!W278</f>
        <v/>
      </c>
      <c r="I279" s="48"/>
      <c r="L279" s="9" t="str">
        <f>Form!AV278</f>
        <v/>
      </c>
      <c r="M279" s="9" t="str">
        <f>Form!AW278</f>
        <v/>
      </c>
      <c r="N279" s="9" t="str">
        <f>Form!AX278</f>
        <v/>
      </c>
      <c r="O279" s="9" t="str">
        <f>Form!AC278</f>
        <v/>
      </c>
      <c r="S279" s="9" t="str">
        <f>Form!Y278</f>
        <v/>
      </c>
      <c r="V279" s="9" t="str">
        <f>Form!AZ278</f>
        <v/>
      </c>
    </row>
    <row r="280">
      <c r="C280" s="51"/>
      <c r="F280" s="9" t="str">
        <f>IF(Form!Q279 = "No",Form!O279, Form!O279&amp;", "&amp;Form!R279)</f>
        <v>, </v>
      </c>
      <c r="G280" s="9" t="str">
        <f>Form!W279</f>
        <v/>
      </c>
      <c r="I280" s="48"/>
      <c r="L280" s="9" t="str">
        <f>Form!AV279</f>
        <v/>
      </c>
      <c r="M280" s="9" t="str">
        <f>Form!AW279</f>
        <v/>
      </c>
      <c r="N280" s="9" t="str">
        <f>Form!AX279</f>
        <v/>
      </c>
      <c r="O280" s="9" t="str">
        <f>Form!AC279</f>
        <v/>
      </c>
      <c r="S280" s="9" t="str">
        <f>Form!Y279</f>
        <v/>
      </c>
      <c r="V280" s="9" t="str">
        <f>Form!AZ279</f>
        <v/>
      </c>
    </row>
    <row r="281">
      <c r="C281" s="51"/>
      <c r="F281" s="9" t="str">
        <f>IF(Form!Q280 = "No",Form!O280, Form!O280&amp;", "&amp;Form!R280)</f>
        <v>, </v>
      </c>
      <c r="G281" s="9" t="str">
        <f>Form!W280</f>
        <v/>
      </c>
      <c r="I281" s="48"/>
      <c r="L281" s="9" t="str">
        <f>Form!AV280</f>
        <v/>
      </c>
      <c r="M281" s="9" t="str">
        <f>Form!AW280</f>
        <v/>
      </c>
      <c r="N281" s="9" t="str">
        <f>Form!AX280</f>
        <v/>
      </c>
      <c r="O281" s="9" t="str">
        <f>Form!AC280</f>
        <v/>
      </c>
      <c r="S281" s="9" t="str">
        <f>Form!Y280</f>
        <v/>
      </c>
      <c r="V281" s="9" t="str">
        <f>Form!AZ280</f>
        <v/>
      </c>
    </row>
    <row r="282">
      <c r="C282" s="51"/>
      <c r="F282" s="9" t="str">
        <f>IF(Form!Q281 = "No",Form!O281, Form!O281&amp;", "&amp;Form!R281)</f>
        <v>, </v>
      </c>
      <c r="G282" s="9" t="str">
        <f>Form!W281</f>
        <v/>
      </c>
      <c r="I282" s="48"/>
      <c r="L282" s="9" t="str">
        <f>Form!AV281</f>
        <v/>
      </c>
      <c r="M282" s="9" t="str">
        <f>Form!AW281</f>
        <v/>
      </c>
      <c r="N282" s="9" t="str">
        <f>Form!AX281</f>
        <v/>
      </c>
      <c r="O282" s="9" t="str">
        <f>Form!AC281</f>
        <v/>
      </c>
      <c r="S282" s="9" t="str">
        <f>Form!Y281</f>
        <v/>
      </c>
      <c r="V282" s="9" t="str">
        <f>Form!AZ281</f>
        <v/>
      </c>
    </row>
    <row r="283">
      <c r="C283" s="51"/>
      <c r="F283" s="9" t="str">
        <f>IF(Form!Q282 = "No",Form!O282, Form!O282&amp;", "&amp;Form!R282)</f>
        <v>, </v>
      </c>
      <c r="G283" s="9" t="str">
        <f>Form!W282</f>
        <v/>
      </c>
      <c r="I283" s="48"/>
      <c r="L283" s="9" t="str">
        <f>Form!AV282</f>
        <v/>
      </c>
      <c r="M283" s="9" t="str">
        <f>Form!AW282</f>
        <v/>
      </c>
      <c r="N283" s="9" t="str">
        <f>Form!AX282</f>
        <v/>
      </c>
      <c r="O283" s="9" t="str">
        <f>Form!AC282</f>
        <v/>
      </c>
      <c r="S283" s="9" t="str">
        <f>Form!Y282</f>
        <v/>
      </c>
      <c r="V283" s="9" t="str">
        <f>Form!AZ282</f>
        <v/>
      </c>
    </row>
    <row r="284">
      <c r="C284" s="51"/>
      <c r="F284" s="9" t="str">
        <f>IF(Form!Q283 = "No",Form!O283, Form!O283&amp;", "&amp;Form!R283)</f>
        <v>, </v>
      </c>
      <c r="G284" s="9" t="str">
        <f>Form!W283</f>
        <v/>
      </c>
      <c r="I284" s="48"/>
      <c r="L284" s="9" t="str">
        <f>Form!AV283</f>
        <v/>
      </c>
      <c r="M284" s="9" t="str">
        <f>Form!AW283</f>
        <v/>
      </c>
      <c r="N284" s="9" t="str">
        <f>Form!AX283</f>
        <v/>
      </c>
      <c r="O284" s="9" t="str">
        <f>Form!AC283</f>
        <v/>
      </c>
      <c r="S284" s="9" t="str">
        <f>Form!Y283</f>
        <v/>
      </c>
      <c r="V284" s="9" t="str">
        <f>Form!AZ283</f>
        <v/>
      </c>
    </row>
    <row r="285">
      <c r="C285" s="51"/>
      <c r="F285" s="9" t="str">
        <f>IF(Form!Q284 = "No",Form!O284, Form!O284&amp;", "&amp;Form!R284)</f>
        <v>, </v>
      </c>
      <c r="G285" s="9" t="str">
        <f>Form!W284</f>
        <v/>
      </c>
      <c r="I285" s="48"/>
      <c r="L285" s="9" t="str">
        <f>Form!AV284</f>
        <v/>
      </c>
      <c r="M285" s="9" t="str">
        <f>Form!AW284</f>
        <v/>
      </c>
      <c r="N285" s="9" t="str">
        <f>Form!AX284</f>
        <v/>
      </c>
      <c r="O285" s="9" t="str">
        <f>Form!AC284</f>
        <v/>
      </c>
      <c r="S285" s="9" t="str">
        <f>Form!Y284</f>
        <v/>
      </c>
      <c r="V285" s="9" t="str">
        <f>Form!AZ284</f>
        <v/>
      </c>
    </row>
    <row r="286">
      <c r="C286" s="51"/>
      <c r="F286" s="9" t="str">
        <f>IF(Form!Q285 = "No",Form!O285, Form!O285&amp;", "&amp;Form!R285)</f>
        <v>, </v>
      </c>
      <c r="G286" s="9" t="str">
        <f>Form!W285</f>
        <v/>
      </c>
      <c r="I286" s="48"/>
      <c r="L286" s="9" t="str">
        <f>Form!AV285</f>
        <v/>
      </c>
      <c r="M286" s="9" t="str">
        <f>Form!AW285</f>
        <v/>
      </c>
      <c r="N286" s="9" t="str">
        <f>Form!AX285</f>
        <v/>
      </c>
      <c r="O286" s="9" t="str">
        <f>Form!AC285</f>
        <v/>
      </c>
      <c r="S286" s="9" t="str">
        <f>Form!Y285</f>
        <v/>
      </c>
    </row>
    <row r="287">
      <c r="C287" s="51"/>
      <c r="F287" s="9" t="str">
        <f>IF(Form!Q286 = "No",Form!O286, Form!O286&amp;", "&amp;Form!R286)</f>
        <v>, </v>
      </c>
      <c r="G287" s="9" t="str">
        <f>Form!W286</f>
        <v/>
      </c>
      <c r="I287" s="48"/>
      <c r="L287" s="9" t="str">
        <f>Form!AV286</f>
        <v/>
      </c>
      <c r="M287" s="9" t="str">
        <f>Form!AW286</f>
        <v/>
      </c>
      <c r="N287" s="9" t="str">
        <f>Form!AX286</f>
        <v/>
      </c>
      <c r="O287" s="9" t="str">
        <f>Form!AC286</f>
        <v/>
      </c>
      <c r="S287" s="9" t="str">
        <f>Form!Y286</f>
        <v/>
      </c>
    </row>
    <row r="288">
      <c r="C288" s="51"/>
      <c r="F288" s="9" t="str">
        <f>IF(Form!Q287 = "No",Form!O287, Form!O287&amp;", "&amp;Form!R287)</f>
        <v>, </v>
      </c>
      <c r="G288" s="9" t="str">
        <f>Form!W287</f>
        <v/>
      </c>
      <c r="I288" s="48"/>
      <c r="L288" s="9" t="str">
        <f>Form!AV287</f>
        <v/>
      </c>
      <c r="M288" s="9" t="str">
        <f>Form!AW287</f>
        <v/>
      </c>
      <c r="N288" s="9" t="str">
        <f>Form!AX287</f>
        <v/>
      </c>
      <c r="O288" s="9" t="str">
        <f>Form!AC287</f>
        <v/>
      </c>
      <c r="S288" s="9" t="str">
        <f>Form!Y287</f>
        <v/>
      </c>
    </row>
    <row r="289">
      <c r="C289" s="51"/>
      <c r="F289" s="9" t="str">
        <f>IF(Form!Q288 = "No",Form!O288, Form!O288&amp;", "&amp;Form!R288)</f>
        <v>, </v>
      </c>
      <c r="G289" s="9" t="str">
        <f>Form!W288</f>
        <v/>
      </c>
      <c r="I289" s="48"/>
      <c r="L289" s="9" t="str">
        <f>Form!AV288</f>
        <v/>
      </c>
      <c r="M289" s="9" t="str">
        <f>Form!AW288</f>
        <v/>
      </c>
      <c r="N289" s="9" t="str">
        <f>Form!AX288</f>
        <v/>
      </c>
      <c r="O289" s="9" t="str">
        <f>Form!AC288</f>
        <v/>
      </c>
      <c r="S289" s="9" t="str">
        <f>Form!Y288</f>
        <v/>
      </c>
    </row>
    <row r="290">
      <c r="C290" s="51"/>
      <c r="F290" s="9" t="str">
        <f>IF(Form!Q289 = "No",Form!O289, Form!O289&amp;", "&amp;Form!R289)</f>
        <v>, </v>
      </c>
      <c r="G290" s="9" t="str">
        <f>Form!W289</f>
        <v/>
      </c>
      <c r="I290" s="48"/>
      <c r="L290" s="9" t="str">
        <f>Form!AV289</f>
        <v/>
      </c>
      <c r="M290" s="9" t="str">
        <f>Form!AW289</f>
        <v/>
      </c>
      <c r="N290" s="9" t="str">
        <f>Form!AX289</f>
        <v/>
      </c>
      <c r="O290" s="9" t="str">
        <f>Form!AC289</f>
        <v/>
      </c>
      <c r="S290" s="9" t="str">
        <f>Form!Y289</f>
        <v/>
      </c>
    </row>
    <row r="291">
      <c r="C291" s="51"/>
      <c r="F291" s="9" t="str">
        <f>IF(Form!Q290 = "No",Form!O290, Form!O290&amp;", "&amp;Form!R290)</f>
        <v>, </v>
      </c>
      <c r="I291" s="48"/>
      <c r="L291" s="9" t="str">
        <f>Form!AV290</f>
        <v/>
      </c>
      <c r="M291" s="9" t="str">
        <f>Form!AW290</f>
        <v/>
      </c>
      <c r="N291" s="9" t="str">
        <f>Form!AX290</f>
        <v/>
      </c>
      <c r="O291" s="9" t="str">
        <f>Form!AC290</f>
        <v/>
      </c>
      <c r="S291" s="9" t="str">
        <f>Form!Y290</f>
        <v/>
      </c>
    </row>
    <row r="292">
      <c r="C292" s="51"/>
      <c r="F292" s="9" t="str">
        <f>IF(Form!Q291 = "No",Form!O291, Form!O291&amp;", "&amp;Form!R291)</f>
        <v>, </v>
      </c>
      <c r="I292" s="48"/>
      <c r="L292" s="9" t="str">
        <f>Form!AV291</f>
        <v/>
      </c>
      <c r="M292" s="9" t="str">
        <f>Form!AW291</f>
        <v/>
      </c>
      <c r="N292" s="9" t="str">
        <f>Form!AX291</f>
        <v/>
      </c>
      <c r="O292" s="9" t="str">
        <f>Form!AC291</f>
        <v/>
      </c>
      <c r="S292" s="9" t="str">
        <f>Form!Y291</f>
        <v/>
      </c>
    </row>
    <row r="293">
      <c r="C293" s="51"/>
      <c r="F293" s="9" t="str">
        <f>IF(Form!Q292 = "No",Form!O292, Form!O292&amp;", "&amp;Form!R292)</f>
        <v>, </v>
      </c>
      <c r="I293" s="48"/>
      <c r="L293" s="9" t="str">
        <f>Form!AV292</f>
        <v/>
      </c>
      <c r="M293" s="9" t="str">
        <f>Form!AW292</f>
        <v/>
      </c>
      <c r="N293" s="9" t="str">
        <f>Form!AX292</f>
        <v/>
      </c>
      <c r="O293" s="9" t="str">
        <f>Form!AC292</f>
        <v/>
      </c>
      <c r="S293" s="9" t="str">
        <f>Form!Y292</f>
        <v/>
      </c>
    </row>
    <row r="294">
      <c r="C294" s="51"/>
      <c r="F294" s="9" t="str">
        <f>IF(Form!Q293 = "No",Form!O293, Form!O293&amp;", "&amp;Form!R293)</f>
        <v>, </v>
      </c>
      <c r="I294" s="48"/>
      <c r="L294" s="9" t="str">
        <f>Form!AV293</f>
        <v/>
      </c>
      <c r="M294" s="9" t="str">
        <f>Form!AW293</f>
        <v/>
      </c>
      <c r="N294" s="9" t="str">
        <f>Form!AX293</f>
        <v/>
      </c>
      <c r="O294" s="9" t="str">
        <f>Form!AC293</f>
        <v/>
      </c>
      <c r="S294" s="9" t="str">
        <f>Form!Y293</f>
        <v/>
      </c>
    </row>
    <row r="295">
      <c r="C295" s="51"/>
      <c r="F295" s="9" t="str">
        <f>IF(Form!Q294 = "No",Form!O294, Form!O294&amp;", "&amp;Form!R294)</f>
        <v>, </v>
      </c>
      <c r="I295" s="48"/>
      <c r="L295" s="9" t="str">
        <f>Form!AV294</f>
        <v/>
      </c>
      <c r="M295" s="9" t="str">
        <f>Form!AW294</f>
        <v/>
      </c>
      <c r="N295" s="9" t="str">
        <f>Form!AX294</f>
        <v/>
      </c>
      <c r="O295" s="9" t="str">
        <f>Form!AC294</f>
        <v/>
      </c>
      <c r="S295" s="9" t="str">
        <f>Form!Y294</f>
        <v/>
      </c>
    </row>
    <row r="296">
      <c r="C296" s="51"/>
      <c r="F296" s="9" t="str">
        <f>IF(Form!Q295 = "No",Form!O295, Form!O295&amp;", "&amp;Form!R295)</f>
        <v>, </v>
      </c>
      <c r="I296" s="48"/>
      <c r="L296" s="9" t="str">
        <f>Form!AV295</f>
        <v/>
      </c>
      <c r="M296" s="9" t="str">
        <f>Form!AW295</f>
        <v/>
      </c>
      <c r="N296" s="9" t="str">
        <f>Form!AX295</f>
        <v/>
      </c>
      <c r="O296" s="9" t="str">
        <f>Form!AC295</f>
        <v/>
      </c>
      <c r="S296" s="9" t="str">
        <f>Form!Y295</f>
        <v/>
      </c>
    </row>
    <row r="297">
      <c r="C297" s="51"/>
      <c r="F297" s="9" t="str">
        <f>IF(Form!Q296 = "No",Form!O296, Form!O296&amp;", "&amp;Form!R296)</f>
        <v>, </v>
      </c>
      <c r="I297" s="48"/>
      <c r="L297" s="9" t="str">
        <f>Form!AV296</f>
        <v/>
      </c>
      <c r="M297" s="9" t="str">
        <f>Form!AW296</f>
        <v/>
      </c>
      <c r="N297" s="9" t="str">
        <f>Form!AX296</f>
        <v/>
      </c>
      <c r="O297" s="9" t="str">
        <f>Form!AC296</f>
        <v/>
      </c>
      <c r="S297" s="9" t="str">
        <f>Form!Y296</f>
        <v/>
      </c>
    </row>
    <row r="298">
      <c r="C298" s="51"/>
      <c r="F298" s="9" t="str">
        <f>IF(Form!Q297 = "No",Form!O297, Form!O297&amp;", "&amp;Form!R297)</f>
        <v>, </v>
      </c>
      <c r="I298" s="48"/>
      <c r="L298" s="9" t="str">
        <f>Form!AV297</f>
        <v/>
      </c>
      <c r="M298" s="9" t="str">
        <f>Form!AW297</f>
        <v/>
      </c>
      <c r="N298" s="9" t="str">
        <f>Form!AX297</f>
        <v/>
      </c>
      <c r="O298" s="9" t="str">
        <f>Form!AC297</f>
        <v/>
      </c>
      <c r="S298" s="9" t="str">
        <f>Form!Y297</f>
        <v/>
      </c>
    </row>
    <row r="299">
      <c r="C299" s="51"/>
      <c r="F299" s="9" t="str">
        <f>IF(Form!Q298 = "No",Form!O298, Form!O298&amp;", "&amp;Form!R298)</f>
        <v>, </v>
      </c>
      <c r="I299" s="48"/>
      <c r="L299" s="9" t="str">
        <f>Form!AV298</f>
        <v/>
      </c>
      <c r="M299" s="9" t="str">
        <f>Form!AW298</f>
        <v/>
      </c>
      <c r="N299" s="9" t="str">
        <f>Form!AX298</f>
        <v/>
      </c>
      <c r="O299" s="9" t="str">
        <f>Form!AC298</f>
        <v/>
      </c>
      <c r="S299" s="9" t="str">
        <f>Form!Y298</f>
        <v/>
      </c>
    </row>
    <row r="300">
      <c r="C300" s="51"/>
      <c r="F300" s="9" t="str">
        <f>IF(Form!Q299 = "No",Form!O299, Form!O299&amp;", "&amp;Form!R299)</f>
        <v>, </v>
      </c>
      <c r="I300" s="48"/>
      <c r="L300" s="9" t="str">
        <f>Form!AV299</f>
        <v/>
      </c>
      <c r="M300" s="9" t="str">
        <f>Form!AW299</f>
        <v/>
      </c>
      <c r="N300" s="9" t="str">
        <f>Form!AX299</f>
        <v/>
      </c>
      <c r="O300" s="9" t="str">
        <f>Form!AC299</f>
        <v/>
      </c>
      <c r="S300" s="9" t="str">
        <f>Form!Y299</f>
        <v/>
      </c>
    </row>
    <row r="301">
      <c r="C301" s="51"/>
      <c r="F301" s="9" t="str">
        <f>IF(Form!Q300 = "No",Form!O300, Form!O300&amp;", "&amp;Form!R300)</f>
        <v>, </v>
      </c>
      <c r="I301" s="48"/>
      <c r="L301" s="9" t="str">
        <f>Form!AV300</f>
        <v/>
      </c>
      <c r="M301" s="9" t="str">
        <f>Form!AW300</f>
        <v/>
      </c>
      <c r="N301" s="9" t="str">
        <f>Form!AX300</f>
        <v/>
      </c>
      <c r="O301" s="9" t="str">
        <f>Form!AC300</f>
        <v/>
      </c>
      <c r="S301" s="9" t="str">
        <f>Form!Y300</f>
        <v/>
      </c>
    </row>
    <row r="302">
      <c r="C302" s="51"/>
      <c r="F302" s="9" t="str">
        <f>IF(Form!Q301 = "No",Form!O301, Form!O301&amp;", "&amp;Form!R301)</f>
        <v>, </v>
      </c>
      <c r="I302" s="48"/>
      <c r="L302" s="9" t="str">
        <f>Form!AV301</f>
        <v/>
      </c>
      <c r="M302" s="9" t="str">
        <f>Form!AW301</f>
        <v/>
      </c>
      <c r="N302" s="9" t="str">
        <f>Form!AX301</f>
        <v/>
      </c>
      <c r="O302" s="9" t="str">
        <f>Form!AC301</f>
        <v/>
      </c>
      <c r="S302" s="9" t="str">
        <f>Form!Y301</f>
        <v/>
      </c>
    </row>
    <row r="303">
      <c r="C303" s="51"/>
      <c r="F303" s="9" t="str">
        <f>IF(Form!Q302 = "No",Form!O302, Form!O302&amp;", "&amp;Form!R302)</f>
        <v>, </v>
      </c>
      <c r="I303" s="48"/>
      <c r="L303" s="9" t="str">
        <f>Form!AV302</f>
        <v/>
      </c>
      <c r="M303" s="9" t="str">
        <f>Form!AW302</f>
        <v/>
      </c>
      <c r="N303" s="9" t="str">
        <f>Form!AX302</f>
        <v/>
      </c>
      <c r="O303" s="9" t="str">
        <f>Form!AC302</f>
        <v/>
      </c>
      <c r="S303" s="9" t="str">
        <f>Form!Y302</f>
        <v/>
      </c>
    </row>
    <row r="304">
      <c r="C304" s="51"/>
      <c r="F304" s="9" t="str">
        <f>IF(Form!Q303 = "No",Form!O303, Form!O303&amp;", "&amp;Form!R303)</f>
        <v>, </v>
      </c>
      <c r="I304" s="48"/>
      <c r="L304" s="9" t="str">
        <f>Form!AV303</f>
        <v/>
      </c>
      <c r="M304" s="9" t="str">
        <f>Form!AW303</f>
        <v/>
      </c>
      <c r="N304" s="9" t="str">
        <f>Form!AX303</f>
        <v/>
      </c>
      <c r="O304" s="9" t="str">
        <f>Form!AC303</f>
        <v/>
      </c>
      <c r="S304" s="9" t="str">
        <f>Form!Y303</f>
        <v/>
      </c>
    </row>
    <row r="305">
      <c r="C305" s="51"/>
      <c r="F305" s="9" t="str">
        <f>IF(Form!Q304 = "No",Form!O304, Form!O304&amp;", "&amp;Form!R304)</f>
        <v>, </v>
      </c>
      <c r="I305" s="48"/>
      <c r="L305" s="9" t="str">
        <f>Form!AV304</f>
        <v/>
      </c>
      <c r="M305" s="9" t="str">
        <f>Form!AW304</f>
        <v/>
      </c>
      <c r="N305" s="9" t="str">
        <f>Form!AX304</f>
        <v/>
      </c>
      <c r="O305" s="9" t="str">
        <f>Form!AC304</f>
        <v/>
      </c>
      <c r="S305" s="9" t="str">
        <f>Form!Y304</f>
        <v/>
      </c>
    </row>
    <row r="306">
      <c r="C306" s="51"/>
      <c r="F306" s="9" t="str">
        <f>IF(Form!Q305 = "No",Form!O305, Form!O305&amp;", "&amp;Form!R305)</f>
        <v>, </v>
      </c>
      <c r="I306" s="48"/>
      <c r="L306" s="9" t="str">
        <f>Form!AV305</f>
        <v/>
      </c>
      <c r="M306" s="9" t="str">
        <f>Form!AW305</f>
        <v/>
      </c>
      <c r="N306" s="9" t="str">
        <f>Form!AX305</f>
        <v/>
      </c>
      <c r="O306" s="9" t="str">
        <f>Form!AC305</f>
        <v/>
      </c>
      <c r="S306" s="9" t="str">
        <f>Form!Y305</f>
        <v/>
      </c>
    </row>
    <row r="307">
      <c r="C307" s="51"/>
      <c r="F307" s="9" t="str">
        <f>IF(Form!Q306 = "No",Form!O306, Form!O306&amp;", "&amp;Form!R306)</f>
        <v>, </v>
      </c>
      <c r="I307" s="48"/>
      <c r="L307" s="9" t="str">
        <f>Form!AV306</f>
        <v/>
      </c>
      <c r="M307" s="9" t="str">
        <f>Form!AW306</f>
        <v/>
      </c>
      <c r="N307" s="9" t="str">
        <f>Form!AX306</f>
        <v/>
      </c>
      <c r="O307" s="9" t="str">
        <f>Form!AC306</f>
        <v/>
      </c>
      <c r="S307" s="9" t="str">
        <f>Form!Y306</f>
        <v/>
      </c>
    </row>
    <row r="308">
      <c r="C308" s="51"/>
      <c r="F308" s="9" t="str">
        <f>IF(Form!Q307 = "No",Form!O307, Form!O307&amp;", "&amp;Form!R307)</f>
        <v>, </v>
      </c>
      <c r="I308" s="48"/>
      <c r="L308" s="9" t="str">
        <f>Form!AV307</f>
        <v/>
      </c>
      <c r="M308" s="9" t="str">
        <f>Form!AW307</f>
        <v/>
      </c>
      <c r="N308" s="9" t="str">
        <f>Form!AX307</f>
        <v/>
      </c>
      <c r="O308" s="9" t="str">
        <f>Form!AC307</f>
        <v/>
      </c>
      <c r="S308" s="9" t="str">
        <f>Form!Y307</f>
        <v/>
      </c>
    </row>
    <row r="309">
      <c r="C309" s="51"/>
      <c r="F309" s="9" t="str">
        <f>IF(Form!Q308 = "No",Form!O308, Form!O308&amp;", "&amp;Form!R308)</f>
        <v>, </v>
      </c>
      <c r="I309" s="48"/>
      <c r="L309" s="9" t="str">
        <f>Form!AV308</f>
        <v/>
      </c>
      <c r="M309" s="9" t="str">
        <f>Form!AW308</f>
        <v/>
      </c>
      <c r="N309" s="9" t="str">
        <f>Form!AX308</f>
        <v/>
      </c>
      <c r="O309" s="9" t="str">
        <f>Form!AC308</f>
        <v/>
      </c>
      <c r="S309" s="9" t="str">
        <f>Form!Y308</f>
        <v/>
      </c>
    </row>
    <row r="310">
      <c r="C310" s="51"/>
      <c r="F310" s="9" t="str">
        <f>IF(Form!Q309 = "No",Form!O309, Form!O309&amp;", "&amp;Form!R309)</f>
        <v>, </v>
      </c>
      <c r="I310" s="48"/>
      <c r="L310" s="9" t="str">
        <f>Form!AV309</f>
        <v/>
      </c>
      <c r="M310" s="9" t="str">
        <f>Form!AW309</f>
        <v/>
      </c>
      <c r="N310" s="9" t="str">
        <f>Form!AX309</f>
        <v/>
      </c>
      <c r="O310" s="9" t="str">
        <f>Form!AC309</f>
        <v/>
      </c>
      <c r="S310" s="9" t="str">
        <f>Form!Y309</f>
        <v/>
      </c>
    </row>
    <row r="311">
      <c r="C311" s="51"/>
      <c r="F311" s="9" t="str">
        <f>IF(Form!Q310 = "No",Form!O310, Form!O310&amp;", "&amp;Form!R310)</f>
        <v>, </v>
      </c>
      <c r="I311" s="48"/>
      <c r="L311" s="9" t="str">
        <f>Form!AV310</f>
        <v/>
      </c>
      <c r="M311" s="9" t="str">
        <f>Form!AW310</f>
        <v/>
      </c>
      <c r="N311" s="9" t="str">
        <f>Form!AX310</f>
        <v/>
      </c>
      <c r="O311" s="9" t="str">
        <f>Form!AC310</f>
        <v/>
      </c>
      <c r="S311" s="9" t="str">
        <f>Form!Y310</f>
        <v/>
      </c>
    </row>
    <row r="312">
      <c r="C312" s="51"/>
      <c r="F312" s="9" t="str">
        <f>IF(Form!Q311 = "No",Form!O311, Form!O311&amp;", "&amp;Form!R311)</f>
        <v>, </v>
      </c>
      <c r="I312" s="48"/>
      <c r="L312" s="9" t="str">
        <f>Form!AV311</f>
        <v/>
      </c>
      <c r="M312" s="9" t="str">
        <f>Form!AW311</f>
        <v/>
      </c>
      <c r="N312" s="9" t="str">
        <f>Form!AX311</f>
        <v/>
      </c>
      <c r="O312" s="9" t="str">
        <f>Form!AC311</f>
        <v/>
      </c>
      <c r="S312" s="9" t="str">
        <f>Form!Y311</f>
        <v/>
      </c>
    </row>
    <row r="313">
      <c r="C313" s="51"/>
      <c r="F313" s="9" t="str">
        <f>IF(Form!Q312 = "No",Form!O312, Form!O312&amp;", "&amp;Form!R312)</f>
        <v>, </v>
      </c>
      <c r="I313" s="48"/>
      <c r="L313" s="9" t="str">
        <f>Form!AV312</f>
        <v/>
      </c>
      <c r="M313" s="9" t="str">
        <f>Form!AW312</f>
        <v/>
      </c>
      <c r="N313" s="9" t="str">
        <f>Form!AX312</f>
        <v/>
      </c>
      <c r="O313" s="9" t="str">
        <f>Form!AC312</f>
        <v/>
      </c>
      <c r="S313" s="9" t="str">
        <f>Form!Y312</f>
        <v/>
      </c>
    </row>
    <row r="314">
      <c r="C314" s="51"/>
      <c r="F314" s="9" t="str">
        <f>IF(Form!Q313 = "No",Form!O313, Form!O313&amp;", "&amp;Form!R313)</f>
        <v>, </v>
      </c>
      <c r="I314" s="48"/>
      <c r="L314" s="9" t="str">
        <f>Form!AV313</f>
        <v/>
      </c>
      <c r="M314" s="9" t="str">
        <f>Form!AW313</f>
        <v/>
      </c>
      <c r="N314" s="9" t="str">
        <f>Form!AX313</f>
        <v/>
      </c>
      <c r="O314" s="9" t="str">
        <f>Form!AC313</f>
        <v/>
      </c>
      <c r="S314" s="9" t="str">
        <f>Form!Y313</f>
        <v/>
      </c>
    </row>
    <row r="315">
      <c r="C315" s="51"/>
      <c r="F315" s="9" t="str">
        <f>IF(Form!Q314 = "No",Form!O314, Form!O314&amp;", "&amp;Form!R314)</f>
        <v>, </v>
      </c>
      <c r="I315" s="48"/>
      <c r="N315" s="9" t="str">
        <f>Form!AX314</f>
        <v/>
      </c>
      <c r="O315" s="9" t="str">
        <f>Form!AC314</f>
        <v/>
      </c>
      <c r="S315" s="9" t="str">
        <f>Form!Y314</f>
        <v/>
      </c>
    </row>
    <row r="316">
      <c r="C316" s="51"/>
      <c r="F316" s="9" t="str">
        <f>IF(Form!Q315 = "No",Form!O315, Form!O315&amp;", "&amp;Form!R315)</f>
        <v>, </v>
      </c>
      <c r="I316" s="48"/>
      <c r="N316" s="9" t="str">
        <f>Form!AX315</f>
        <v/>
      </c>
      <c r="O316" s="9" t="str">
        <f>Form!AC315</f>
        <v/>
      </c>
      <c r="S316" s="9" t="str">
        <f>Form!Y315</f>
        <v/>
      </c>
    </row>
    <row r="317">
      <c r="C317" s="51"/>
      <c r="F317" s="9" t="str">
        <f>IF(Form!Q316 = "No",Form!O316, Form!O316&amp;", "&amp;Form!R316)</f>
        <v>, </v>
      </c>
      <c r="I317" s="48"/>
      <c r="N317" s="9" t="str">
        <f>Form!AX316</f>
        <v/>
      </c>
      <c r="O317" s="9" t="str">
        <f>Form!AC316</f>
        <v/>
      </c>
      <c r="S317" s="9" t="str">
        <f>Form!Y316</f>
        <v/>
      </c>
    </row>
    <row r="318">
      <c r="C318" s="51"/>
      <c r="F318" s="9" t="str">
        <f>IF(Form!Q317 = "No",Form!O317, Form!O317&amp;", "&amp;Form!R317)</f>
        <v>, </v>
      </c>
      <c r="I318" s="48"/>
      <c r="N318" s="9" t="str">
        <f>Form!AX317</f>
        <v/>
      </c>
      <c r="O318" s="9" t="str">
        <f>Form!AC317</f>
        <v/>
      </c>
      <c r="S318" s="9" t="str">
        <f>Form!Y317</f>
        <v/>
      </c>
    </row>
    <row r="319">
      <c r="C319" s="51"/>
      <c r="F319" s="9" t="str">
        <f>IF(Form!Q318 = "No",Form!O318, Form!O318&amp;", "&amp;Form!R318)</f>
        <v>, </v>
      </c>
      <c r="I319" s="48"/>
      <c r="N319" s="9" t="str">
        <f>Form!AX318</f>
        <v/>
      </c>
      <c r="O319" s="9" t="str">
        <f>Form!AC318</f>
        <v/>
      </c>
      <c r="S319" s="9" t="str">
        <f>Form!Y318</f>
        <v/>
      </c>
    </row>
    <row r="320">
      <c r="C320" s="51"/>
      <c r="F320" s="9" t="str">
        <f>IF(Form!Q319 = "No",Form!O319, Form!O319&amp;", "&amp;Form!R319)</f>
        <v>, </v>
      </c>
      <c r="I320" s="48"/>
      <c r="N320" s="9" t="str">
        <f>Form!AX319</f>
        <v/>
      </c>
      <c r="O320" s="9" t="str">
        <f>Form!AC319</f>
        <v/>
      </c>
      <c r="S320" s="9" t="str">
        <f>Form!Y319</f>
        <v/>
      </c>
    </row>
    <row r="321">
      <c r="C321" s="51"/>
      <c r="F321" s="9" t="str">
        <f>IF(Form!Q320 = "No",Form!O320, Form!O320&amp;", "&amp;Form!R320)</f>
        <v>, </v>
      </c>
      <c r="I321" s="48"/>
      <c r="N321" s="9" t="str">
        <f>Form!AX320</f>
        <v/>
      </c>
      <c r="O321" s="9" t="str">
        <f>Form!AC320</f>
        <v/>
      </c>
      <c r="S321" s="9" t="str">
        <f>Form!Y320</f>
        <v/>
      </c>
    </row>
    <row r="322">
      <c r="C322" s="51"/>
      <c r="F322" s="9" t="str">
        <f>IF(Form!Q321 = "No",Form!O321, Form!O321&amp;", "&amp;Form!R321)</f>
        <v>, </v>
      </c>
      <c r="I322" s="48"/>
      <c r="N322" s="9" t="str">
        <f>Form!AX321</f>
        <v/>
      </c>
      <c r="O322" s="9" t="str">
        <f>Form!AC321</f>
        <v/>
      </c>
      <c r="S322" s="9" t="str">
        <f>Form!Y321</f>
        <v/>
      </c>
    </row>
    <row r="323">
      <c r="C323" s="51"/>
      <c r="F323" s="9" t="str">
        <f>IF(Form!Q322 = "No",Form!O322, Form!O322&amp;", "&amp;Form!R322)</f>
        <v>, </v>
      </c>
      <c r="I323" s="48"/>
      <c r="N323" s="9" t="str">
        <f>Form!AX322</f>
        <v/>
      </c>
      <c r="O323" s="9" t="str">
        <f>Form!AC322</f>
        <v/>
      </c>
      <c r="S323" s="9" t="str">
        <f>Form!Y322</f>
        <v/>
      </c>
    </row>
    <row r="324">
      <c r="C324" s="51"/>
      <c r="F324" s="9" t="str">
        <f>IF(Form!Q323 = "No",Form!O323, Form!O323&amp;", "&amp;Form!R323)</f>
        <v>, </v>
      </c>
      <c r="I324" s="48"/>
      <c r="N324" s="9" t="str">
        <f>Form!AX323</f>
        <v/>
      </c>
      <c r="O324" s="9" t="str">
        <f>Form!AC323</f>
        <v/>
      </c>
      <c r="S324" s="9" t="str">
        <f>Form!Y323</f>
        <v/>
      </c>
    </row>
    <row r="325">
      <c r="C325" s="51"/>
      <c r="F325" s="9" t="str">
        <f>IF(Form!Q324 = "No",Form!O324, Form!O324&amp;", "&amp;Form!R324)</f>
        <v>, </v>
      </c>
      <c r="I325" s="48"/>
      <c r="N325" s="9" t="str">
        <f>Form!AX324</f>
        <v/>
      </c>
      <c r="O325" s="9" t="str">
        <f>Form!AC324</f>
        <v/>
      </c>
      <c r="S325" s="9" t="str">
        <f>Form!Y324</f>
        <v/>
      </c>
    </row>
    <row r="326">
      <c r="C326" s="51"/>
      <c r="F326" s="9" t="str">
        <f>IF(Form!Q325 = "No",Form!O325, Form!O325&amp;", "&amp;Form!R325)</f>
        <v>, </v>
      </c>
      <c r="I326" s="48"/>
      <c r="N326" s="9" t="str">
        <f>Form!AX325</f>
        <v/>
      </c>
      <c r="O326" s="9" t="str">
        <f>Form!AC325</f>
        <v/>
      </c>
      <c r="S326" s="9" t="str">
        <f>Form!Y325</f>
        <v/>
      </c>
    </row>
    <row r="327">
      <c r="C327" s="51"/>
      <c r="I327" s="48"/>
    </row>
    <row r="328">
      <c r="C328" s="51"/>
      <c r="I328" s="48"/>
    </row>
    <row r="329">
      <c r="C329" s="51"/>
      <c r="I329" s="48"/>
    </row>
    <row r="330">
      <c r="C330" s="51"/>
      <c r="I330" s="48"/>
    </row>
    <row r="331">
      <c r="C331" s="51"/>
      <c r="I331" s="48"/>
    </row>
    <row r="332">
      <c r="C332" s="51"/>
      <c r="I332" s="48"/>
    </row>
    <row r="333">
      <c r="C333" s="51"/>
      <c r="I333" s="48"/>
    </row>
    <row r="334">
      <c r="C334" s="51"/>
      <c r="I334" s="48"/>
    </row>
    <row r="335">
      <c r="C335" s="51"/>
      <c r="I335" s="48"/>
    </row>
    <row r="336">
      <c r="C336" s="51"/>
      <c r="I336" s="48"/>
    </row>
    <row r="337">
      <c r="C337" s="51"/>
      <c r="I337" s="48"/>
    </row>
    <row r="338">
      <c r="C338" s="51"/>
      <c r="I338" s="48"/>
    </row>
    <row r="339">
      <c r="C339" s="51"/>
      <c r="I339" s="48"/>
    </row>
    <row r="340">
      <c r="C340" s="51"/>
      <c r="I340" s="48"/>
    </row>
    <row r="341">
      <c r="C341" s="51"/>
      <c r="I341" s="48"/>
    </row>
    <row r="342">
      <c r="C342" s="51"/>
      <c r="I342" s="48"/>
    </row>
    <row r="343">
      <c r="C343" s="51"/>
      <c r="I343" s="48"/>
    </row>
    <row r="344">
      <c r="C344" s="51"/>
      <c r="I344" s="48"/>
    </row>
    <row r="345">
      <c r="C345" s="51"/>
      <c r="I345" s="48"/>
    </row>
    <row r="346">
      <c r="C346" s="51"/>
      <c r="I346" s="48"/>
    </row>
    <row r="347">
      <c r="C347" s="51"/>
      <c r="I347" s="48"/>
    </row>
    <row r="348">
      <c r="C348" s="51"/>
      <c r="I348" s="48"/>
    </row>
    <row r="349">
      <c r="C349" s="51"/>
      <c r="I349" s="48"/>
    </row>
    <row r="350">
      <c r="C350" s="51"/>
      <c r="I350" s="48"/>
    </row>
    <row r="351">
      <c r="C351" s="51"/>
      <c r="I351" s="48"/>
    </row>
    <row r="352">
      <c r="C352" s="51"/>
      <c r="I352" s="48"/>
    </row>
    <row r="353">
      <c r="C353" s="51"/>
      <c r="I353" s="48"/>
    </row>
    <row r="354">
      <c r="C354" s="51"/>
      <c r="I354" s="48"/>
    </row>
    <row r="355">
      <c r="C355" s="51"/>
      <c r="I355" s="48"/>
    </row>
    <row r="356">
      <c r="C356" s="51"/>
      <c r="I356" s="48"/>
    </row>
    <row r="357">
      <c r="C357" s="51"/>
      <c r="I357" s="48"/>
    </row>
    <row r="358">
      <c r="C358" s="51"/>
      <c r="I358" s="48"/>
    </row>
    <row r="359">
      <c r="C359" s="51"/>
      <c r="I359" s="48"/>
    </row>
    <row r="360">
      <c r="C360" s="51"/>
      <c r="I360" s="48"/>
    </row>
    <row r="361">
      <c r="C361" s="51"/>
      <c r="I361" s="48"/>
    </row>
    <row r="362">
      <c r="C362" s="51"/>
      <c r="I362" s="48"/>
    </row>
    <row r="363">
      <c r="C363" s="51"/>
      <c r="I363" s="48"/>
    </row>
    <row r="364">
      <c r="C364" s="51"/>
      <c r="I364" s="48"/>
    </row>
    <row r="365">
      <c r="C365" s="51"/>
      <c r="I365" s="48"/>
    </row>
    <row r="366">
      <c r="C366" s="51"/>
      <c r="I366" s="48"/>
    </row>
    <row r="367">
      <c r="C367" s="51"/>
      <c r="I367" s="48"/>
    </row>
    <row r="368">
      <c r="C368" s="51"/>
      <c r="I368" s="48"/>
    </row>
    <row r="369">
      <c r="C369" s="51"/>
      <c r="I369" s="48"/>
    </row>
    <row r="370">
      <c r="C370" s="51"/>
      <c r="I370" s="48"/>
    </row>
    <row r="371">
      <c r="C371" s="51"/>
      <c r="I371" s="48"/>
    </row>
    <row r="372">
      <c r="C372" s="51"/>
      <c r="I372" s="48"/>
    </row>
    <row r="373">
      <c r="C373" s="51"/>
      <c r="I373" s="48"/>
    </row>
    <row r="374">
      <c r="C374" s="51"/>
      <c r="I374" s="48"/>
    </row>
    <row r="375">
      <c r="C375" s="51"/>
      <c r="I375" s="48"/>
    </row>
    <row r="376">
      <c r="C376" s="51"/>
      <c r="I376" s="48"/>
    </row>
    <row r="377">
      <c r="C377" s="51"/>
      <c r="I377" s="48"/>
    </row>
    <row r="378">
      <c r="C378" s="51"/>
      <c r="I378" s="48"/>
    </row>
    <row r="379">
      <c r="C379" s="51"/>
      <c r="I379" s="48"/>
    </row>
    <row r="380">
      <c r="C380" s="51"/>
      <c r="I380" s="48"/>
    </row>
    <row r="381">
      <c r="C381" s="51"/>
      <c r="I381" s="48"/>
    </row>
    <row r="382">
      <c r="C382" s="51"/>
      <c r="I382" s="48"/>
    </row>
    <row r="383">
      <c r="C383" s="51"/>
      <c r="I383" s="48"/>
    </row>
    <row r="384">
      <c r="C384" s="51"/>
      <c r="I384" s="48"/>
    </row>
    <row r="385">
      <c r="C385" s="51"/>
      <c r="I385" s="48"/>
    </row>
    <row r="386">
      <c r="C386" s="51"/>
      <c r="I386" s="48"/>
    </row>
    <row r="387">
      <c r="C387" s="51"/>
      <c r="I387" s="48"/>
    </row>
    <row r="388">
      <c r="C388" s="51"/>
      <c r="I388" s="48"/>
    </row>
    <row r="389">
      <c r="C389" s="51"/>
      <c r="I389" s="48"/>
    </row>
    <row r="390">
      <c r="C390" s="51"/>
      <c r="I390" s="48"/>
    </row>
    <row r="391">
      <c r="C391" s="51"/>
      <c r="I391" s="48"/>
    </row>
    <row r="392">
      <c r="C392" s="51"/>
      <c r="I392" s="48"/>
    </row>
    <row r="393">
      <c r="C393" s="51"/>
      <c r="I393" s="48"/>
    </row>
    <row r="394">
      <c r="C394" s="51"/>
      <c r="I394" s="48"/>
    </row>
    <row r="395">
      <c r="C395" s="51"/>
      <c r="I395" s="48"/>
    </row>
    <row r="396">
      <c r="C396" s="51"/>
      <c r="I396" s="48"/>
    </row>
    <row r="397">
      <c r="C397" s="51"/>
      <c r="I397" s="48"/>
    </row>
    <row r="398">
      <c r="C398" s="51"/>
      <c r="I398" s="48"/>
    </row>
    <row r="399">
      <c r="C399" s="51"/>
      <c r="I399" s="48"/>
    </row>
    <row r="400">
      <c r="C400" s="51"/>
      <c r="I400" s="48"/>
    </row>
    <row r="401">
      <c r="C401" s="51"/>
      <c r="I401" s="48"/>
    </row>
    <row r="402">
      <c r="C402" s="51"/>
      <c r="I402" s="48"/>
    </row>
    <row r="403">
      <c r="C403" s="51"/>
      <c r="I403" s="48"/>
    </row>
    <row r="404">
      <c r="C404" s="51"/>
      <c r="I404" s="48"/>
    </row>
    <row r="405">
      <c r="C405" s="51"/>
      <c r="I405" s="48"/>
    </row>
    <row r="406">
      <c r="C406" s="51"/>
      <c r="I406" s="48"/>
    </row>
    <row r="407">
      <c r="C407" s="51"/>
      <c r="I407" s="48"/>
    </row>
    <row r="408">
      <c r="C408" s="51"/>
      <c r="I408" s="48"/>
    </row>
    <row r="409">
      <c r="C409" s="51"/>
      <c r="I409" s="48"/>
    </row>
    <row r="410">
      <c r="C410" s="51"/>
      <c r="I410" s="48"/>
    </row>
    <row r="411">
      <c r="C411" s="51"/>
      <c r="I411" s="48"/>
    </row>
    <row r="412">
      <c r="C412" s="51"/>
      <c r="I412" s="48"/>
    </row>
    <row r="413">
      <c r="C413" s="51"/>
      <c r="I413" s="48"/>
    </row>
    <row r="414">
      <c r="C414" s="51"/>
      <c r="I414" s="48"/>
    </row>
    <row r="415">
      <c r="C415" s="51"/>
      <c r="I415" s="48"/>
    </row>
    <row r="416">
      <c r="C416" s="51"/>
      <c r="I416" s="48"/>
    </row>
    <row r="417">
      <c r="C417" s="51"/>
      <c r="I417" s="48"/>
    </row>
    <row r="418">
      <c r="C418" s="51"/>
      <c r="I418" s="48"/>
    </row>
    <row r="419">
      <c r="C419" s="51"/>
      <c r="I419" s="48"/>
    </row>
    <row r="420">
      <c r="C420" s="51"/>
      <c r="I420" s="48"/>
    </row>
    <row r="421">
      <c r="C421" s="51"/>
      <c r="I421" s="48"/>
    </row>
    <row r="422">
      <c r="C422" s="51"/>
      <c r="I422" s="48"/>
    </row>
    <row r="423">
      <c r="C423" s="51"/>
      <c r="I423" s="48"/>
    </row>
    <row r="424">
      <c r="C424" s="51"/>
      <c r="I424" s="48"/>
    </row>
    <row r="425">
      <c r="C425" s="51"/>
      <c r="I425" s="48"/>
    </row>
    <row r="426">
      <c r="C426" s="51"/>
      <c r="I426" s="48"/>
    </row>
    <row r="427">
      <c r="C427" s="51"/>
      <c r="I427" s="48"/>
    </row>
    <row r="428">
      <c r="C428" s="51"/>
      <c r="I428" s="48"/>
    </row>
    <row r="429">
      <c r="C429" s="51"/>
      <c r="I429" s="48"/>
    </row>
    <row r="430">
      <c r="C430" s="51"/>
      <c r="I430" s="48"/>
    </row>
    <row r="431">
      <c r="C431" s="51"/>
      <c r="I431" s="48"/>
    </row>
    <row r="432">
      <c r="C432" s="51"/>
      <c r="I432" s="48"/>
    </row>
    <row r="433">
      <c r="C433" s="51"/>
      <c r="I433" s="48"/>
    </row>
    <row r="434">
      <c r="C434" s="51"/>
      <c r="I434" s="48"/>
    </row>
    <row r="435">
      <c r="C435" s="51"/>
      <c r="I435" s="48"/>
    </row>
    <row r="436">
      <c r="C436" s="51"/>
      <c r="I436" s="48"/>
    </row>
    <row r="437">
      <c r="C437" s="51"/>
      <c r="I437" s="48"/>
    </row>
    <row r="438">
      <c r="C438" s="51"/>
      <c r="I438" s="48"/>
    </row>
    <row r="439">
      <c r="C439" s="51"/>
      <c r="I439" s="48"/>
    </row>
    <row r="440">
      <c r="C440" s="51"/>
      <c r="I440" s="48"/>
    </row>
    <row r="441">
      <c r="C441" s="51"/>
      <c r="I441" s="48"/>
    </row>
    <row r="442">
      <c r="C442" s="51"/>
      <c r="I442" s="48"/>
    </row>
    <row r="443">
      <c r="C443" s="51"/>
      <c r="I443" s="48"/>
    </row>
    <row r="444">
      <c r="C444" s="51"/>
      <c r="I444" s="48"/>
    </row>
    <row r="445">
      <c r="C445" s="51"/>
      <c r="I445" s="48"/>
    </row>
    <row r="446">
      <c r="C446" s="51"/>
      <c r="I446" s="48"/>
    </row>
    <row r="447">
      <c r="C447" s="51"/>
      <c r="I447" s="48"/>
    </row>
    <row r="448">
      <c r="C448" s="51"/>
      <c r="I448" s="48"/>
    </row>
    <row r="449">
      <c r="C449" s="51"/>
      <c r="I449" s="48"/>
    </row>
    <row r="450">
      <c r="C450" s="51"/>
      <c r="I450" s="48"/>
    </row>
    <row r="451">
      <c r="C451" s="51"/>
      <c r="I451" s="48"/>
    </row>
    <row r="452">
      <c r="C452" s="51"/>
      <c r="I452" s="48"/>
    </row>
    <row r="453">
      <c r="C453" s="51"/>
      <c r="I453" s="48"/>
    </row>
    <row r="454">
      <c r="C454" s="51"/>
      <c r="I454" s="48"/>
    </row>
    <row r="455">
      <c r="C455" s="51"/>
      <c r="I455" s="48"/>
    </row>
    <row r="456">
      <c r="C456" s="51"/>
      <c r="I456" s="48"/>
    </row>
    <row r="457">
      <c r="C457" s="51"/>
      <c r="I457" s="48"/>
    </row>
    <row r="458">
      <c r="C458" s="51"/>
      <c r="I458" s="48"/>
    </row>
    <row r="459">
      <c r="C459" s="51"/>
      <c r="I459" s="48"/>
    </row>
    <row r="460">
      <c r="C460" s="51"/>
      <c r="I460" s="48"/>
    </row>
    <row r="461">
      <c r="C461" s="51"/>
      <c r="I461" s="48"/>
    </row>
    <row r="462">
      <c r="C462" s="51"/>
      <c r="I462" s="48"/>
    </row>
    <row r="463">
      <c r="C463" s="51"/>
      <c r="I463" s="48"/>
    </row>
    <row r="464">
      <c r="C464" s="51"/>
      <c r="I464" s="48"/>
    </row>
    <row r="465">
      <c r="C465" s="51"/>
      <c r="I465" s="48"/>
    </row>
    <row r="466">
      <c r="C466" s="51"/>
      <c r="I466" s="48"/>
    </row>
    <row r="467">
      <c r="C467" s="51"/>
      <c r="I467" s="48"/>
    </row>
    <row r="468">
      <c r="C468" s="51"/>
      <c r="I468" s="48"/>
    </row>
    <row r="469">
      <c r="C469" s="51"/>
      <c r="I469" s="48"/>
    </row>
    <row r="470">
      <c r="C470" s="51"/>
      <c r="I470" s="48"/>
    </row>
    <row r="471">
      <c r="C471" s="51"/>
      <c r="I471" s="48"/>
    </row>
    <row r="472">
      <c r="C472" s="51"/>
      <c r="I472" s="48"/>
    </row>
    <row r="473">
      <c r="C473" s="51"/>
      <c r="I473" s="48"/>
    </row>
    <row r="474">
      <c r="C474" s="51"/>
      <c r="I474" s="48"/>
    </row>
    <row r="475">
      <c r="C475" s="51"/>
      <c r="I475" s="48"/>
    </row>
    <row r="476">
      <c r="C476" s="51"/>
      <c r="I476" s="48"/>
    </row>
    <row r="477">
      <c r="C477" s="51"/>
      <c r="I477" s="48"/>
    </row>
    <row r="478">
      <c r="C478" s="51"/>
      <c r="I478" s="48"/>
    </row>
    <row r="479">
      <c r="C479" s="51"/>
      <c r="I479" s="48"/>
    </row>
    <row r="480">
      <c r="C480" s="51"/>
      <c r="I480" s="48"/>
    </row>
    <row r="481">
      <c r="C481" s="51"/>
      <c r="I481" s="48"/>
    </row>
    <row r="482">
      <c r="C482" s="51"/>
      <c r="I482" s="48"/>
    </row>
    <row r="483">
      <c r="C483" s="51"/>
      <c r="I483" s="48"/>
    </row>
    <row r="484">
      <c r="C484" s="51"/>
      <c r="I484" s="48"/>
    </row>
    <row r="485">
      <c r="C485" s="51"/>
      <c r="I485" s="48"/>
    </row>
    <row r="486">
      <c r="C486" s="51"/>
      <c r="I486" s="48"/>
    </row>
    <row r="487">
      <c r="C487" s="51"/>
      <c r="I487" s="48"/>
    </row>
    <row r="488">
      <c r="C488" s="51"/>
      <c r="I488" s="48"/>
    </row>
    <row r="489">
      <c r="C489" s="51"/>
      <c r="I489" s="48"/>
    </row>
    <row r="490">
      <c r="C490" s="51"/>
      <c r="I490" s="48"/>
    </row>
    <row r="491">
      <c r="C491" s="51"/>
      <c r="I491" s="48"/>
    </row>
    <row r="492">
      <c r="C492" s="51"/>
      <c r="I492" s="48"/>
    </row>
    <row r="493">
      <c r="C493" s="51"/>
      <c r="I493" s="48"/>
    </row>
    <row r="494">
      <c r="C494" s="51"/>
      <c r="I494" s="48"/>
    </row>
    <row r="495">
      <c r="C495" s="51"/>
      <c r="I495" s="48"/>
    </row>
    <row r="496">
      <c r="C496" s="51"/>
      <c r="I496" s="48"/>
    </row>
    <row r="497">
      <c r="C497" s="51"/>
      <c r="I497" s="48"/>
    </row>
    <row r="498">
      <c r="C498" s="51"/>
      <c r="I498" s="48"/>
    </row>
    <row r="499">
      <c r="C499" s="51"/>
      <c r="I499" s="48"/>
    </row>
    <row r="500">
      <c r="C500" s="51"/>
      <c r="I500" s="48"/>
    </row>
    <row r="501">
      <c r="C501" s="51"/>
      <c r="I501" s="48"/>
    </row>
    <row r="502">
      <c r="C502" s="51"/>
      <c r="I502" s="48"/>
    </row>
    <row r="503">
      <c r="C503" s="51"/>
      <c r="I503" s="48"/>
    </row>
    <row r="504">
      <c r="C504" s="51"/>
      <c r="I504" s="48"/>
    </row>
    <row r="505">
      <c r="C505" s="51"/>
      <c r="I505" s="48"/>
    </row>
    <row r="506">
      <c r="C506" s="51"/>
      <c r="I506" s="48"/>
    </row>
    <row r="507">
      <c r="C507" s="51"/>
      <c r="I507" s="48"/>
    </row>
    <row r="508">
      <c r="C508" s="51"/>
      <c r="I508" s="48"/>
    </row>
    <row r="509">
      <c r="C509" s="51"/>
      <c r="I509" s="48"/>
    </row>
    <row r="510">
      <c r="C510" s="51"/>
      <c r="I510" s="48"/>
    </row>
    <row r="511">
      <c r="C511" s="51"/>
      <c r="I511" s="48"/>
    </row>
    <row r="512">
      <c r="C512" s="51"/>
      <c r="I512" s="48"/>
    </row>
    <row r="513">
      <c r="C513" s="51"/>
      <c r="I513" s="48"/>
    </row>
    <row r="514">
      <c r="C514" s="51"/>
      <c r="I514" s="48"/>
    </row>
    <row r="515">
      <c r="C515" s="51"/>
      <c r="I515" s="48"/>
    </row>
    <row r="516">
      <c r="C516" s="51"/>
      <c r="I516" s="48"/>
    </row>
    <row r="517">
      <c r="C517" s="51"/>
      <c r="I517" s="48"/>
    </row>
    <row r="518">
      <c r="C518" s="51"/>
      <c r="I518" s="48"/>
    </row>
    <row r="519">
      <c r="C519" s="51"/>
      <c r="I519" s="48"/>
    </row>
    <row r="520">
      <c r="C520" s="51"/>
      <c r="I520" s="48"/>
    </row>
    <row r="521">
      <c r="C521" s="51"/>
      <c r="I521" s="48"/>
    </row>
    <row r="522">
      <c r="C522" s="51"/>
      <c r="I522" s="48"/>
    </row>
    <row r="523">
      <c r="C523" s="51"/>
      <c r="I523" s="48"/>
    </row>
    <row r="524">
      <c r="C524" s="51"/>
      <c r="I524" s="48"/>
    </row>
    <row r="525">
      <c r="C525" s="51"/>
      <c r="I525" s="48"/>
    </row>
    <row r="526">
      <c r="C526" s="51"/>
      <c r="I526" s="48"/>
    </row>
    <row r="527">
      <c r="C527" s="51"/>
      <c r="I527" s="48"/>
    </row>
    <row r="528">
      <c r="C528" s="51"/>
      <c r="I528" s="48"/>
    </row>
    <row r="529">
      <c r="C529" s="51"/>
      <c r="I529" s="48"/>
    </row>
    <row r="530">
      <c r="C530" s="51"/>
      <c r="I530" s="48"/>
    </row>
    <row r="531">
      <c r="C531" s="51"/>
      <c r="I531" s="48"/>
    </row>
    <row r="532">
      <c r="C532" s="51"/>
      <c r="I532" s="48"/>
    </row>
    <row r="533">
      <c r="C533" s="51"/>
      <c r="I533" s="48"/>
    </row>
    <row r="534">
      <c r="C534" s="51"/>
      <c r="I534" s="48"/>
    </row>
    <row r="535">
      <c r="C535" s="51"/>
      <c r="I535" s="48"/>
    </row>
    <row r="536">
      <c r="C536" s="51"/>
      <c r="I536" s="48"/>
    </row>
    <row r="537">
      <c r="C537" s="51"/>
      <c r="I537" s="48"/>
    </row>
    <row r="538">
      <c r="C538" s="51"/>
      <c r="I538" s="48"/>
    </row>
    <row r="539">
      <c r="C539" s="51"/>
      <c r="I539" s="48"/>
    </row>
    <row r="540">
      <c r="C540" s="51"/>
      <c r="I540" s="48"/>
    </row>
    <row r="541">
      <c r="C541" s="51"/>
      <c r="I541" s="48"/>
    </row>
    <row r="542">
      <c r="C542" s="51"/>
      <c r="I542" s="48"/>
    </row>
    <row r="543">
      <c r="C543" s="51"/>
      <c r="I543" s="48"/>
    </row>
    <row r="544">
      <c r="C544" s="51"/>
      <c r="I544" s="48"/>
    </row>
    <row r="545">
      <c r="C545" s="51"/>
      <c r="I545" s="48"/>
    </row>
    <row r="546">
      <c r="C546" s="51"/>
      <c r="I546" s="48"/>
    </row>
    <row r="547">
      <c r="C547" s="51"/>
      <c r="I547" s="48"/>
    </row>
    <row r="548">
      <c r="C548" s="51"/>
      <c r="I548" s="48"/>
    </row>
    <row r="549">
      <c r="C549" s="51"/>
      <c r="I549" s="48"/>
    </row>
    <row r="550">
      <c r="C550" s="51"/>
      <c r="I550" s="48"/>
    </row>
    <row r="551">
      <c r="C551" s="51"/>
      <c r="I551" s="48"/>
    </row>
    <row r="552">
      <c r="C552" s="51"/>
      <c r="I552" s="48"/>
    </row>
    <row r="553">
      <c r="C553" s="51"/>
      <c r="I553" s="48"/>
    </row>
    <row r="554">
      <c r="C554" s="51"/>
      <c r="I554" s="48"/>
    </row>
    <row r="555">
      <c r="C555" s="51"/>
      <c r="I555" s="48"/>
    </row>
    <row r="556">
      <c r="C556" s="51"/>
      <c r="I556" s="48"/>
    </row>
    <row r="557">
      <c r="C557" s="51"/>
      <c r="I557" s="48"/>
    </row>
    <row r="558">
      <c r="C558" s="51"/>
      <c r="I558" s="48"/>
    </row>
    <row r="559">
      <c r="C559" s="51"/>
      <c r="I559" s="48"/>
    </row>
    <row r="560">
      <c r="C560" s="51"/>
      <c r="I560" s="48"/>
    </row>
    <row r="561">
      <c r="C561" s="51"/>
      <c r="I561" s="48"/>
    </row>
    <row r="562">
      <c r="C562" s="51"/>
      <c r="I562" s="48"/>
    </row>
    <row r="563">
      <c r="C563" s="51"/>
      <c r="I563" s="48"/>
    </row>
    <row r="564">
      <c r="C564" s="51"/>
      <c r="I564" s="48"/>
    </row>
    <row r="565">
      <c r="C565" s="51"/>
      <c r="I565" s="48"/>
    </row>
    <row r="566">
      <c r="C566" s="51"/>
      <c r="I566" s="48"/>
    </row>
    <row r="567">
      <c r="C567" s="51"/>
      <c r="I567" s="48"/>
    </row>
    <row r="568">
      <c r="C568" s="51"/>
      <c r="I568" s="48"/>
    </row>
    <row r="569">
      <c r="C569" s="51"/>
      <c r="I569" s="48"/>
    </row>
    <row r="570">
      <c r="C570" s="51"/>
      <c r="I570" s="48"/>
    </row>
    <row r="571">
      <c r="C571" s="51"/>
      <c r="I571" s="48"/>
    </row>
    <row r="572">
      <c r="C572" s="51"/>
      <c r="I572" s="48"/>
    </row>
    <row r="573">
      <c r="C573" s="51"/>
      <c r="I573" s="48"/>
    </row>
    <row r="574">
      <c r="C574" s="51"/>
      <c r="I574" s="48"/>
    </row>
    <row r="575">
      <c r="C575" s="51"/>
      <c r="I575" s="48"/>
    </row>
    <row r="576">
      <c r="C576" s="51"/>
      <c r="I576" s="48"/>
    </row>
    <row r="577">
      <c r="C577" s="51"/>
      <c r="I577" s="48"/>
    </row>
    <row r="578">
      <c r="C578" s="51"/>
      <c r="I578" s="48"/>
    </row>
    <row r="579">
      <c r="C579" s="51"/>
      <c r="I579" s="48"/>
    </row>
    <row r="580">
      <c r="C580" s="51"/>
      <c r="I580" s="48"/>
    </row>
    <row r="581">
      <c r="C581" s="51"/>
      <c r="I581" s="48"/>
    </row>
    <row r="582">
      <c r="C582" s="51"/>
      <c r="I582" s="48"/>
    </row>
    <row r="583">
      <c r="C583" s="51"/>
      <c r="I583" s="48"/>
    </row>
    <row r="584">
      <c r="C584" s="51"/>
      <c r="I584" s="48"/>
    </row>
    <row r="585">
      <c r="C585" s="51"/>
      <c r="I585" s="48"/>
    </row>
    <row r="586">
      <c r="C586" s="51"/>
      <c r="I586" s="48"/>
    </row>
    <row r="587">
      <c r="C587" s="51"/>
      <c r="I587" s="48"/>
    </row>
    <row r="588">
      <c r="C588" s="51"/>
      <c r="I588" s="48"/>
    </row>
    <row r="589">
      <c r="C589" s="51"/>
      <c r="I589" s="48"/>
    </row>
    <row r="590">
      <c r="C590" s="51"/>
      <c r="I590" s="48"/>
    </row>
    <row r="591">
      <c r="C591" s="51"/>
      <c r="I591" s="48"/>
    </row>
    <row r="592">
      <c r="C592" s="51"/>
      <c r="I592" s="48"/>
    </row>
    <row r="593">
      <c r="C593" s="51"/>
      <c r="I593" s="48"/>
    </row>
    <row r="594">
      <c r="C594" s="51"/>
      <c r="I594" s="48"/>
    </row>
    <row r="595">
      <c r="C595" s="51"/>
      <c r="I595" s="48"/>
    </row>
    <row r="596">
      <c r="C596" s="51"/>
      <c r="I596" s="48"/>
    </row>
    <row r="597">
      <c r="C597" s="51"/>
      <c r="I597" s="48"/>
    </row>
    <row r="598">
      <c r="C598" s="51"/>
      <c r="I598" s="48"/>
    </row>
    <row r="599">
      <c r="C599" s="51"/>
      <c r="I599" s="48"/>
    </row>
    <row r="600">
      <c r="C600" s="51"/>
      <c r="I600" s="48"/>
    </row>
    <row r="601">
      <c r="C601" s="51"/>
      <c r="I601" s="48"/>
    </row>
    <row r="602">
      <c r="C602" s="51"/>
      <c r="I602" s="48"/>
    </row>
    <row r="603">
      <c r="C603" s="51"/>
      <c r="I603" s="48"/>
    </row>
    <row r="604">
      <c r="C604" s="51"/>
      <c r="I604" s="48"/>
    </row>
    <row r="605">
      <c r="C605" s="51"/>
      <c r="I605" s="48"/>
    </row>
    <row r="606">
      <c r="C606" s="51"/>
      <c r="I606" s="48"/>
    </row>
    <row r="607">
      <c r="C607" s="51"/>
      <c r="I607" s="48"/>
    </row>
    <row r="608">
      <c r="C608" s="51"/>
      <c r="I608" s="48"/>
    </row>
    <row r="609">
      <c r="C609" s="51"/>
      <c r="I609" s="48"/>
    </row>
    <row r="610">
      <c r="C610" s="51"/>
      <c r="I610" s="48"/>
    </row>
    <row r="611">
      <c r="C611" s="51"/>
      <c r="I611" s="48"/>
    </row>
    <row r="612">
      <c r="C612" s="51"/>
      <c r="I612" s="48"/>
    </row>
    <row r="613">
      <c r="C613" s="51"/>
      <c r="I613" s="48"/>
    </row>
    <row r="614">
      <c r="C614" s="51"/>
      <c r="I614" s="48"/>
    </row>
    <row r="615">
      <c r="C615" s="51"/>
      <c r="I615" s="48"/>
    </row>
    <row r="616">
      <c r="C616" s="51"/>
      <c r="I616" s="48"/>
    </row>
    <row r="617">
      <c r="C617" s="51"/>
      <c r="I617" s="48"/>
    </row>
    <row r="618">
      <c r="C618" s="51"/>
      <c r="I618" s="48"/>
    </row>
    <row r="619">
      <c r="C619" s="51"/>
      <c r="I619" s="48"/>
    </row>
    <row r="620">
      <c r="C620" s="51"/>
      <c r="I620" s="48"/>
    </row>
    <row r="621">
      <c r="C621" s="51"/>
      <c r="I621" s="48"/>
    </row>
    <row r="622">
      <c r="C622" s="51"/>
      <c r="I622" s="48"/>
    </row>
    <row r="623">
      <c r="C623" s="51"/>
      <c r="I623" s="48"/>
    </row>
    <row r="624">
      <c r="C624" s="51"/>
      <c r="I624" s="48"/>
    </row>
    <row r="625">
      <c r="C625" s="51"/>
      <c r="I625" s="48"/>
    </row>
    <row r="626">
      <c r="C626" s="51"/>
      <c r="I626" s="48"/>
    </row>
    <row r="627">
      <c r="C627" s="51"/>
      <c r="I627" s="48"/>
    </row>
    <row r="628">
      <c r="C628" s="51"/>
      <c r="I628" s="48"/>
    </row>
    <row r="629">
      <c r="C629" s="51"/>
      <c r="I629" s="48"/>
    </row>
    <row r="630">
      <c r="C630" s="51"/>
      <c r="I630" s="48"/>
    </row>
    <row r="631">
      <c r="C631" s="51"/>
      <c r="I631" s="48"/>
    </row>
    <row r="632">
      <c r="C632" s="51"/>
      <c r="I632" s="48"/>
    </row>
    <row r="633">
      <c r="C633" s="51"/>
      <c r="I633" s="48"/>
    </row>
    <row r="634">
      <c r="C634" s="51"/>
      <c r="I634" s="48"/>
    </row>
    <row r="635">
      <c r="C635" s="51"/>
      <c r="I635" s="48"/>
    </row>
    <row r="636">
      <c r="C636" s="51"/>
      <c r="I636" s="48"/>
    </row>
    <row r="637">
      <c r="C637" s="51"/>
      <c r="I637" s="48"/>
    </row>
    <row r="638">
      <c r="C638" s="51"/>
      <c r="I638" s="48"/>
    </row>
    <row r="639">
      <c r="C639" s="51"/>
      <c r="I639" s="48"/>
    </row>
    <row r="640">
      <c r="C640" s="51"/>
      <c r="I640" s="48"/>
    </row>
    <row r="641">
      <c r="C641" s="51"/>
      <c r="I641" s="48"/>
    </row>
    <row r="642">
      <c r="C642" s="51"/>
      <c r="I642" s="48"/>
    </row>
    <row r="643">
      <c r="C643" s="51"/>
      <c r="I643" s="48"/>
    </row>
    <row r="644">
      <c r="C644" s="51"/>
      <c r="I644" s="48"/>
    </row>
    <row r="645">
      <c r="C645" s="51"/>
      <c r="I645" s="48"/>
    </row>
    <row r="646">
      <c r="C646" s="51"/>
      <c r="I646" s="48"/>
    </row>
    <row r="647">
      <c r="C647" s="51"/>
      <c r="I647" s="48"/>
    </row>
    <row r="648">
      <c r="C648" s="51"/>
      <c r="I648" s="48"/>
    </row>
    <row r="649">
      <c r="C649" s="51"/>
      <c r="I649" s="48"/>
    </row>
    <row r="650">
      <c r="C650" s="51"/>
      <c r="I650" s="48"/>
    </row>
    <row r="651">
      <c r="C651" s="51"/>
      <c r="I651" s="48"/>
    </row>
    <row r="652">
      <c r="C652" s="51"/>
      <c r="I652" s="48"/>
    </row>
    <row r="653">
      <c r="C653" s="51"/>
      <c r="I653" s="48"/>
    </row>
    <row r="654">
      <c r="C654" s="51"/>
      <c r="I654" s="48"/>
    </row>
    <row r="655">
      <c r="C655" s="51"/>
      <c r="I655" s="48"/>
    </row>
    <row r="656">
      <c r="C656" s="51"/>
      <c r="I656" s="48"/>
    </row>
    <row r="657">
      <c r="C657" s="51"/>
      <c r="I657" s="48"/>
    </row>
    <row r="658">
      <c r="C658" s="51"/>
      <c r="I658" s="48"/>
    </row>
    <row r="659">
      <c r="C659" s="51"/>
      <c r="I659" s="48"/>
    </row>
    <row r="660">
      <c r="C660" s="51"/>
      <c r="I660" s="48"/>
    </row>
    <row r="661">
      <c r="C661" s="51"/>
      <c r="I661" s="48"/>
    </row>
    <row r="662">
      <c r="C662" s="51"/>
      <c r="I662" s="48"/>
    </row>
    <row r="663">
      <c r="C663" s="51"/>
      <c r="I663" s="48"/>
    </row>
    <row r="664">
      <c r="C664" s="51"/>
      <c r="I664" s="48"/>
    </row>
    <row r="665">
      <c r="C665" s="51"/>
      <c r="I665" s="48"/>
    </row>
    <row r="666">
      <c r="C666" s="51"/>
      <c r="I666" s="48"/>
    </row>
    <row r="667">
      <c r="C667" s="51"/>
      <c r="I667" s="48"/>
    </row>
    <row r="668">
      <c r="C668" s="51"/>
      <c r="I668" s="48"/>
    </row>
    <row r="669">
      <c r="C669" s="51"/>
      <c r="I669" s="48"/>
    </row>
    <row r="670">
      <c r="C670" s="51"/>
      <c r="I670" s="48"/>
    </row>
    <row r="671">
      <c r="C671" s="51"/>
      <c r="I671" s="48"/>
    </row>
    <row r="672">
      <c r="C672" s="51"/>
      <c r="I672" s="48"/>
    </row>
    <row r="673">
      <c r="C673" s="51"/>
      <c r="I673" s="48"/>
    </row>
    <row r="674">
      <c r="C674" s="51"/>
      <c r="I674" s="48"/>
    </row>
    <row r="675">
      <c r="C675" s="51"/>
      <c r="I675" s="48"/>
    </row>
    <row r="676">
      <c r="C676" s="51"/>
      <c r="I676" s="48"/>
    </row>
    <row r="677">
      <c r="C677" s="51"/>
      <c r="I677" s="48"/>
    </row>
    <row r="678">
      <c r="C678" s="51"/>
      <c r="I678" s="48"/>
    </row>
    <row r="679">
      <c r="C679" s="51"/>
      <c r="D679" s="8"/>
      <c r="I679" s="48"/>
    </row>
    <row r="680">
      <c r="C680" s="51"/>
      <c r="I680" s="48"/>
    </row>
    <row r="681">
      <c r="C681" s="51"/>
      <c r="I681" s="48"/>
    </row>
    <row r="682">
      <c r="C682" s="51"/>
      <c r="I682" s="48"/>
    </row>
    <row r="683">
      <c r="C683" s="51"/>
      <c r="I683" s="48"/>
    </row>
    <row r="684">
      <c r="C684" s="51"/>
      <c r="I684" s="48"/>
    </row>
    <row r="685">
      <c r="C685" s="51"/>
      <c r="I685" s="48"/>
    </row>
    <row r="686">
      <c r="C686" s="51"/>
      <c r="I686" s="48"/>
    </row>
    <row r="687">
      <c r="C687" s="51"/>
      <c r="I687" s="48"/>
    </row>
    <row r="688">
      <c r="C688" s="51"/>
      <c r="I688" s="48"/>
    </row>
    <row r="689">
      <c r="C689" s="51"/>
      <c r="I689" s="48"/>
    </row>
    <row r="690">
      <c r="C690" s="51"/>
      <c r="I690" s="48"/>
    </row>
    <row r="691">
      <c r="C691" s="51"/>
      <c r="I691" s="48"/>
    </row>
    <row r="692">
      <c r="C692" s="51"/>
      <c r="I692" s="48"/>
    </row>
    <row r="693">
      <c r="C693" s="51"/>
      <c r="I693" s="48"/>
    </row>
    <row r="694">
      <c r="C694" s="51"/>
      <c r="I694" s="48"/>
    </row>
    <row r="695">
      <c r="C695" s="51"/>
      <c r="I695" s="48"/>
    </row>
    <row r="696">
      <c r="C696" s="51"/>
      <c r="I696" s="48"/>
    </row>
    <row r="697">
      <c r="C697" s="51"/>
      <c r="I697" s="48"/>
    </row>
    <row r="698">
      <c r="C698" s="51"/>
      <c r="I698" s="48"/>
    </row>
    <row r="699">
      <c r="C699" s="51"/>
      <c r="I699" s="48"/>
    </row>
    <row r="700">
      <c r="C700" s="51"/>
      <c r="I700" s="48"/>
    </row>
    <row r="701">
      <c r="C701" s="51"/>
      <c r="I701" s="48"/>
    </row>
    <row r="702">
      <c r="C702" s="51"/>
      <c r="I702" s="48"/>
    </row>
    <row r="703">
      <c r="C703" s="51"/>
      <c r="I703" s="48"/>
    </row>
    <row r="704">
      <c r="C704" s="51"/>
      <c r="I704" s="48"/>
    </row>
    <row r="705">
      <c r="C705" s="51"/>
      <c r="I705" s="48"/>
    </row>
    <row r="706">
      <c r="C706" s="51"/>
      <c r="I706" s="48"/>
    </row>
    <row r="707">
      <c r="C707" s="51"/>
      <c r="I707" s="48"/>
    </row>
    <row r="708">
      <c r="C708" s="51"/>
      <c r="I708" s="48"/>
    </row>
    <row r="709">
      <c r="C709" s="51"/>
      <c r="I709" s="48"/>
    </row>
    <row r="710">
      <c r="C710" s="51"/>
      <c r="I710" s="48"/>
    </row>
    <row r="711">
      <c r="C711" s="51"/>
      <c r="I711" s="48"/>
    </row>
    <row r="712">
      <c r="C712" s="51"/>
      <c r="I712" s="48"/>
    </row>
    <row r="713">
      <c r="C713" s="51"/>
      <c r="I713" s="48"/>
    </row>
    <row r="714">
      <c r="C714" s="51"/>
      <c r="I714" s="48"/>
    </row>
    <row r="715">
      <c r="C715" s="51"/>
      <c r="I715" s="48"/>
    </row>
    <row r="716">
      <c r="C716" s="51"/>
      <c r="I716" s="48"/>
    </row>
    <row r="717">
      <c r="C717" s="51"/>
      <c r="I717" s="48"/>
    </row>
    <row r="718">
      <c r="C718" s="51"/>
      <c r="I718" s="48"/>
    </row>
    <row r="719">
      <c r="C719" s="51"/>
      <c r="I719" s="48"/>
    </row>
    <row r="720">
      <c r="C720" s="51"/>
      <c r="I720" s="48"/>
    </row>
    <row r="721">
      <c r="C721" s="51"/>
      <c r="I721" s="48"/>
    </row>
    <row r="722">
      <c r="C722" s="51"/>
      <c r="I722" s="48"/>
    </row>
    <row r="723">
      <c r="C723" s="51"/>
      <c r="I723" s="48"/>
    </row>
    <row r="724">
      <c r="C724" s="51"/>
      <c r="I724" s="48"/>
    </row>
    <row r="725">
      <c r="C725" s="51"/>
      <c r="I725" s="48"/>
    </row>
    <row r="726">
      <c r="C726" s="51"/>
      <c r="I726" s="48"/>
    </row>
    <row r="727">
      <c r="C727" s="51"/>
      <c r="I727" s="48"/>
    </row>
    <row r="728">
      <c r="C728" s="51"/>
      <c r="I728" s="48"/>
    </row>
    <row r="729">
      <c r="C729" s="51"/>
      <c r="I729" s="48"/>
    </row>
    <row r="730">
      <c r="C730" s="51"/>
      <c r="I730" s="48"/>
    </row>
    <row r="731">
      <c r="C731" s="51"/>
      <c r="I731" s="48"/>
    </row>
    <row r="732">
      <c r="C732" s="51"/>
      <c r="I732" s="48"/>
    </row>
    <row r="733">
      <c r="C733" s="51"/>
      <c r="I733" s="48"/>
    </row>
    <row r="734">
      <c r="C734" s="51"/>
      <c r="I734" s="48"/>
    </row>
    <row r="735">
      <c r="C735" s="51"/>
      <c r="I735" s="48"/>
    </row>
    <row r="736">
      <c r="C736" s="51"/>
      <c r="I736" s="48"/>
    </row>
    <row r="737">
      <c r="C737" s="51"/>
      <c r="I737" s="48"/>
    </row>
    <row r="738">
      <c r="C738" s="51"/>
      <c r="I738" s="48"/>
    </row>
    <row r="739">
      <c r="C739" s="51"/>
      <c r="I739" s="48"/>
    </row>
    <row r="740">
      <c r="C740" s="51"/>
      <c r="I740" s="48"/>
    </row>
    <row r="741">
      <c r="C741" s="51"/>
      <c r="I741" s="48"/>
    </row>
    <row r="742">
      <c r="C742" s="51"/>
      <c r="I742" s="48"/>
    </row>
    <row r="743">
      <c r="C743" s="51"/>
      <c r="I743" s="48"/>
    </row>
    <row r="744">
      <c r="C744" s="51"/>
      <c r="I744" s="48"/>
    </row>
    <row r="745">
      <c r="C745" s="51"/>
      <c r="I745" s="48"/>
    </row>
    <row r="746">
      <c r="C746" s="51"/>
      <c r="I746" s="48"/>
    </row>
    <row r="747">
      <c r="C747" s="51"/>
      <c r="I747" s="48"/>
    </row>
    <row r="748">
      <c r="C748" s="51"/>
      <c r="I748" s="48"/>
    </row>
    <row r="749">
      <c r="C749" s="51"/>
      <c r="I749" s="48"/>
    </row>
    <row r="750">
      <c r="C750" s="51"/>
      <c r="I750" s="48"/>
    </row>
    <row r="751">
      <c r="C751" s="51"/>
      <c r="I751" s="48"/>
    </row>
    <row r="752">
      <c r="C752" s="51"/>
      <c r="I752" s="48"/>
    </row>
    <row r="753">
      <c r="C753" s="51"/>
      <c r="I753" s="48"/>
    </row>
    <row r="754">
      <c r="C754" s="51"/>
      <c r="I754" s="48"/>
    </row>
    <row r="755">
      <c r="C755" s="51"/>
      <c r="I755" s="48"/>
    </row>
    <row r="756">
      <c r="C756" s="51"/>
      <c r="I756" s="48"/>
    </row>
    <row r="757">
      <c r="C757" s="51"/>
      <c r="I757" s="48"/>
    </row>
    <row r="758">
      <c r="C758" s="51"/>
      <c r="I758" s="48"/>
    </row>
    <row r="759">
      <c r="C759" s="51"/>
      <c r="I759" s="48"/>
    </row>
    <row r="760">
      <c r="C760" s="51"/>
      <c r="I760" s="48"/>
    </row>
    <row r="761">
      <c r="C761" s="51"/>
      <c r="I761" s="48"/>
    </row>
    <row r="762">
      <c r="C762" s="51"/>
      <c r="I762" s="48"/>
    </row>
    <row r="763">
      <c r="C763" s="51"/>
      <c r="I763" s="48"/>
    </row>
    <row r="764">
      <c r="C764" s="51"/>
      <c r="I764" s="48"/>
    </row>
    <row r="765">
      <c r="C765" s="51"/>
      <c r="I765" s="48"/>
    </row>
    <row r="766">
      <c r="C766" s="51"/>
      <c r="I766" s="48"/>
    </row>
    <row r="767">
      <c r="C767" s="51"/>
      <c r="I767" s="48"/>
    </row>
    <row r="768">
      <c r="C768" s="51"/>
      <c r="I768" s="48"/>
    </row>
    <row r="769">
      <c r="C769" s="51"/>
      <c r="I769" s="48"/>
    </row>
    <row r="770">
      <c r="C770" s="51"/>
      <c r="I770" s="48"/>
    </row>
    <row r="771">
      <c r="C771" s="51"/>
      <c r="I771" s="48"/>
    </row>
    <row r="772">
      <c r="C772" s="51"/>
      <c r="I772" s="48"/>
    </row>
    <row r="773">
      <c r="C773" s="51"/>
      <c r="I773" s="48"/>
    </row>
    <row r="774">
      <c r="C774" s="51"/>
      <c r="I774" s="48"/>
    </row>
    <row r="775">
      <c r="C775" s="51"/>
      <c r="I775" s="48"/>
    </row>
    <row r="776">
      <c r="C776" s="51"/>
      <c r="I776" s="48"/>
    </row>
    <row r="777">
      <c r="C777" s="51"/>
      <c r="I777" s="48"/>
    </row>
    <row r="778">
      <c r="C778" s="51"/>
      <c r="I778" s="48"/>
    </row>
    <row r="779">
      <c r="C779" s="51"/>
      <c r="I779" s="48"/>
    </row>
    <row r="780">
      <c r="C780" s="51"/>
      <c r="I780" s="48"/>
    </row>
    <row r="781">
      <c r="C781" s="51"/>
      <c r="I781" s="48"/>
    </row>
    <row r="782">
      <c r="C782" s="51"/>
      <c r="I782" s="48"/>
    </row>
    <row r="783">
      <c r="C783" s="51"/>
      <c r="I783" s="48"/>
    </row>
    <row r="784">
      <c r="C784" s="51"/>
      <c r="I784" s="48"/>
    </row>
    <row r="785">
      <c r="C785" s="51"/>
      <c r="I785" s="48"/>
    </row>
    <row r="786">
      <c r="C786" s="51"/>
      <c r="I786" s="48"/>
    </row>
    <row r="787">
      <c r="C787" s="51"/>
      <c r="I787" s="48"/>
    </row>
    <row r="788">
      <c r="C788" s="51"/>
      <c r="I788" s="48"/>
    </row>
    <row r="789">
      <c r="C789" s="51"/>
      <c r="I789" s="48"/>
    </row>
    <row r="790">
      <c r="C790" s="51"/>
      <c r="I790" s="48"/>
    </row>
    <row r="791">
      <c r="C791" s="51"/>
      <c r="I791" s="48"/>
    </row>
    <row r="792">
      <c r="C792" s="51"/>
      <c r="I792" s="48"/>
    </row>
    <row r="793">
      <c r="C793" s="51"/>
      <c r="I793" s="48"/>
    </row>
    <row r="794">
      <c r="C794" s="51"/>
      <c r="I794" s="48"/>
    </row>
    <row r="795">
      <c r="C795" s="51"/>
      <c r="I795" s="48"/>
    </row>
    <row r="796">
      <c r="C796" s="51"/>
      <c r="I796" s="48"/>
    </row>
    <row r="797">
      <c r="C797" s="51"/>
      <c r="I797" s="48"/>
    </row>
    <row r="798">
      <c r="C798" s="51"/>
      <c r="I798" s="48"/>
    </row>
    <row r="799">
      <c r="C799" s="51"/>
      <c r="I799" s="48"/>
    </row>
    <row r="800">
      <c r="C800" s="51"/>
      <c r="I800" s="48"/>
    </row>
    <row r="801">
      <c r="C801" s="51"/>
      <c r="I801" s="48"/>
    </row>
    <row r="802">
      <c r="C802" s="51"/>
      <c r="I802" s="48"/>
    </row>
    <row r="803">
      <c r="C803" s="51"/>
      <c r="I803" s="48"/>
    </row>
    <row r="804">
      <c r="C804" s="51"/>
      <c r="I804" s="48"/>
    </row>
    <row r="805">
      <c r="C805" s="51"/>
      <c r="I805" s="48"/>
    </row>
    <row r="806">
      <c r="C806" s="51"/>
      <c r="I806" s="48"/>
    </row>
    <row r="807">
      <c r="C807" s="51"/>
      <c r="I807" s="48"/>
    </row>
    <row r="808">
      <c r="C808" s="51"/>
      <c r="I808" s="48"/>
    </row>
    <row r="809">
      <c r="C809" s="51"/>
      <c r="I809" s="48"/>
    </row>
    <row r="810">
      <c r="C810" s="51"/>
      <c r="I810" s="48"/>
    </row>
    <row r="811">
      <c r="C811" s="51"/>
      <c r="I811" s="48"/>
    </row>
    <row r="812">
      <c r="C812" s="51"/>
      <c r="I812" s="48"/>
    </row>
    <row r="813">
      <c r="C813" s="51"/>
      <c r="I813" s="48"/>
    </row>
    <row r="814">
      <c r="C814" s="51"/>
      <c r="I814" s="48"/>
    </row>
    <row r="815">
      <c r="C815" s="51"/>
      <c r="I815" s="48"/>
    </row>
    <row r="816">
      <c r="C816" s="51"/>
      <c r="I816" s="48"/>
    </row>
    <row r="817">
      <c r="C817" s="51"/>
      <c r="I817" s="48"/>
    </row>
    <row r="818">
      <c r="C818" s="51"/>
      <c r="I818" s="48"/>
    </row>
    <row r="819">
      <c r="C819" s="51"/>
      <c r="I819" s="48"/>
    </row>
    <row r="820">
      <c r="C820" s="51"/>
      <c r="I820" s="48"/>
    </row>
    <row r="821">
      <c r="C821" s="51"/>
      <c r="I821" s="48"/>
    </row>
    <row r="822">
      <c r="C822" s="51"/>
      <c r="I822" s="48"/>
    </row>
    <row r="823">
      <c r="C823" s="51"/>
      <c r="I823" s="48"/>
    </row>
    <row r="824">
      <c r="C824" s="51"/>
      <c r="I824" s="48"/>
    </row>
    <row r="825">
      <c r="C825" s="51"/>
      <c r="I825" s="48"/>
    </row>
    <row r="826">
      <c r="C826" s="51"/>
      <c r="I826" s="48"/>
    </row>
    <row r="827">
      <c r="C827" s="51"/>
      <c r="I827" s="48"/>
    </row>
    <row r="828">
      <c r="C828" s="51"/>
      <c r="I828" s="48"/>
    </row>
    <row r="829">
      <c r="C829" s="51"/>
      <c r="I829" s="48"/>
    </row>
    <row r="830">
      <c r="C830" s="51"/>
      <c r="I830" s="48"/>
    </row>
    <row r="831">
      <c r="C831" s="51"/>
      <c r="I831" s="48"/>
    </row>
    <row r="832">
      <c r="C832" s="51"/>
      <c r="I832" s="48"/>
    </row>
    <row r="833">
      <c r="C833" s="51"/>
      <c r="I833" s="48"/>
    </row>
    <row r="834">
      <c r="C834" s="51"/>
      <c r="I834" s="48"/>
    </row>
    <row r="835">
      <c r="C835" s="51"/>
      <c r="I835" s="48"/>
    </row>
    <row r="836">
      <c r="C836" s="51"/>
      <c r="I836" s="48"/>
    </row>
    <row r="837">
      <c r="C837" s="51"/>
      <c r="I837" s="48"/>
    </row>
    <row r="838">
      <c r="C838" s="51"/>
      <c r="I838" s="48"/>
    </row>
    <row r="839">
      <c r="C839" s="51"/>
      <c r="I839" s="48"/>
    </row>
    <row r="840">
      <c r="C840" s="51"/>
      <c r="I840" s="48"/>
    </row>
    <row r="841">
      <c r="C841" s="51"/>
      <c r="I841" s="48"/>
    </row>
    <row r="842">
      <c r="C842" s="51"/>
      <c r="I842" s="48"/>
    </row>
    <row r="843">
      <c r="C843" s="51"/>
      <c r="I843" s="48"/>
    </row>
    <row r="844">
      <c r="C844" s="51"/>
      <c r="I844" s="48"/>
    </row>
    <row r="845">
      <c r="C845" s="51"/>
      <c r="I845" s="48"/>
    </row>
    <row r="846">
      <c r="C846" s="51"/>
      <c r="I846" s="48"/>
    </row>
    <row r="847">
      <c r="C847" s="51"/>
      <c r="I847" s="48"/>
    </row>
    <row r="848">
      <c r="C848" s="51"/>
      <c r="I848" s="48"/>
    </row>
    <row r="849">
      <c r="C849" s="51"/>
      <c r="I849" s="48"/>
    </row>
    <row r="850">
      <c r="C850" s="51"/>
      <c r="I850" s="48"/>
    </row>
    <row r="851">
      <c r="C851" s="51"/>
      <c r="I851" s="48"/>
    </row>
    <row r="852">
      <c r="C852" s="51"/>
      <c r="I852" s="48"/>
    </row>
    <row r="853">
      <c r="C853" s="51"/>
      <c r="I853" s="48"/>
    </row>
    <row r="854">
      <c r="C854" s="51"/>
      <c r="I854" s="48"/>
    </row>
    <row r="855">
      <c r="C855" s="51"/>
      <c r="I855" s="48"/>
    </row>
    <row r="856">
      <c r="C856" s="51"/>
      <c r="I856" s="48"/>
    </row>
    <row r="857">
      <c r="C857" s="51"/>
      <c r="I857" s="48"/>
    </row>
    <row r="858">
      <c r="C858" s="51"/>
      <c r="I858" s="48"/>
    </row>
    <row r="859">
      <c r="C859" s="51"/>
      <c r="I859" s="48"/>
    </row>
    <row r="860">
      <c r="C860" s="51"/>
      <c r="I860" s="48"/>
    </row>
    <row r="861">
      <c r="C861" s="51"/>
      <c r="I861" s="48"/>
    </row>
    <row r="862">
      <c r="C862" s="51"/>
      <c r="I862" s="48"/>
    </row>
    <row r="863">
      <c r="C863" s="51"/>
      <c r="I863" s="48"/>
    </row>
    <row r="864">
      <c r="C864" s="51"/>
      <c r="I864" s="48"/>
    </row>
    <row r="865">
      <c r="C865" s="51"/>
      <c r="I865" s="48"/>
    </row>
    <row r="866">
      <c r="C866" s="51"/>
      <c r="I866" s="48"/>
    </row>
    <row r="867">
      <c r="C867" s="51"/>
      <c r="I867" s="48"/>
    </row>
    <row r="868">
      <c r="C868" s="51"/>
      <c r="I868" s="48"/>
    </row>
    <row r="869">
      <c r="C869" s="51"/>
      <c r="I869" s="48"/>
    </row>
    <row r="870">
      <c r="C870" s="51"/>
      <c r="I870" s="48"/>
    </row>
    <row r="871">
      <c r="C871" s="51"/>
      <c r="I871" s="48"/>
    </row>
    <row r="872">
      <c r="C872" s="51"/>
      <c r="I872" s="48"/>
    </row>
    <row r="873">
      <c r="C873" s="51"/>
      <c r="I873" s="48"/>
    </row>
    <row r="874">
      <c r="C874" s="51"/>
      <c r="I874" s="48"/>
    </row>
    <row r="875">
      <c r="C875" s="51"/>
      <c r="I875" s="48"/>
    </row>
    <row r="876">
      <c r="C876" s="51"/>
      <c r="I876" s="48"/>
    </row>
    <row r="877">
      <c r="C877" s="51"/>
      <c r="I877" s="48"/>
    </row>
    <row r="878">
      <c r="C878" s="51"/>
      <c r="I878" s="48"/>
    </row>
    <row r="879">
      <c r="C879" s="51"/>
      <c r="I879" s="48"/>
    </row>
    <row r="880">
      <c r="C880" s="51"/>
      <c r="I880" s="48"/>
    </row>
    <row r="881">
      <c r="C881" s="51"/>
      <c r="I881" s="48"/>
    </row>
    <row r="882">
      <c r="C882" s="51"/>
      <c r="I882" s="48"/>
    </row>
    <row r="883">
      <c r="C883" s="51"/>
      <c r="I883" s="48"/>
    </row>
    <row r="884">
      <c r="C884" s="51"/>
      <c r="I884" s="48"/>
    </row>
    <row r="885">
      <c r="C885" s="51"/>
      <c r="I885" s="48"/>
    </row>
    <row r="886">
      <c r="C886" s="51"/>
      <c r="I886" s="48"/>
    </row>
    <row r="887">
      <c r="C887" s="51"/>
      <c r="I887" s="48"/>
    </row>
    <row r="888">
      <c r="C888" s="51"/>
      <c r="I888" s="48"/>
    </row>
    <row r="889">
      <c r="C889" s="51"/>
      <c r="I889" s="48"/>
    </row>
    <row r="890">
      <c r="C890" s="51"/>
      <c r="I890" s="48"/>
    </row>
    <row r="891">
      <c r="C891" s="51"/>
      <c r="I891" s="48"/>
    </row>
    <row r="892">
      <c r="C892" s="51"/>
      <c r="I892" s="48"/>
    </row>
    <row r="893">
      <c r="C893" s="51"/>
      <c r="I893" s="48"/>
    </row>
    <row r="894">
      <c r="C894" s="51"/>
      <c r="I894" s="48"/>
    </row>
    <row r="895">
      <c r="C895" s="51"/>
      <c r="I895" s="48"/>
    </row>
    <row r="896">
      <c r="C896" s="51"/>
      <c r="I896" s="48"/>
    </row>
    <row r="897">
      <c r="C897" s="51"/>
      <c r="I897" s="48"/>
    </row>
    <row r="898">
      <c r="C898" s="51"/>
      <c r="I898" s="48"/>
    </row>
    <row r="899">
      <c r="C899" s="51"/>
      <c r="I899" s="48"/>
    </row>
    <row r="900">
      <c r="C900" s="51"/>
      <c r="I900" s="48"/>
    </row>
    <row r="901">
      <c r="C901" s="51"/>
      <c r="I901" s="48"/>
    </row>
    <row r="902">
      <c r="C902" s="51"/>
      <c r="I902" s="48"/>
    </row>
    <row r="903">
      <c r="C903" s="51"/>
      <c r="I903" s="48"/>
    </row>
    <row r="904">
      <c r="C904" s="51"/>
      <c r="I904" s="48"/>
    </row>
    <row r="905">
      <c r="C905" s="51"/>
      <c r="I905" s="48"/>
    </row>
    <row r="906">
      <c r="C906" s="51"/>
      <c r="I906" s="48"/>
    </row>
    <row r="907">
      <c r="C907" s="51"/>
      <c r="I907" s="48"/>
    </row>
    <row r="908">
      <c r="C908" s="51"/>
      <c r="I908" s="48"/>
    </row>
    <row r="909">
      <c r="C909" s="51"/>
      <c r="I909" s="48"/>
    </row>
    <row r="910">
      <c r="C910" s="51"/>
      <c r="I910" s="48"/>
    </row>
    <row r="911">
      <c r="C911" s="51"/>
      <c r="I911" s="48"/>
    </row>
    <row r="912">
      <c r="C912" s="51"/>
      <c r="I912" s="48"/>
    </row>
    <row r="913">
      <c r="C913" s="51"/>
      <c r="I913" s="48"/>
    </row>
    <row r="914">
      <c r="C914" s="51"/>
      <c r="I914" s="48"/>
    </row>
    <row r="915">
      <c r="C915" s="51"/>
      <c r="I915" s="48"/>
    </row>
    <row r="916">
      <c r="C916" s="51"/>
      <c r="I916" s="48"/>
    </row>
    <row r="917">
      <c r="C917" s="51"/>
      <c r="I917" s="48"/>
    </row>
    <row r="918">
      <c r="C918" s="51"/>
      <c r="I918" s="48"/>
    </row>
    <row r="919">
      <c r="C919" s="51"/>
      <c r="I919" s="48"/>
    </row>
    <row r="920">
      <c r="C920" s="51"/>
      <c r="I920" s="48"/>
    </row>
    <row r="921">
      <c r="C921" s="51"/>
      <c r="I921" s="48"/>
    </row>
    <row r="922">
      <c r="C922" s="51"/>
      <c r="I922" s="48"/>
    </row>
    <row r="923">
      <c r="C923" s="51"/>
      <c r="I923" s="48"/>
    </row>
    <row r="924">
      <c r="C924" s="51"/>
      <c r="I924" s="48"/>
    </row>
    <row r="925">
      <c r="C925" s="51"/>
      <c r="I925" s="48"/>
    </row>
    <row r="926">
      <c r="C926" s="51"/>
      <c r="I926" s="48"/>
    </row>
    <row r="927">
      <c r="C927" s="51"/>
      <c r="I927" s="48"/>
    </row>
    <row r="928">
      <c r="C928" s="51"/>
      <c r="I928" s="48"/>
    </row>
    <row r="929">
      <c r="C929" s="51"/>
      <c r="I929" s="48"/>
    </row>
    <row r="930">
      <c r="C930" s="51"/>
      <c r="I930" s="48"/>
    </row>
    <row r="931">
      <c r="C931" s="51"/>
      <c r="I931" s="48"/>
    </row>
    <row r="932">
      <c r="C932" s="51"/>
      <c r="I932" s="48"/>
    </row>
    <row r="933">
      <c r="C933" s="51"/>
      <c r="I933" s="48"/>
    </row>
    <row r="934">
      <c r="C934" s="51"/>
      <c r="I934" s="48"/>
    </row>
    <row r="935">
      <c r="C935" s="51"/>
      <c r="I935" s="48"/>
    </row>
    <row r="936">
      <c r="C936" s="51"/>
      <c r="I936" s="48"/>
    </row>
    <row r="937">
      <c r="C937" s="51"/>
      <c r="I937" s="48"/>
    </row>
    <row r="938">
      <c r="C938" s="51"/>
      <c r="I938" s="48"/>
    </row>
    <row r="939">
      <c r="C939" s="51"/>
      <c r="I939" s="48"/>
    </row>
    <row r="940">
      <c r="C940" s="51"/>
      <c r="I940" s="48"/>
    </row>
    <row r="941">
      <c r="C941" s="51"/>
      <c r="I941" s="48"/>
    </row>
    <row r="942">
      <c r="C942" s="51"/>
      <c r="I942" s="48"/>
    </row>
    <row r="943">
      <c r="C943" s="51"/>
      <c r="I943" s="48"/>
    </row>
    <row r="944">
      <c r="C944" s="51"/>
      <c r="I944" s="48"/>
    </row>
    <row r="945">
      <c r="C945" s="51"/>
      <c r="I945" s="48"/>
    </row>
    <row r="946">
      <c r="C946" s="51"/>
      <c r="I946" s="48"/>
    </row>
    <row r="947">
      <c r="C947" s="51"/>
      <c r="I947" s="48"/>
    </row>
    <row r="948">
      <c r="C948" s="51"/>
      <c r="I948" s="48"/>
    </row>
    <row r="949">
      <c r="C949" s="51"/>
      <c r="I949" s="48"/>
    </row>
    <row r="950">
      <c r="C950" s="51"/>
      <c r="I950" s="48"/>
    </row>
    <row r="951">
      <c r="C951" s="51"/>
      <c r="I951" s="48"/>
    </row>
    <row r="952">
      <c r="C952" s="51"/>
      <c r="I952" s="48"/>
    </row>
    <row r="953">
      <c r="C953" s="51"/>
      <c r="I953" s="48"/>
    </row>
    <row r="954">
      <c r="C954" s="51"/>
      <c r="I954" s="48"/>
    </row>
    <row r="955">
      <c r="C955" s="51"/>
      <c r="I955" s="48"/>
    </row>
    <row r="956">
      <c r="C956" s="51"/>
      <c r="I956" s="48"/>
    </row>
    <row r="957">
      <c r="C957" s="51"/>
      <c r="I957" s="48"/>
    </row>
    <row r="958">
      <c r="C958" s="51"/>
      <c r="I958" s="48"/>
    </row>
    <row r="959">
      <c r="C959" s="51"/>
      <c r="I959" s="48"/>
    </row>
    <row r="960">
      <c r="C960" s="51"/>
      <c r="I960" s="48"/>
    </row>
    <row r="961">
      <c r="C961" s="51"/>
      <c r="I961" s="48"/>
    </row>
    <row r="962">
      <c r="C962" s="51"/>
      <c r="I962" s="48"/>
    </row>
    <row r="963">
      <c r="C963" s="51"/>
      <c r="I963" s="48"/>
    </row>
    <row r="964">
      <c r="C964" s="51"/>
      <c r="I964" s="48"/>
    </row>
    <row r="965">
      <c r="C965" s="51"/>
      <c r="I965" s="48"/>
    </row>
    <row r="966">
      <c r="C966" s="51"/>
      <c r="I966" s="48"/>
    </row>
    <row r="967">
      <c r="C967" s="51"/>
      <c r="I967" s="48"/>
    </row>
    <row r="968">
      <c r="C968" s="51"/>
      <c r="I968" s="48"/>
    </row>
    <row r="969">
      <c r="C969" s="51"/>
      <c r="I969" s="48"/>
    </row>
    <row r="970">
      <c r="C970" s="51"/>
      <c r="I970" s="48"/>
    </row>
    <row r="971">
      <c r="C971" s="51"/>
      <c r="I971" s="48"/>
    </row>
    <row r="972">
      <c r="C972" s="51"/>
      <c r="I972" s="48"/>
    </row>
    <row r="973">
      <c r="C973" s="51"/>
      <c r="I973" s="48"/>
    </row>
    <row r="974">
      <c r="C974" s="51"/>
      <c r="I974" s="48"/>
    </row>
    <row r="975">
      <c r="C975" s="51"/>
      <c r="I975" s="48"/>
    </row>
    <row r="976">
      <c r="C976" s="51"/>
      <c r="I976" s="48"/>
    </row>
    <row r="977">
      <c r="C977" s="51"/>
      <c r="I977" s="48"/>
    </row>
    <row r="978">
      <c r="C978" s="51"/>
      <c r="I978" s="48"/>
    </row>
    <row r="979">
      <c r="C979" s="51"/>
      <c r="I979" s="48"/>
    </row>
    <row r="980">
      <c r="C980" s="51"/>
      <c r="I980" s="48"/>
    </row>
    <row r="981">
      <c r="C981" s="51"/>
      <c r="I981" s="48"/>
    </row>
    <row r="982">
      <c r="C982" s="51"/>
      <c r="I982" s="48"/>
    </row>
    <row r="983">
      <c r="C983" s="51"/>
      <c r="I983" s="48"/>
    </row>
    <row r="984">
      <c r="C984" s="51"/>
      <c r="I984" s="48"/>
    </row>
    <row r="985">
      <c r="C985" s="51"/>
      <c r="I985" s="48"/>
    </row>
    <row r="986">
      <c r="C986" s="51"/>
      <c r="I986" s="48"/>
    </row>
    <row r="987">
      <c r="C987" s="51"/>
      <c r="I987" s="48"/>
    </row>
    <row r="988">
      <c r="C988" s="51"/>
      <c r="I988" s="48"/>
    </row>
    <row r="989">
      <c r="C989" s="51"/>
      <c r="I989" s="48"/>
    </row>
    <row r="990">
      <c r="C990" s="51"/>
      <c r="I990" s="48"/>
    </row>
    <row r="991">
      <c r="C991" s="51"/>
      <c r="I991" s="48"/>
    </row>
    <row r="992">
      <c r="C992" s="51"/>
      <c r="I992" s="48"/>
    </row>
    <row r="993">
      <c r="C993" s="51"/>
      <c r="I993" s="48"/>
    </row>
    <row r="994">
      <c r="C994" s="51"/>
      <c r="I994" s="48"/>
    </row>
    <row r="995">
      <c r="C995" s="51"/>
      <c r="I995" s="48"/>
    </row>
    <row r="996">
      <c r="C996" s="51"/>
      <c r="I996" s="48"/>
    </row>
    <row r="997">
      <c r="C997" s="51"/>
      <c r="I997" s="48"/>
    </row>
    <row r="998">
      <c r="C998" s="51"/>
      <c r="I998" s="48"/>
    </row>
    <row r="999">
      <c r="C999" s="51"/>
      <c r="I999" s="48"/>
    </row>
    <row r="1000">
      <c r="C1000" s="51"/>
      <c r="I1000" s="48"/>
    </row>
    <row r="1001">
      <c r="C1001" s="51"/>
      <c r="I1001" s="48"/>
    </row>
  </sheetData>
  <mergeCells count="1">
    <mergeCell ref="C1:I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41.63"/>
    <col customWidth="1" min="2" max="2" width="39.5"/>
    <col customWidth="1" min="3" max="3" width="23.38"/>
    <col customWidth="1" min="4" max="4" width="59.5"/>
    <col customWidth="1" min="5" max="5" width="22.25"/>
    <col customWidth="1" min="6" max="6" width="26.38"/>
    <col customWidth="1" min="7" max="7" width="14.38"/>
    <col customWidth="1" min="8" max="8" width="12.75"/>
    <col customWidth="1" min="9" max="9" width="43.0"/>
    <col customWidth="1" min="10" max="10" width="56.88"/>
    <col customWidth="1" min="16" max="16" width="93.88"/>
    <col customWidth="1" min="17" max="17" width="54.38"/>
    <col customWidth="1" min="18" max="18" width="28.0"/>
  </cols>
  <sheetData>
    <row r="1">
      <c r="A1" s="38"/>
      <c r="B1" s="39"/>
      <c r="C1" s="39" t="s">
        <v>2774</v>
      </c>
      <c r="F1" s="52" t="s">
        <v>2809</v>
      </c>
      <c r="G1" s="52"/>
      <c r="H1" s="52"/>
      <c r="I1" s="52"/>
      <c r="J1" s="52"/>
      <c r="K1" s="52"/>
      <c r="L1" s="52"/>
      <c r="M1" s="52"/>
      <c r="N1" s="52"/>
      <c r="O1" s="52"/>
      <c r="P1" s="52"/>
      <c r="Q1" s="52"/>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row>
    <row r="2">
      <c r="A2" s="38" t="s">
        <v>2775</v>
      </c>
      <c r="B2" s="38" t="s">
        <v>2776</v>
      </c>
      <c r="C2" s="41" t="s">
        <v>2777</v>
      </c>
      <c r="D2" s="42" t="s">
        <v>2810</v>
      </c>
      <c r="E2" s="43" t="s">
        <v>2783</v>
      </c>
      <c r="F2" s="42" t="s">
        <v>2784</v>
      </c>
      <c r="G2" s="42" t="s">
        <v>2785</v>
      </c>
      <c r="H2" s="42" t="s">
        <v>2786</v>
      </c>
      <c r="I2" s="42" t="s">
        <v>2811</v>
      </c>
      <c r="J2" s="42" t="s">
        <v>2812</v>
      </c>
      <c r="K2" s="42" t="s">
        <v>2787</v>
      </c>
      <c r="L2" s="42"/>
      <c r="M2" s="42" t="s">
        <v>44</v>
      </c>
      <c r="N2" s="42" t="s">
        <v>2790</v>
      </c>
      <c r="O2" s="42" t="s">
        <v>2791</v>
      </c>
      <c r="P2" s="42" t="s">
        <v>2792</v>
      </c>
      <c r="Q2" s="42" t="s">
        <v>2794</v>
      </c>
      <c r="R2" s="53" t="s">
        <v>2788</v>
      </c>
      <c r="S2" s="42" t="s">
        <v>2795</v>
      </c>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row>
    <row r="3">
      <c r="A3" s="44" t="s">
        <v>2796</v>
      </c>
      <c r="B3" s="44" t="s">
        <v>2797</v>
      </c>
      <c r="C3" s="45" t="s">
        <v>2798</v>
      </c>
      <c r="D3" s="44" t="s">
        <v>2813</v>
      </c>
      <c r="E3" s="46" t="s">
        <v>2804</v>
      </c>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row>
    <row r="4">
      <c r="A4" s="8" t="str">
        <f>Form!C140</f>
        <v>R. Jun Lin, MD</v>
      </c>
      <c r="B4" s="54" t="str">
        <f>Form!AN140</f>
        <v>30 bond street, Toronto, Ontario </v>
      </c>
      <c r="C4" s="47" t="str">
        <f>Form!J140</f>
        <v>Surgeon</v>
      </c>
      <c r="D4" s="55" t="str">
        <f>Form!AF140</f>
        <v>Chondrolaryngoplasty, Wendler's Glottoplasty</v>
      </c>
      <c r="E4" s="48" t="str">
        <f>Form!AI140</f>
        <v>Cisgender Woman</v>
      </c>
      <c r="F4" s="9" t="str">
        <f>Form!C140&amp;Form!E140&amp;" is a "&amp;Form!AE140&amp;" employed at "&amp;Form!AO140&amp;"."</f>
        <v>R. Jun Lin, MD is a fellowship-trained Laryngologist employed at Unity Health Toronto - St. Michael's Hospital .</v>
      </c>
      <c r="G4" s="54">
        <f>Form!AW140</f>
        <v>2017</v>
      </c>
      <c r="H4" s="54">
        <f>Form!AV140</f>
        <v>2017</v>
      </c>
      <c r="I4" s="54" t="str">
        <f>Form!AF140</f>
        <v>Chondrolaryngoplasty, Wendler's Glottoplasty</v>
      </c>
      <c r="J4" s="54" t="str">
        <f>Form!AG140</f>
        <v>Marta DeLuca, taylor stranded, Janine Fitzpatrick, Gwen Merrick, Melanie tapson</v>
      </c>
      <c r="K4" s="54" t="str">
        <f>Form!AP140</f>
        <v>American laryngological association, Canadian society of otolaryngology - head &amp; neck surgery</v>
      </c>
      <c r="M4" s="56" t="str">
        <f>Form!AS140</f>
        <v>https://otolaryngology.utoronto.ca/faculty/r-jun-lin</v>
      </c>
      <c r="N4" s="54">
        <f>Form!AQ140</f>
        <v>4168646039</v>
      </c>
      <c r="O4" s="54" t="str">
        <f>Form!AR140</f>
        <v/>
      </c>
      <c r="P4" s="54"/>
      <c r="Q4" s="54" t="str">
        <f>Form!AT140</f>
        <v>Worked with SLPs who are a part of the community </v>
      </c>
      <c r="R4" s="54" t="str">
        <f>Form!AX140</f>
        <v/>
      </c>
      <c r="S4" s="54" t="str">
        <f>Form!AZ140</f>
        <v/>
      </c>
      <c r="T4" s="54"/>
      <c r="V4" s="54"/>
      <c r="X4" s="54"/>
      <c r="Y4" s="54"/>
    </row>
    <row r="5">
      <c r="A5" s="8" t="str">
        <f>Form!C141</f>
        <v>Hayley Born, MD, MS</v>
      </c>
      <c r="B5" s="54" t="str">
        <f>Form!AN141</f>
        <v>880 3rd Ave, New York City, NY</v>
      </c>
      <c r="C5" s="47" t="str">
        <f>Form!J141</f>
        <v>Surgeon</v>
      </c>
      <c r="D5" s="55" t="str">
        <f>Form!AF141</f>
        <v>Chondrolaryngoplasty, Wendler's Glottoplasty, Cricothyroid approximation</v>
      </c>
      <c r="E5" s="48" t="str">
        <f>Form!AI141</f>
        <v>Cisgender Woman</v>
      </c>
      <c r="F5" s="9" t="str">
        <f>Form!C141&amp;Form!E141&amp;" is a "&amp;Form!AE141&amp;" employed at "&amp;Form!AO141&amp;"."</f>
        <v>Hayley Born, MD, MS is a fellowship-trained Laryngologist employed at Columbia University .</v>
      </c>
      <c r="G5" s="54">
        <f>Form!AW141</f>
        <v>2020</v>
      </c>
      <c r="H5" s="54">
        <f>Form!AV141</f>
        <v>2020</v>
      </c>
      <c r="I5" s="54" t="str">
        <f>Form!AF141</f>
        <v>Chondrolaryngoplasty, Wendler's Glottoplasty, Cricothyroid approximation</v>
      </c>
      <c r="J5" s="54" t="str">
        <f>Form!AG141</f>
        <v>Holly Reckers, Evan Kennedy </v>
      </c>
      <c r="K5" s="54" t="str">
        <f>Form!AP141</f>
        <v>American Laryngological Association, American Academy of Otolaryngology, American Bronchoesophaeal Association </v>
      </c>
      <c r="M5" s="54" t="str">
        <f>Form!AS141</f>
        <v/>
      </c>
      <c r="N5" s="54">
        <f>Form!AQ141</f>
        <v>2123055289</v>
      </c>
      <c r="O5" s="54" t="str">
        <f>Form!AR141</f>
        <v/>
      </c>
      <c r="P5" s="54" t="str">
        <f>Form!AD141</f>
        <v>Laryngology fellowship at Weill Cornell Sean Parker Institute for the Voice </v>
      </c>
      <c r="Q5" s="54" t="str">
        <f>Form!AT141</f>
        <v>During medical school </v>
      </c>
      <c r="R5" s="54" t="str">
        <f>Form!AX141</f>
        <v/>
      </c>
      <c r="S5" s="54" t="str">
        <f>Form!AZ141</f>
        <v/>
      </c>
      <c r="T5" s="54"/>
      <c r="V5" s="54"/>
      <c r="X5" s="54"/>
      <c r="Y5" s="54"/>
    </row>
    <row r="6">
      <c r="A6" s="8" t="str">
        <f>Form!C142</f>
        <v>Simon R. A. Best, MD</v>
      </c>
      <c r="B6" s="54" t="str">
        <f>Form!AN142</f>
        <v>601 N. Caroline Street 6th floor, Baltmore, Maryland</v>
      </c>
      <c r="C6" s="47" t="str">
        <f>Form!J142</f>
        <v>Surgeon</v>
      </c>
      <c r="D6" s="55" t="str">
        <f>Form!AF142</f>
        <v>Chondrolaryngoplasty, Wendler's Glottoplasty, LAVA, Cricothyroid approximation, Type 3 Thyroplasty</v>
      </c>
      <c r="E6" s="48" t="str">
        <f>Form!AI142</f>
        <v>Prefer Not to Say</v>
      </c>
      <c r="F6" s="9" t="str">
        <f>Form!C142&amp;Form!E142&amp;" is a "&amp;Form!AE142&amp;" employed at "&amp;Form!AO142&amp;"."</f>
        <v>Simon R. A. Best, MD is a fellowship-trained Laryngologist employed at Johns Hopkins Department of Otolaryngology Head and Neck Cancer.</v>
      </c>
      <c r="G6" s="54">
        <f>Form!AW142</f>
        <v>2011</v>
      </c>
      <c r="H6" s="54">
        <f>Form!AV142</f>
        <v>2017</v>
      </c>
      <c r="I6" s="54" t="str">
        <f>Form!AF142</f>
        <v>Chondrolaryngoplasty, Wendler's Glottoplasty, LAVA, Cricothyroid approximation, Type 3 Thyroplasty</v>
      </c>
      <c r="J6" s="54" t="str">
        <f>Form!AG142</f>
        <v>Ashley C. Davis MS, CCC-SLP, Kristine Pietsch MA, CCC-SLP, Claire Ligon M.Ed, CCC-SLP</v>
      </c>
      <c r="K6" s="54" t="str">
        <f>Form!AP142</f>
        <v>American Laryngological Association, International Association of TransVoice Surgeons, </v>
      </c>
      <c r="M6" s="56" t="str">
        <f>Form!AS142</f>
        <v>https://www.hopkinsmedicine.org/profiles/details/simon-best</v>
      </c>
      <c r="N6" s="54">
        <f>Form!AQ142</f>
        <v>4105508851</v>
      </c>
      <c r="O6" s="54" t="str">
        <f>Form!AR142</f>
        <v/>
      </c>
      <c r="P6" s="54" t="str">
        <f>Form!AD142</f>
        <v>fellowship trained laryngeal surgeon</v>
      </c>
      <c r="Q6" s="54" t="str">
        <f>Form!AT142</f>
        <v>Training cultural bias, DEI </v>
      </c>
      <c r="R6" s="54" t="str">
        <f>Form!AX142</f>
        <v/>
      </c>
      <c r="S6" s="54" t="str">
        <f>Form!AZ142</f>
        <v/>
      </c>
      <c r="T6" s="54"/>
      <c r="V6" s="54"/>
      <c r="X6" s="54"/>
      <c r="Y6" s="54"/>
    </row>
    <row r="7">
      <c r="A7" s="8" t="str">
        <f>Form!C143</f>
        <v>Elizabeth Shuman, MD</v>
      </c>
      <c r="B7" s="54" t="str">
        <f>Form!AN143</f>
        <v>1450 San Pablo St #5100, Los Angeles, CA</v>
      </c>
      <c r="C7" s="47" t="str">
        <f>Form!J143</f>
        <v>Surgeon</v>
      </c>
      <c r="D7" s="55" t="str">
        <f>Form!AF143</f>
        <v>Chondrolaryngoplasty, Wendler's Glottoplasty, LAVA</v>
      </c>
      <c r="E7" s="48" t="str">
        <f>Form!AI143</f>
        <v>Cisgender Woman</v>
      </c>
      <c r="F7" s="9" t="str">
        <f>Form!C143&amp;Form!E143&amp;" is a "&amp;Form!AE143&amp;" employed at the"&amp;Form!AO143&amp;"."</f>
        <v>Elizabeth Shuman, MD (she/her) is a fellowship-trained Laryngologist employed at theUSC Voice Center, University of Southern California.</v>
      </c>
      <c r="G7" s="54" t="str">
        <f>Form!AW143</f>
        <v/>
      </c>
      <c r="H7" s="54" t="str">
        <f>Form!AV143</f>
        <v/>
      </c>
      <c r="I7" s="54" t="str">
        <f>Form!AF143</f>
        <v>Chondrolaryngoplasty, Wendler's Glottoplasty, LAVA</v>
      </c>
      <c r="J7" s="54" t="str">
        <f>Form!AG143</f>
        <v>Felicia François, CCC-SLP; Kacie La Forest, CCC-SLP, Lauren Timmons Sund, CCC-SLP, Eugenia Castro, CCC-SLP</v>
      </c>
      <c r="K7" s="54" t="str">
        <f>Form!AP143</f>
        <v>American Academy of OHNS, American Laryngological Association (post-graduate member), American Board of Otolaryngology--Head and Neck Surgery</v>
      </c>
      <c r="M7" s="56" t="str">
        <f>Form!AS143</f>
        <v>https://www.keckmedicine.org/centers-and-programs/voice-and-swallowing-disorders/</v>
      </c>
      <c r="N7" s="54" t="str">
        <f>Form!AQ143</f>
        <v/>
      </c>
      <c r="O7" s="54" t="str">
        <f>Form!AR143</f>
        <v>elizabeth.shuman@med.usc.edu</v>
      </c>
      <c r="P7" s="54" t="str">
        <f>Form!AD143</f>
        <v>Fellowship-trained laryngologist with experience providing gender-affirming voice surgery and chondrolaryngoplasty </v>
      </c>
      <c r="Q7" s="54" t="str">
        <f>Form!AT143</f>
        <v>No formal training</v>
      </c>
      <c r="R7" s="54" t="str">
        <f>Form!AX143</f>
        <v/>
      </c>
      <c r="S7" s="54" t="str">
        <f>Form!AZ143</f>
        <v/>
      </c>
      <c r="T7" s="54"/>
      <c r="V7" s="54"/>
      <c r="X7" s="54"/>
      <c r="Y7" s="54"/>
    </row>
    <row r="8">
      <c r="A8" s="8" t="str">
        <f>Form!C144</f>
        <v>Michael Johns MD</v>
      </c>
      <c r="B8" s="54" t="str">
        <f>Form!AN144</f>
        <v>1450 San Pablo St Los Angeles, Ca 90033, Los Angeles, CA</v>
      </c>
      <c r="C8" s="47" t="str">
        <f>Form!J144</f>
        <v>Surgeon</v>
      </c>
      <c r="D8" s="55" t="str">
        <f>Form!AF144</f>
        <v>Wendler's Glottoplasty, LAVA</v>
      </c>
      <c r="E8" s="48" t="str">
        <f>Form!AI144</f>
        <v>Cisgender Man</v>
      </c>
      <c r="F8" s="9" t="str">
        <f>Form!C144&amp;Form!E144&amp;" is a "&amp;Form!AE144&amp;" employed at the "&amp;Form!AO144&amp;"."</f>
        <v>Michael Johns MD is a fellowship-trained Laryngologist employed at the University of Southern California.</v>
      </c>
      <c r="G8" s="54">
        <f>Form!AW144</f>
        <v>2003</v>
      </c>
      <c r="H8" s="54">
        <f>Form!AV144</f>
        <v>2006</v>
      </c>
      <c r="I8" s="54" t="str">
        <f>Form!AF144</f>
        <v>Wendler's Glottoplasty, LAVA</v>
      </c>
      <c r="J8" s="54" t="str">
        <f>Form!AG144</f>
        <v>USC Voice Center - Lauren Timmons Sund, Felicia Francois, M Eugenia Castro, Kacie LaForest</v>
      </c>
      <c r="K8" s="54" t="str">
        <f>Form!AP144</f>
        <v>ALA, ABEA, Voice Foundation, AAOHNS, Triological Society</v>
      </c>
      <c r="M8" s="56" t="str">
        <f>Form!AS144</f>
        <v>keckmedicine.org/USCVoiceCenter</v>
      </c>
      <c r="N8" s="54">
        <f>Form!AQ144</f>
        <v>8443447464</v>
      </c>
      <c r="O8" s="54" t="str">
        <f>Form!AR144</f>
        <v>michael.johns@med.usc.edu</v>
      </c>
      <c r="P8" s="54"/>
      <c r="Q8" s="54" t="str">
        <f>Form!AT144</f>
        <v/>
      </c>
      <c r="R8" s="54" t="str">
        <f>Form!AX144</f>
        <v/>
      </c>
      <c r="S8" s="54" t="str">
        <f>Form!AZ144</f>
        <v/>
      </c>
      <c r="T8" s="54"/>
      <c r="V8" s="54"/>
      <c r="X8" s="54"/>
      <c r="Y8" s="54"/>
    </row>
    <row r="9">
      <c r="A9" s="8" t="str">
        <f>Form!C145</f>
        <v>Karla O’Dell MD</v>
      </c>
      <c r="B9" s="54" t="str">
        <f>Form!AN145</f>
        <v>1450 San Pablo La,Ca90033
222 W Eulalia Suite 100 Glendale Ca , Los Angeles , California </v>
      </c>
      <c r="C9" s="47" t="str">
        <f>Form!J145</f>
        <v>Surgeon</v>
      </c>
      <c r="D9" s="55" t="str">
        <f>Form!AF145</f>
        <v>Chondrolaryngoplasty, Wendler's Glottoplasty, LAVA</v>
      </c>
      <c r="E9" s="48" t="str">
        <f>Form!AI145</f>
        <v>Cisgender Woman</v>
      </c>
      <c r="F9" s="9" t="str">
        <f>Form!C145&amp;Form!E145&amp;" is a "&amp;Form!AE145&amp;" employed at "&amp;Form!AO145&amp;"."</f>
        <v>Karla O’Dell MD is a fellowship-trained Laryngologist employed at USC.</v>
      </c>
      <c r="G9" s="54">
        <f>Form!AW145</f>
        <v>2014</v>
      </c>
      <c r="H9" s="54">
        <f>Form!AV145</f>
        <v>2018</v>
      </c>
      <c r="I9" s="54" t="str">
        <f>Form!AF145</f>
        <v>Chondrolaryngoplasty, Wendler's Glottoplasty, LAVA</v>
      </c>
      <c r="J9" s="54" t="str">
        <f>Form!AG145</f>
        <v>Yes. Felicia Francois, Lauren Timmons Sund, Eugenia Castro, Kacie Laforest </v>
      </c>
      <c r="K9" s="54" t="str">
        <f>Form!AP145</f>
        <v>American Laryngological Association, Airway Bronchoesophageal Association, American Academy of Otolaryngology</v>
      </c>
      <c r="M9" s="56" t="str">
        <f>Form!AS145</f>
        <v>keckmedicine.org</v>
      </c>
      <c r="N9" s="54">
        <f>Form!AQ145</f>
        <v>3234425790</v>
      </c>
      <c r="O9" s="54" t="str">
        <f>Form!AR145</f>
        <v>kodell@usc.edu</v>
      </c>
      <c r="P9" s="54" t="str">
        <f>Form!AD145</f>
        <v>Fellowship trained Laryngologist. 10 years in practice. Academic practice that is all voice , airway and swallowing. </v>
      </c>
      <c r="Q9" s="54" t="str">
        <f>Form!AT145</f>
        <v>No formal training</v>
      </c>
      <c r="R9" s="54" t="str">
        <f>Form!AX145</f>
        <v/>
      </c>
      <c r="S9" s="54" t="str">
        <f>Form!AZ145</f>
        <v/>
      </c>
      <c r="T9" s="54"/>
      <c r="V9" s="54"/>
      <c r="X9" s="54"/>
      <c r="Y9" s="54"/>
    </row>
    <row r="10">
      <c r="A10" s="8" t="str">
        <f>Form!C146</f>
        <v>Lee M. Akst, MD</v>
      </c>
      <c r="B10" s="54" t="str">
        <f>Form!AN146</f>
        <v>10803 Falls Road, Suite 2500; Lutherville, MD 21093, Baltimore, Maryland</v>
      </c>
      <c r="C10" s="47" t="str">
        <f>Form!J146</f>
        <v>Surgeon</v>
      </c>
      <c r="D10" s="55" t="str">
        <f>Form!AF146</f>
        <v>Chondrolaryngoplasty, Wendler's Glottoplasty, LAVA, Cricothyroid approximation, Type 3 Thyroplasty</v>
      </c>
      <c r="E10" s="48" t="str">
        <f>Form!AI146</f>
        <v>Cisgender Man</v>
      </c>
      <c r="F10" s="9" t="str">
        <f>Form!C146&amp;Form!E146&amp;" is a "&amp;Form!AE146&amp;" employed at "&amp;Form!AO146&amp;"."</f>
        <v>Lee M. Akst, MD is a fellowship-trained Laryngologist employed at Johns Hopkins.</v>
      </c>
      <c r="G10" s="54">
        <f>Form!AW146</f>
        <v>2005</v>
      </c>
      <c r="H10" s="54">
        <f>Form!AV146</f>
        <v>2017</v>
      </c>
      <c r="I10" s="54" t="str">
        <f>Form!AF146</f>
        <v>Chondrolaryngoplasty, Wendler's Glottoplasty, LAVA, Cricothyroid approximation, Type 3 Thyroplasty</v>
      </c>
      <c r="J10" s="54" t="str">
        <f>Form!AG146</f>
        <v>Ashley C. Davis MS, CCC-SLP; Kristine Pietsch MA, CCC-SLP; Claire Ligon M.Ed, CCC-SLP; Rebecca Goldstein  MA, CCC-SLP</v>
      </c>
      <c r="K10" s="54" t="str">
        <f>Form!AP146</f>
        <v>American Laryngological Association; American Broncho-Esophagological Association</v>
      </c>
      <c r="M10" s="56" t="str">
        <f>Form!AS146</f>
        <v>https://www.hopkinsmedicine.org/profiles/details/lee-akst</v>
      </c>
      <c r="N10" s="54">
        <f>Form!AQ146</f>
        <v>4109551654</v>
      </c>
      <c r="O10" s="54" t="str">
        <f>Form!AR146</f>
        <v/>
      </c>
      <c r="P10" s="54" t="str">
        <f>Form!AD146</f>
        <v>Dr. Lee Akst is Director of the Johns Hopkins Voice Center.  He has specialized in care of voice disorders for his entire professional career.  After graduating from Yale College and Yale University School of Medicine, Dr. Akst did his Otolaryngology residency at Cleveland Clinic Foundation and then did his Laryngology fellowship at the Massachusetts General Hospital Center for Laryngeal Surgery.  He has been specializing in phonosurgery of the vocal folds since 2005, and has offered gender-affirming voice care since 2017.</v>
      </c>
      <c r="Q10" s="54" t="str">
        <f>Form!AT146</f>
        <v>Johns Hopkins DEI e-training; participation at AAO meetings and other CME meetings as related to this topic</v>
      </c>
      <c r="R10" s="54" t="str">
        <f>Form!AX146</f>
        <v/>
      </c>
      <c r="S10" s="54" t="str">
        <f>Form!AZ146</f>
        <v/>
      </c>
      <c r="T10" s="54"/>
      <c r="V10" s="54"/>
      <c r="X10" s="54"/>
      <c r="Y10" s="54"/>
    </row>
    <row r="11">
      <c r="A11" s="8" t="str">
        <f>Form!C147</f>
        <v>Abie Mendelsohn, MD, FACS</v>
      </c>
      <c r="B11" s="54" t="str">
        <f>Form!AN147</f>
        <v>1414 S Grand Ave, Los Angeles, California</v>
      </c>
      <c r="C11" s="47" t="str">
        <f>Form!J147</f>
        <v>Surgeon</v>
      </c>
      <c r="D11" s="55" t="str">
        <f>Form!AF147</f>
        <v>Chondrolaryngoplasty, LAVA, Type 3 Thyroplasty, Vocal Fold Shortening and Retrodisplacement of the Anterior Commissure (VFSRAC)</v>
      </c>
      <c r="E11" s="48" t="str">
        <f>Form!AI147</f>
        <v>Cisgender Man</v>
      </c>
      <c r="F11" s="9" t="str">
        <f>Form!C147&amp;Form!E147&amp;" is a "&amp;Form!AE147&amp;" employed at the"&amp;Form!AO147&amp;"."</f>
        <v>Abie Mendelsohn, MD, FACS is a fellowship-trained Laryngologist employed at theLos Angeles Center for Ear, Nose, Throat, and Allergy.</v>
      </c>
      <c r="G11" s="54">
        <f>Form!AW147</f>
        <v>2012</v>
      </c>
      <c r="H11" s="54">
        <f>Form!AV147</f>
        <v>2012</v>
      </c>
      <c r="I11" s="54" t="str">
        <f>Form!AF147</f>
        <v>Chondrolaryngoplasty, LAVA, Type 3 Thyroplasty, Vocal Fold Shortening and Retrodisplacement of the Anterior Commissure (VFSRAC)</v>
      </c>
      <c r="J11" s="54" t="str">
        <f>Form!AG147</f>
        <v>JR Laing, CCC-SLP; Paige Plotkin, CCC-SLP</v>
      </c>
      <c r="K11" s="54" t="str">
        <f>Form!AP147</f>
        <v>Americal Laryngological Association, American Academy of Otolaryngology, International Association of TransVoice Surgeons (IATVS)</v>
      </c>
      <c r="M11" s="56" t="str">
        <f>Form!AS147</f>
        <v>https://www.laent.com/procedures/throat/gender-affirming-voice-surgery/</v>
      </c>
      <c r="N11" s="54">
        <f>Form!AQ147</f>
        <v>3233066936</v>
      </c>
      <c r="O11" s="54" t="str">
        <f>Form!AR147</f>
        <v>drmendelsohn@laent.com</v>
      </c>
      <c r="P11" s="54" t="str">
        <f>Form!AD147</f>
        <v>Otolaryngology training at UCLA, Laryngology Fellowship at UCLA, Laryngology and Gender Affirming care at Université catholique de Louvain (Belgium)</v>
      </c>
      <c r="Q11" s="54" t="str">
        <f>Form!AT147</f>
        <v>Active participation in multispecialty gender health committees and programing </v>
      </c>
      <c r="R11" s="54" t="str">
        <f>Form!AX147</f>
        <v/>
      </c>
      <c r="S11" s="54" t="str">
        <f>Form!AZ147</f>
        <v/>
      </c>
      <c r="T11" s="54"/>
      <c r="V11" s="54"/>
      <c r="X11" s="54"/>
      <c r="Y11" s="54"/>
    </row>
    <row r="12">
      <c r="A12" s="8" t="str">
        <f>Form!C148</f>
        <v>William S. Tierney, MD, MS, MS</v>
      </c>
      <c r="B12" s="54" t="str">
        <f>Form!AN148</f>
        <v>9500 Euclid Avenue, Cleveland, Ohio</v>
      </c>
      <c r="C12" s="47" t="str">
        <f>Form!J148</f>
        <v>Surgeon</v>
      </c>
      <c r="D12" s="55" t="str">
        <f>Form!AF148</f>
        <v>Chondrolaryngoplasty, Wendler's Glottoplasty, Type 3 Thyroplasty</v>
      </c>
      <c r="E12" s="48" t="str">
        <f>Form!AI148</f>
        <v>Cisgender Man</v>
      </c>
      <c r="F12" s="9" t="str">
        <f>Form!C148&amp;Form!E148&amp;" is a "&amp;Form!AE148&amp;" employed at the "&amp;Form!AO148&amp;"."</f>
        <v>William S. Tierney, MD, MS, MS is a fellowship-trained Laryngologist employed at the Cleveland Clinic.</v>
      </c>
      <c r="G12" s="54">
        <f>Form!AW148</f>
        <v>2021</v>
      </c>
      <c r="H12" s="54">
        <f>Form!AV148</f>
        <v>2021</v>
      </c>
      <c r="I12" s="54" t="str">
        <f>Form!AF148</f>
        <v>Chondrolaryngoplasty, Wendler's Glottoplasty, Type 3 Thyroplasty</v>
      </c>
      <c r="J12" s="54" t="str">
        <f>Form!AG148</f>
        <v>Michelle Adessa and Bethany Beckham</v>
      </c>
      <c r="K12" s="54" t="str">
        <f>Form!AP148</f>
        <v>ALA, ABEA</v>
      </c>
      <c r="M12" s="54" t="str">
        <f>Form!AS148</f>
        <v/>
      </c>
      <c r="N12" s="54">
        <f>Form!AQ148</f>
        <v>2163908596</v>
      </c>
      <c r="O12" s="54" t="str">
        <f>Form!AR148</f>
        <v>tiernew2@ccf.org</v>
      </c>
      <c r="P12" s="54"/>
      <c r="Q12" s="54" t="str">
        <f>Form!AT148</f>
        <v/>
      </c>
      <c r="R12" s="54" t="str">
        <f>Form!AX148</f>
        <v/>
      </c>
      <c r="S12" s="54" t="str">
        <f>Form!AZ148</f>
        <v/>
      </c>
      <c r="T12" s="54"/>
      <c r="V12" s="54"/>
      <c r="X12" s="54"/>
      <c r="Y12" s="54"/>
    </row>
    <row r="13">
      <c r="A13" s="8" t="str">
        <f>Form!C166</f>
        <v>Jeanne L. Hatcher, MD, FACS</v>
      </c>
      <c r="B13" s="54" t="str">
        <f>Form!AN166</f>
        <v>550 Peachtree St NE, Atlanta, Georgia</v>
      </c>
      <c r="C13" s="47" t="str">
        <f>Form!J166</f>
        <v>Surgeon</v>
      </c>
      <c r="D13" s="55" t="str">
        <f>Form!AF166</f>
        <v>Chondrolaryngoplasty, Wendler's Glottoplasty, LAVA</v>
      </c>
      <c r="E13" s="48" t="str">
        <f>Form!AI166</f>
        <v>Cisgender Woman</v>
      </c>
      <c r="F13" s="9" t="str">
        <f>Form!C166&amp;Form!E166&amp;" is a "&amp;Form!AE166&amp;" employed at "&amp;Form!AO166&amp;"."</f>
        <v>Jeanne L. Hatcher, MD, FACS (she/her) is a fellowship-trained Laryngologist employed at Emory Voice Center (Emory University School of Medicine, Department of Otolaryngology - Head and Neck Surgery).</v>
      </c>
      <c r="G13" s="54">
        <f>Form!AW166</f>
        <v>2014</v>
      </c>
      <c r="H13" s="54">
        <f>Form!AV166</f>
        <v>2019</v>
      </c>
      <c r="I13" s="54" t="str">
        <f>Form!AF166</f>
        <v>Chondrolaryngoplasty, Wendler's Glottoplasty, LAVA</v>
      </c>
      <c r="J13" s="54" t="str">
        <f>Form!AG166</f>
        <v>Amanda Gillespie, Carissa Maira, Nathaniel Sundholm, Diana Becker</v>
      </c>
      <c r="K13" s="54" t="str">
        <f>Form!AP166</f>
        <v>AAO-HNS, ALA, ABEA</v>
      </c>
      <c r="M13" s="56" t="str">
        <f>Form!AS166</f>
        <v>emoryvoicecenter.org</v>
      </c>
      <c r="N13" s="54" t="str">
        <f>Form!AQ166</f>
        <v/>
      </c>
      <c r="O13" s="54" t="str">
        <f>Form!AR166</f>
        <v>jeanne.hatcher@emory.edu</v>
      </c>
      <c r="P13" s="54" t="str">
        <f>Form!AD166</f>
        <v>I am a fellowship trained laryngologist doing the vast majority of gender affirming voice surgery at the Emory Voice Center</v>
      </c>
      <c r="Q13" s="54" t="str">
        <f>Form!AT166</f>
        <v>I have been part of Emory's multidisciplinary gender-affirming work group for over 4 years now. As part of that, I have presented to Emory Faculty Development programs providing education around gender diversity.</v>
      </c>
      <c r="R13" s="54" t="str">
        <f>Form!AX166</f>
        <v>I have been an ally for this community since moving to Atlanta and truly love helping people find their voice. </v>
      </c>
      <c r="S13" s="54" t="str">
        <f>Form!AZ166</f>
        <v/>
      </c>
      <c r="T13" s="54"/>
      <c r="V13" s="54"/>
      <c r="X13" s="54"/>
      <c r="Y13" s="54"/>
    </row>
    <row r="14">
      <c r="A14" s="8" t="str">
        <f>Form!C181</f>
        <v>Lilia Nohemí Giles Mercado, MD</v>
      </c>
      <c r="B14" s="54" t="str">
        <f>Form!AN181</f>
        <v>México City </v>
      </c>
      <c r="C14" s="47" t="str">
        <f>Form!J181</f>
        <v>Surgeon</v>
      </c>
      <c r="D14" s="55" t="str">
        <f>Form!AF181</f>
        <v>Chondrolaryngoplasty, Wendler's Glottoplasty, LAVA, Cricothyroid approximation, Type 3 Thyroplasty</v>
      </c>
      <c r="E14" s="48" t="str">
        <f>Form!AI181</f>
        <v>Cisgender Woman</v>
      </c>
      <c r="F14" s="9" t="str">
        <f>Form!C181&amp;Form!E181&amp;" is a "&amp;Form!AE181&amp;" employed in "&amp;Form!AO181&amp;"."</f>
        <v>Lilia Nohemí Giles Mercado, MD (she/her) is a fellowship-trained Laryngologist employed in private practice and the National Health Institute.</v>
      </c>
      <c r="G14" s="54">
        <f>Form!AW181</f>
        <v>2021</v>
      </c>
      <c r="H14" s="54">
        <f>Form!AV181</f>
        <v>2021</v>
      </c>
      <c r="I14" s="54" t="str">
        <f>Form!AF181</f>
        <v>Chondrolaryngoplasty, Wendler's Glottoplasty, LAVA, Cricothyroid approximation, Type 3 Thyroplasty</v>
      </c>
      <c r="J14" s="54" t="str">
        <f>Form!AG181</f>
        <v>Daniela Tejeda, Hector de la Torre </v>
      </c>
      <c r="K14" s="54" t="str">
        <f>Form!AP181</f>
        <v>Mexican Society of Otolaryngology, Mexican College of Laryngology </v>
      </c>
      <c r="M14" s="56" t="str">
        <f>Form!AS181</f>
        <v>https://na.doct.to/ih2legc2</v>
      </c>
      <c r="N14" s="54">
        <f>Form!AQ181</f>
        <v>5516901526</v>
      </c>
      <c r="O14" s="54" t="str">
        <f>Form!AR181</f>
        <v>otorrino.dra.liliagiles@gmail.com</v>
      </c>
      <c r="P14" s="54" t="str">
        <f>Form!AD181</f>
        <v>I have a fellowship in laryngology and phonosurgery in a third Center hospital in México City. I'm now the attending doctor at Instituto Nacional de Rehabilitación in laryngology team. </v>
      </c>
      <c r="Q14" s="54" t="str">
        <f>Form!AT181</f>
        <v>Fellowship in laryngology and phonosurgery at Centro Médico Nacional 20 de noviembre </v>
      </c>
      <c r="R14" s="54" t="str">
        <f>Form!AX181</f>
        <v/>
      </c>
      <c r="S14" s="54" t="str">
        <f>Form!AZ181</f>
        <v/>
      </c>
      <c r="T14" s="54"/>
      <c r="V14" s="54"/>
      <c r="X14" s="54"/>
      <c r="Y14" s="54"/>
    </row>
    <row r="15">
      <c r="A15" s="8" t="str">
        <f>Form!C202</f>
        <v>Katherine Yung, MD, FACS</v>
      </c>
      <c r="B15" s="54" t="str">
        <f>Form!AN202</f>
        <v>450 Sutter Street, Suite 1139, San Francisco, CA 94108, San Francisco, CA</v>
      </c>
      <c r="C15" s="47" t="str">
        <f>Form!J202</f>
        <v>Surgeon</v>
      </c>
      <c r="D15" s="55" t="str">
        <f>Form!AF202</f>
        <v>Chondrolaryngoplasty, Wendler's Glottoplasty, LAVA, Type 3 Thyroplasty</v>
      </c>
      <c r="E15" s="48" t="str">
        <f>Form!AI202</f>
        <v>Cisgender Woman</v>
      </c>
      <c r="F15" s="9" t="str">
        <f>Form!C202&amp;Form!E202&amp;" is a "&amp;Form!AE202&amp;" employed at "&amp;Form!AO202&amp;"."</f>
        <v>Katherine Yung, MD, FACS (she/her) is a fellowship-trained Laryngologist employed at San Francisco Voice &amp; Swallowing.</v>
      </c>
      <c r="G15" s="54">
        <f>Form!AW202</f>
        <v>2008</v>
      </c>
      <c r="H15" s="54">
        <f>Form!AV202</f>
        <v>2015</v>
      </c>
      <c r="I15" s="54" t="str">
        <f>Form!AF202</f>
        <v>Chondrolaryngoplasty, Wendler's Glottoplasty, LAVA, Type 3 Thyroplasty</v>
      </c>
      <c r="J15" s="54" t="str">
        <f>Form!AG202</f>
        <v>Kristen Bond, CCC-SLP and Wynde Vastine, CCC-SLP</v>
      </c>
      <c r="K15" s="54" t="str">
        <f>Form!AP202</f>
        <v>IATVS, ALA, Trio, ABEA</v>
      </c>
      <c r="M15" s="56" t="str">
        <f>Form!AS202</f>
        <v>sfvoice.com</v>
      </c>
      <c r="N15" s="54">
        <f>Form!AQ202</f>
        <v>4158398639</v>
      </c>
      <c r="O15" s="54" t="str">
        <f>Form!AR202</f>
        <v>kyung@sfvoice.com</v>
      </c>
      <c r="P15" s="54" t="str">
        <f>Form!AD202</f>
        <v>Residency in Otolaryngology-Head and Neck Surgery, Fellowship in Laryngology</v>
      </c>
      <c r="Q15" s="54" t="str">
        <f>Form!AT202</f>
        <v>I have attended course/lectures on cultural humility given by members of the trans and gender diverse community. </v>
      </c>
      <c r="R15" s="54" t="str">
        <f>Form!AX202</f>
        <v/>
      </c>
      <c r="S15" s="54" t="str">
        <f>Form!AZ202</f>
        <v/>
      </c>
      <c r="T15" s="54"/>
      <c r="V15" s="54"/>
      <c r="X15" s="54"/>
      <c r="Y15" s="54"/>
    </row>
    <row r="16">
      <c r="A16" s="8" t="str">
        <f>Form!C224</f>
        <v>Hannah Kavookjian, MD</v>
      </c>
      <c r="B16" s="54" t="str">
        <f>Form!AN224</f>
        <v>3901 Rainbow Blvd, Kansas City, Kansas</v>
      </c>
      <c r="C16" s="47" t="str">
        <f>Form!J224</f>
        <v>Surgeon</v>
      </c>
      <c r="D16" s="55" t="str">
        <f>Form!AF224</f>
        <v>Chondrolaryngoplasty, Wendler's Glottoplasty, Type 3 Thyroplasty</v>
      </c>
      <c r="E16" s="48" t="str">
        <f>Form!AI224</f>
        <v>Cisgender Woman</v>
      </c>
      <c r="F16" s="9" t="str">
        <f>Form!C224&amp;Form!E224&amp;" is a "&amp;Form!AE224&amp;" employed at "&amp;Form!AO224&amp;"."</f>
        <v>Hannah Kavookjian, MD is a fellowship-trained Laryngologist employed at The University of Kansas Health System.</v>
      </c>
      <c r="G16" s="54">
        <f>Form!AW224</f>
        <v>2021</v>
      </c>
      <c r="H16" s="54">
        <f>Form!AV224</f>
        <v>2021</v>
      </c>
      <c r="I16" s="54" t="str">
        <f>Form!AF224</f>
        <v>Chondrolaryngoplasty, Wendler's Glottoplasty, Type 3 Thyroplasty</v>
      </c>
      <c r="J16" s="54" t="str">
        <f>Form!AG224</f>
        <v>Lynn Hawk MA CCC-SLP, Natalie Neri MA CCC-SLP, Lisa Kelley MA CCC-SLP, Haylie Baughman MA CCC-SLP</v>
      </c>
      <c r="K16" s="54" t="str">
        <f>Form!AP224</f>
        <v/>
      </c>
      <c r="M16" s="54" t="str">
        <f>Form!AS224</f>
        <v/>
      </c>
      <c r="N16" s="54">
        <f>Form!AQ224</f>
        <v>9135886701</v>
      </c>
      <c r="O16" s="54" t="str">
        <f>Form!AR224</f>
        <v/>
      </c>
      <c r="P16" s="54" t="str">
        <f>Form!AD224</f>
        <v>fellowship trained laryngologist specializing in phonosurgery</v>
      </c>
      <c r="Q16" s="54" t="str">
        <f>Form!AT224</f>
        <v/>
      </c>
      <c r="R16" s="54" t="str">
        <f>Form!AX224</f>
        <v/>
      </c>
      <c r="S16" s="54" t="str">
        <f>Form!AZ224</f>
        <v/>
      </c>
      <c r="T16" s="54"/>
      <c r="V16" s="54"/>
      <c r="X16" s="54"/>
      <c r="Y16" s="54"/>
    </row>
    <row r="17">
      <c r="A17" s="8" t="str">
        <f>Form!C251</f>
        <v>Karuna Dewan, MD</v>
      </c>
      <c r="B17" s="54" t="str">
        <f>Form!AN251</f>
        <v>1501 Kings Highway, Shreveport, Louisiana</v>
      </c>
      <c r="C17" s="47" t="str">
        <f>Form!J251</f>
        <v>Surgeon</v>
      </c>
      <c r="D17" s="55" t="str">
        <f>Form!AF251</f>
        <v>Chondrolaryngoplasty, Wendler's Glottoplasty, LAVA, Cricothyroid approximation, Type 3 Thyroplasty</v>
      </c>
      <c r="E17" s="48" t="str">
        <f>Form!AI251</f>
        <v>Cisgender Woman</v>
      </c>
      <c r="F17" s="9" t="str">
        <f>Form!C251&amp;Form!E251&amp;" is a "&amp;Form!AE251&amp;" employed at "&amp;Form!AO251&amp;"."</f>
        <v>Karuna Dewan, MD (she/her) is a fellowship-trained Laryngologist employed at LSU.</v>
      </c>
      <c r="G17" s="54">
        <f>Form!AW251</f>
        <v>2015</v>
      </c>
      <c r="H17" s="54">
        <f>Form!AV251</f>
        <v>2015</v>
      </c>
      <c r="I17" s="54" t="str">
        <f>Form!AF251</f>
        <v>Chondrolaryngoplasty, Wendler's Glottoplasty, LAVA, Cricothyroid approximation, Type 3 Thyroplasty</v>
      </c>
      <c r="J17" s="54" t="str">
        <f>Form!AG251</f>
        <v>Sarah Quintana SLP-CCC</v>
      </c>
      <c r="K17" s="54" t="str">
        <f>Form!AP251</f>
        <v>ALA, ASHA, ABEA, AAO-HNS</v>
      </c>
      <c r="M17" s="54" t="str">
        <f>Form!AS251</f>
        <v/>
      </c>
      <c r="N17" s="54">
        <f>Form!AQ251</f>
        <v>3186756262</v>
      </c>
      <c r="O17" s="54" t="str">
        <f>Form!AR251</f>
        <v>kdewan@lsuhsc.edu</v>
      </c>
      <c r="P17" s="54" t="str">
        <f>Form!AD251</f>
        <v>I am a fellowship trained laryngologist. </v>
      </c>
      <c r="Q17" s="54" t="str">
        <f>Form!AT251</f>
        <v/>
      </c>
      <c r="R17" s="54" t="str">
        <f>Form!AX251</f>
        <v/>
      </c>
      <c r="S17" s="54" t="str">
        <f>Form!AZ251</f>
        <v/>
      </c>
      <c r="T17" s="54"/>
      <c r="V17" s="54"/>
      <c r="X17" s="54"/>
      <c r="Y17" s="54"/>
    </row>
    <row r="18">
      <c r="A18" s="8" t="str">
        <f>Form!C252</f>
        <v>Clark A Rosen, MD</v>
      </c>
      <c r="B18" s="54" t="str">
        <f>Form!AN252</f>
        <v>2330 Post Street, San Francisco, California</v>
      </c>
      <c r="C18" s="47" t="str">
        <f>Form!J252</f>
        <v>Surgeon</v>
      </c>
      <c r="D18" s="55" t="str">
        <f>Form!AF252</f>
        <v>Chondrolaryngoplasty, Wendler's Glottoplasty</v>
      </c>
      <c r="E18" s="48" t="str">
        <f>Form!AI252</f>
        <v>Cisgender Man</v>
      </c>
      <c r="F18" s="9" t="str">
        <f>Form!C252&amp;Form!E252&amp;" is a "&amp;Form!AE252&amp;" employed at "&amp;Form!AO252&amp;"."</f>
        <v>Clark A Rosen, MD (he/him) is a fellowship-trained Laryngologist employed at UCSF.</v>
      </c>
      <c r="G18" s="54">
        <f>Form!AW252</f>
        <v>1996</v>
      </c>
      <c r="H18" s="54">
        <f>Form!AV252</f>
        <v>2014</v>
      </c>
      <c r="I18" s="54" t="str">
        <f>Form!AF252</f>
        <v>Chondrolaryngoplasty, Wendler's Glottoplasty</v>
      </c>
      <c r="J18" s="54" t="str">
        <f>Form!AG252</f>
        <v>Sarah Schneider, Desi Gutierrez, Erik Steele, Zoe Weston, Nicole Rinne, Rachel Agron</v>
      </c>
      <c r="K18" s="54" t="str">
        <f>Form!AP252</f>
        <v>WPATH, ALA, Fall Voice, ABEA</v>
      </c>
      <c r="M18" s="56" t="str">
        <f>Form!AS252</f>
        <v>https://ohns.ucsf.edu/laryngology/</v>
      </c>
      <c r="N18" s="54">
        <f>Form!AQ252</f>
        <v>4158857700</v>
      </c>
      <c r="O18" s="54" t="str">
        <f>Form!AR252</f>
        <v>clark.rosen@ucsf.edu</v>
      </c>
      <c r="P18" s="54" t="str">
        <f>Form!AD252</f>
        <v>Fellowship trained Laryngology with over 28 years of experience in the field</v>
      </c>
      <c r="Q18" s="54" t="str">
        <f>Form!AT252</f>
        <v>All members of the UCSF Voice &amp; Swallowing Center team have participated in multiple formal and informal training sessions regarding cultural humility as it pertains to the trans and gender diverse community.</v>
      </c>
      <c r="R18" s="54" t="str">
        <f>Form!AX252</f>
        <v/>
      </c>
      <c r="S18" s="54" t="str">
        <f>Form!AZ252</f>
        <v>We work closely with the UCSF Transgender Center of Excellence and the UCSF Facial Plastic division to optimize care for our patients. Our center is dedicated to patient-centered care delivered with an interdisciplinary care model.  </v>
      </c>
      <c r="T18" s="54"/>
      <c r="V18" s="54"/>
      <c r="X18" s="54"/>
      <c r="Y18" s="54"/>
    </row>
    <row r="19">
      <c r="A19" s="8" t="str">
        <f>Form!C256</f>
        <v>Lyndsay Madden, DO</v>
      </c>
      <c r="B19" s="54" t="str">
        <f>Form!AN256</f>
        <v>131 Miller Street, Winston-Salem, North Carolina</v>
      </c>
      <c r="C19" s="47" t="str">
        <f>Form!J256</f>
        <v>Surgeon</v>
      </c>
      <c r="D19" s="55" t="str">
        <f>Form!AF256</f>
        <v>Chondrolaryngoplasty, Wendler's Glottoplasty</v>
      </c>
      <c r="E19" s="48" t="str">
        <f>Form!AI256</f>
        <v>Cisgender Woman</v>
      </c>
      <c r="F19" s="9" t="str">
        <f>Form!C256&amp;Form!E256&amp;" is a "&amp;Form!AE256&amp;" employed at "&amp;Form!AO256&amp;"."</f>
        <v>Lyndsay Madden, DO (she/her) is a fellowship-trained Laryngologist employed at Atrium Health - Wake Forest University School of Medicine.</v>
      </c>
      <c r="G19" s="54">
        <f>Form!AW256</f>
        <v>2015</v>
      </c>
      <c r="H19" s="54">
        <f>Form!AV256</f>
        <v>2017</v>
      </c>
      <c r="I19" s="54" t="str">
        <f>Form!AF256</f>
        <v>Chondrolaryngoplasty, Wendler's Glottoplasty</v>
      </c>
      <c r="J19" s="54" t="str">
        <f>Form!AG256</f>
        <v>Kathryn Ruckart, K. Annalize Sussman</v>
      </c>
      <c r="K19" s="54" t="str">
        <f>Form!AP256</f>
        <v>ALA, AOCOO-HNS, AAO, ABEA, FACS, LGBTQ+ Clinical Council, LGBTQ Affinity Group, Triological Society</v>
      </c>
      <c r="M19" s="56" t="str">
        <f>Form!AS256</f>
        <v>https://www.wakehealth.edu/locations/clinics/v/voice-and-swallowing-disorders-center</v>
      </c>
      <c r="N19" s="54">
        <f>Form!AQ256</f>
        <v>3367160178</v>
      </c>
      <c r="O19" s="54" t="str">
        <f>Form!AR256</f>
        <v/>
      </c>
      <c r="P19" s="54" t="str">
        <f>Form!AD256</f>
        <v>Laryngology Fellowship completed in 2015</v>
      </c>
      <c r="Q19" s="54" t="str">
        <f>Form!AT256</f>
        <v>Safe Zone in Medicine Training through Wake Forest University School of Medicine</v>
      </c>
      <c r="R19" s="54" t="str">
        <f>Form!AX256</f>
        <v/>
      </c>
      <c r="S19" s="54" t="str">
        <f>Form!AZ256</f>
        <v/>
      </c>
      <c r="T19" s="54"/>
      <c r="V19" s="54"/>
      <c r="X19" s="54"/>
      <c r="Y19" s="54"/>
    </row>
    <row r="20">
      <c r="A20" s="8" t="str">
        <f>Form!C259</f>
        <v>Mark Courey, MD</v>
      </c>
      <c r="B20" s="54" t="str">
        <f>Form!AN259</f>
        <v>5 East 98th Street, New York, New York</v>
      </c>
      <c r="C20" s="47" t="str">
        <f>Form!J259</f>
        <v>Surgeon</v>
      </c>
      <c r="D20" s="55" t="str">
        <f>Form!AF259</f>
        <v>Chondrolaryngoplasty, Wendler's Glottoplasty, Type 3 Thyroplasty, Revision surgery</v>
      </c>
      <c r="E20" s="48" t="str">
        <f>Form!AI259</f>
        <v>Cisgender Man</v>
      </c>
      <c r="F20" s="9" t="str">
        <f>Form!C259&amp;Form!E259&amp;" is a "&amp;Form!AE259&amp;" employed at "&amp;Form!AO259&amp;"."</f>
        <v>Mark Courey, MD (he/him) is a fellowship-trained Laryngologist employed at MSHS.</v>
      </c>
      <c r="G20" s="54">
        <f>Form!AW259</f>
        <v>1993</v>
      </c>
      <c r="H20" s="54">
        <f>Form!AV259</f>
        <v>2014</v>
      </c>
      <c r="I20" s="54" t="str">
        <f>Form!AF259</f>
        <v>Chondrolaryngoplasty, Wendler's Glottoplasty, Type 3 Thyroplasty, Revision surgery</v>
      </c>
      <c r="J20" s="54" t="str">
        <f>Form!AG259</f>
        <v>Leanne Goldberg, Brittany Palmer, Umit Dasdogen, Olivia Bodderick, Bradley Hoff</v>
      </c>
      <c r="K20" s="54" t="str">
        <f>Form!AP259</f>
        <v>WPATH, American Laryngological Association, American Academy of Otolaryngology/Head and Neck Surgery</v>
      </c>
      <c r="M20" s="54" t="str">
        <f>Form!AS259</f>
        <v/>
      </c>
      <c r="N20" s="54">
        <f>Form!AQ259</f>
        <v>3475972204</v>
      </c>
      <c r="O20" s="54" t="str">
        <f>Form!AR259</f>
        <v>mark.courey@mountsinai.org</v>
      </c>
      <c r="P20" s="54" t="str">
        <f>Form!AD259</f>
        <v>Laryngology fellowship 1993, Trained over 50 laryngologists, modified endoscopic vocal fold  shortening surgery to produce reliable outcomes, trained 12 fellows in this surgical technique.  Performed over 200 pitch elevation surgeries and studied the outcomes.</v>
      </c>
      <c r="Q20" s="54" t="str">
        <f>Form!AT259</f>
        <v/>
      </c>
      <c r="R20" s="54" t="str">
        <f>Form!AX259</f>
        <v/>
      </c>
      <c r="S20" s="54" t="str">
        <f>Form!AZ259</f>
        <v/>
      </c>
      <c r="T20" s="54"/>
      <c r="V20" s="54"/>
      <c r="X20" s="54"/>
      <c r="Y20" s="54"/>
    </row>
    <row r="21">
      <c r="A21" s="8" t="str">
        <f>Form!C261</f>
        <v>Paul Paddle, MD</v>
      </c>
      <c r="B21" s="54" t="str">
        <f>Form!AN261</f>
        <v>East Melbourne, Richmond, East Bentleigh , East Melbourne , Victoria</v>
      </c>
      <c r="C21" s="47" t="str">
        <f>Form!J261</f>
        <v>Surgeon</v>
      </c>
      <c r="D21" s="55" t="str">
        <f>Form!AF261</f>
        <v>Chondrolaryngoplasty, Wendler's Glottoplasty, LAVA, Type 3 Thyroplasty, Injection augmentation </v>
      </c>
      <c r="E21" s="48" t="str">
        <f>Form!AI261</f>
        <v>Cisgender Man</v>
      </c>
      <c r="F21" s="9" t="str">
        <f>Form!C261&amp;Form!E261&amp;" is a "&amp;Form!AE261&amp;" employed at "&amp;Form!AO261&amp;"."</f>
        <v>Paul Paddle, MD (he/him) is a fellowship-trained Laryngologist employed at Melbourne Voice Analysis Centre, Melbourne ENT Group, Monash Health .</v>
      </c>
      <c r="G21" s="54">
        <f>Form!AW261</f>
        <v>2013</v>
      </c>
      <c r="H21" s="54">
        <f>Form!AV261</f>
        <v>2017</v>
      </c>
      <c r="I21" s="54" t="str">
        <f>Form!AF261</f>
        <v>Chondrolaryngoplasty, Wendler's Glottoplasty, LAVA, Type 3 Thyroplasty, Injection augmentation </v>
      </c>
      <c r="J21" s="54" t="str">
        <f>Form!AG261</f>
        <v>Jennifer Oates, Debbie Phyland</v>
      </c>
      <c r="K21" s="54" t="str">
        <f>Form!AP261</f>
        <v>WPATH, AusPath, International Association of Trans Voice Surgeons, Laryngological Society of Australasia, Australian Voice Association</v>
      </c>
      <c r="M21" s="56" t="str">
        <f>Form!AS261</f>
        <v>https://www.mvac.com.au</v>
      </c>
      <c r="N21" s="54" t="str">
        <f>Form!AQ261</f>
        <v>+61447558499</v>
      </c>
      <c r="O21" s="54" t="str">
        <f>Form!AR261</f>
        <v>admin@melbvoice.com.au</v>
      </c>
      <c r="P21" s="54" t="str">
        <f>Form!AD261</f>
        <v>Ear Nose and Throat Surgeon, with fellowship training in Laryngology (Boston, Harvard). Have been performing gender affirming voice care for 7 years. I am a member of the International Association of Trans Voice Surgeons, and member of AusPath and WPath. </v>
      </c>
      <c r="Q21" s="54" t="str">
        <f>Form!AT261</f>
        <v>I have gained cultural sensitivity training through formal state and college of surgeons providers</v>
      </c>
      <c r="R21" s="54" t="str">
        <f>Form!AX261</f>
        <v/>
      </c>
      <c r="S21" s="54" t="str">
        <f>Form!AZ261</f>
        <v/>
      </c>
      <c r="T21" s="54"/>
      <c r="V21" s="54"/>
      <c r="X21" s="54"/>
      <c r="Y21" s="54"/>
    </row>
    <row r="22">
      <c r="A22" s="8" t="str">
        <f>Form!C263</f>
        <v/>
      </c>
      <c r="C22" s="51"/>
      <c r="E22" s="48"/>
    </row>
    <row r="23">
      <c r="A23" s="8" t="str">
        <f>Form!C264</f>
        <v/>
      </c>
      <c r="C23" s="51"/>
      <c r="E23" s="48"/>
    </row>
    <row r="24">
      <c r="A24" s="8" t="str">
        <f>Form!C265</f>
        <v/>
      </c>
      <c r="C24" s="51"/>
      <c r="E24" s="48"/>
    </row>
    <row r="25">
      <c r="C25" s="51"/>
      <c r="E25" s="48"/>
    </row>
    <row r="26">
      <c r="C26" s="51"/>
      <c r="E26" s="48"/>
    </row>
    <row r="27">
      <c r="C27" s="51"/>
      <c r="E27" s="48"/>
    </row>
    <row r="28">
      <c r="C28" s="51"/>
      <c r="E28" s="48"/>
    </row>
    <row r="29">
      <c r="C29" s="51"/>
      <c r="E29" s="48"/>
    </row>
    <row r="30">
      <c r="C30" s="51"/>
      <c r="E30" s="48"/>
    </row>
    <row r="31">
      <c r="C31" s="51"/>
      <c r="E31" s="48"/>
    </row>
    <row r="32">
      <c r="C32" s="51"/>
      <c r="E32" s="48"/>
    </row>
    <row r="33">
      <c r="C33" s="51"/>
      <c r="E33" s="48"/>
    </row>
    <row r="34">
      <c r="C34" s="51"/>
      <c r="E34" s="48"/>
    </row>
    <row r="35">
      <c r="C35" s="51"/>
      <c r="E35" s="48"/>
    </row>
    <row r="36">
      <c r="C36" s="51"/>
      <c r="E36" s="48"/>
    </row>
    <row r="37">
      <c r="C37" s="51"/>
      <c r="E37" s="48"/>
    </row>
    <row r="38">
      <c r="C38" s="51"/>
      <c r="E38" s="48"/>
    </row>
    <row r="39">
      <c r="C39" s="51"/>
      <c r="E39" s="48"/>
    </row>
    <row r="40">
      <c r="C40" s="51"/>
      <c r="E40" s="48"/>
    </row>
    <row r="41">
      <c r="C41" s="51"/>
      <c r="E41" s="48"/>
    </row>
    <row r="42">
      <c r="C42" s="51"/>
      <c r="E42" s="48"/>
    </row>
    <row r="43">
      <c r="C43" s="51"/>
      <c r="E43" s="48"/>
    </row>
    <row r="44">
      <c r="C44" s="51"/>
      <c r="E44" s="48"/>
    </row>
    <row r="45">
      <c r="C45" s="51"/>
      <c r="E45" s="48"/>
    </row>
    <row r="46">
      <c r="C46" s="51"/>
      <c r="E46" s="48"/>
    </row>
    <row r="47">
      <c r="C47" s="51"/>
      <c r="E47" s="48"/>
    </row>
    <row r="48">
      <c r="C48" s="51"/>
      <c r="E48" s="48"/>
    </row>
    <row r="49">
      <c r="C49" s="51"/>
      <c r="E49" s="48"/>
    </row>
    <row r="50">
      <c r="C50" s="51"/>
      <c r="E50" s="48"/>
    </row>
    <row r="51">
      <c r="C51" s="51"/>
      <c r="E51" s="48"/>
    </row>
    <row r="52">
      <c r="C52" s="51"/>
      <c r="E52" s="48"/>
    </row>
    <row r="53">
      <c r="C53" s="51"/>
      <c r="E53" s="48"/>
    </row>
    <row r="54">
      <c r="C54" s="51"/>
      <c r="E54" s="48"/>
    </row>
    <row r="55">
      <c r="C55" s="51"/>
      <c r="E55" s="48"/>
    </row>
    <row r="56">
      <c r="C56" s="51"/>
      <c r="E56" s="48"/>
    </row>
    <row r="57">
      <c r="C57" s="51"/>
      <c r="E57" s="48"/>
    </row>
    <row r="58">
      <c r="C58" s="51"/>
      <c r="E58" s="48"/>
    </row>
    <row r="59">
      <c r="C59" s="51"/>
      <c r="E59" s="48"/>
    </row>
    <row r="60">
      <c r="C60" s="51"/>
      <c r="E60" s="48"/>
    </row>
    <row r="61">
      <c r="C61" s="51"/>
      <c r="E61" s="48"/>
    </row>
    <row r="62">
      <c r="C62" s="51"/>
      <c r="E62" s="48"/>
    </row>
    <row r="63">
      <c r="C63" s="51"/>
      <c r="E63" s="48"/>
    </row>
    <row r="64">
      <c r="C64" s="51"/>
      <c r="E64" s="48"/>
    </row>
    <row r="65">
      <c r="C65" s="51"/>
      <c r="E65" s="48"/>
    </row>
    <row r="66">
      <c r="C66" s="51"/>
      <c r="E66" s="48"/>
    </row>
    <row r="67">
      <c r="C67" s="51"/>
      <c r="E67" s="48"/>
    </row>
    <row r="68">
      <c r="C68" s="51"/>
      <c r="E68" s="48"/>
    </row>
    <row r="69">
      <c r="C69" s="51"/>
      <c r="E69" s="48"/>
    </row>
    <row r="70">
      <c r="C70" s="51"/>
      <c r="E70" s="48"/>
    </row>
    <row r="71">
      <c r="C71" s="51"/>
      <c r="E71" s="48"/>
    </row>
    <row r="72">
      <c r="C72" s="51"/>
      <c r="E72" s="48"/>
    </row>
    <row r="73">
      <c r="C73" s="51"/>
      <c r="E73" s="48"/>
    </row>
    <row r="74">
      <c r="C74" s="51"/>
      <c r="E74" s="48"/>
    </row>
    <row r="75">
      <c r="C75" s="51"/>
      <c r="E75" s="48"/>
    </row>
    <row r="76">
      <c r="C76" s="51"/>
      <c r="E76" s="48"/>
    </row>
    <row r="77">
      <c r="C77" s="51"/>
      <c r="E77" s="48"/>
    </row>
    <row r="78">
      <c r="C78" s="51"/>
      <c r="E78" s="48"/>
    </row>
    <row r="79">
      <c r="C79" s="51"/>
      <c r="E79" s="48"/>
    </row>
    <row r="80">
      <c r="C80" s="51"/>
      <c r="E80" s="48"/>
    </row>
    <row r="81">
      <c r="C81" s="51"/>
      <c r="E81" s="48"/>
    </row>
    <row r="82">
      <c r="C82" s="51"/>
      <c r="E82" s="48"/>
    </row>
    <row r="83">
      <c r="C83" s="51"/>
      <c r="E83" s="48"/>
    </row>
    <row r="84">
      <c r="C84" s="51"/>
      <c r="E84" s="48"/>
    </row>
    <row r="85">
      <c r="C85" s="51"/>
      <c r="E85" s="48"/>
    </row>
    <row r="86">
      <c r="C86" s="51"/>
      <c r="E86" s="48"/>
    </row>
    <row r="87">
      <c r="C87" s="51"/>
      <c r="E87" s="48"/>
    </row>
    <row r="88">
      <c r="C88" s="51"/>
      <c r="E88" s="48"/>
    </row>
    <row r="89">
      <c r="C89" s="51"/>
      <c r="E89" s="48"/>
    </row>
    <row r="90">
      <c r="C90" s="51"/>
      <c r="E90" s="48"/>
    </row>
    <row r="91">
      <c r="C91" s="51"/>
      <c r="E91" s="48"/>
    </row>
    <row r="92">
      <c r="C92" s="51"/>
      <c r="E92" s="48"/>
    </row>
    <row r="93">
      <c r="C93" s="51"/>
      <c r="E93" s="48"/>
    </row>
    <row r="94">
      <c r="C94" s="51"/>
      <c r="E94" s="48"/>
    </row>
    <row r="95">
      <c r="C95" s="51"/>
      <c r="E95" s="48"/>
    </row>
    <row r="96">
      <c r="C96" s="51"/>
      <c r="E96" s="48"/>
    </row>
    <row r="97">
      <c r="C97" s="51"/>
      <c r="E97" s="48"/>
    </row>
    <row r="98">
      <c r="C98" s="51"/>
      <c r="E98" s="48"/>
    </row>
    <row r="99">
      <c r="C99" s="51"/>
      <c r="E99" s="48"/>
    </row>
    <row r="100">
      <c r="C100" s="51"/>
      <c r="E100" s="48"/>
    </row>
    <row r="101">
      <c r="C101" s="51"/>
      <c r="E101" s="48"/>
    </row>
    <row r="102">
      <c r="C102" s="51"/>
      <c r="E102" s="48"/>
    </row>
    <row r="103">
      <c r="C103" s="51"/>
      <c r="E103" s="48"/>
    </row>
    <row r="104">
      <c r="C104" s="51"/>
      <c r="E104" s="48"/>
    </row>
    <row r="105">
      <c r="C105" s="51"/>
      <c r="E105" s="48"/>
    </row>
    <row r="106">
      <c r="C106" s="51"/>
      <c r="E106" s="48"/>
    </row>
    <row r="107">
      <c r="C107" s="51"/>
      <c r="E107" s="48"/>
    </row>
    <row r="108">
      <c r="C108" s="51"/>
      <c r="E108" s="48"/>
    </row>
    <row r="109">
      <c r="C109" s="51"/>
      <c r="E109" s="48"/>
    </row>
    <row r="110">
      <c r="C110" s="51"/>
      <c r="E110" s="48"/>
    </row>
    <row r="111">
      <c r="C111" s="51"/>
      <c r="E111" s="48"/>
    </row>
    <row r="112">
      <c r="C112" s="51"/>
      <c r="E112" s="48"/>
    </row>
    <row r="113">
      <c r="C113" s="51"/>
      <c r="E113" s="48"/>
    </row>
    <row r="114">
      <c r="C114" s="51"/>
      <c r="E114" s="48"/>
    </row>
    <row r="115">
      <c r="C115" s="51"/>
      <c r="E115" s="48"/>
    </row>
    <row r="116">
      <c r="C116" s="51"/>
      <c r="E116" s="48"/>
    </row>
    <row r="117">
      <c r="C117" s="51"/>
      <c r="E117" s="48"/>
    </row>
    <row r="118">
      <c r="C118" s="51"/>
      <c r="E118" s="48"/>
    </row>
    <row r="119">
      <c r="C119" s="51"/>
      <c r="E119" s="48"/>
    </row>
    <row r="120">
      <c r="C120" s="51"/>
      <c r="E120" s="48"/>
    </row>
    <row r="121">
      <c r="C121" s="51"/>
      <c r="E121" s="48"/>
    </row>
    <row r="122">
      <c r="C122" s="51"/>
      <c r="E122" s="48"/>
    </row>
    <row r="123">
      <c r="C123" s="51"/>
      <c r="E123" s="48"/>
    </row>
    <row r="124">
      <c r="C124" s="51"/>
      <c r="E124" s="48"/>
    </row>
    <row r="125">
      <c r="C125" s="51"/>
      <c r="E125" s="48"/>
    </row>
    <row r="126">
      <c r="C126" s="51"/>
      <c r="E126" s="48"/>
    </row>
    <row r="127">
      <c r="C127" s="51"/>
      <c r="E127" s="48"/>
    </row>
    <row r="128">
      <c r="C128" s="51"/>
      <c r="E128" s="48"/>
    </row>
    <row r="129">
      <c r="C129" s="51"/>
      <c r="E129" s="48"/>
    </row>
    <row r="130">
      <c r="C130" s="51"/>
      <c r="E130" s="48"/>
    </row>
    <row r="131">
      <c r="C131" s="51"/>
      <c r="E131" s="48"/>
    </row>
    <row r="132">
      <c r="C132" s="51"/>
      <c r="E132" s="48"/>
    </row>
    <row r="133">
      <c r="C133" s="51"/>
      <c r="E133" s="48"/>
    </row>
    <row r="134">
      <c r="C134" s="51"/>
      <c r="E134" s="48"/>
    </row>
    <row r="135">
      <c r="C135" s="51"/>
      <c r="E135" s="48"/>
    </row>
    <row r="136">
      <c r="C136" s="51"/>
      <c r="E136" s="48"/>
    </row>
    <row r="137">
      <c r="C137" s="51"/>
      <c r="E137" s="48"/>
    </row>
    <row r="138">
      <c r="C138" s="51"/>
      <c r="E138" s="48"/>
    </row>
    <row r="139">
      <c r="C139" s="51"/>
      <c r="E139" s="48"/>
    </row>
    <row r="140">
      <c r="C140" s="51"/>
      <c r="E140" s="48"/>
    </row>
    <row r="141">
      <c r="C141" s="51"/>
      <c r="E141" s="48"/>
    </row>
    <row r="142">
      <c r="C142" s="51"/>
      <c r="E142" s="48"/>
    </row>
    <row r="143">
      <c r="C143" s="51"/>
      <c r="E143" s="48"/>
    </row>
    <row r="144">
      <c r="C144" s="51"/>
      <c r="E144" s="48"/>
    </row>
    <row r="145">
      <c r="C145" s="51"/>
      <c r="E145" s="48"/>
    </row>
    <row r="146">
      <c r="C146" s="51"/>
      <c r="E146" s="48"/>
    </row>
    <row r="147">
      <c r="C147" s="51"/>
      <c r="E147" s="48"/>
    </row>
    <row r="148">
      <c r="C148" s="51"/>
      <c r="E148" s="48"/>
    </row>
    <row r="149">
      <c r="C149" s="51"/>
      <c r="E149" s="48"/>
    </row>
    <row r="150">
      <c r="C150" s="51"/>
      <c r="E150" s="48"/>
    </row>
    <row r="151">
      <c r="C151" s="51"/>
      <c r="E151" s="48"/>
    </row>
    <row r="152">
      <c r="C152" s="51"/>
      <c r="E152" s="48"/>
    </row>
    <row r="153">
      <c r="C153" s="51"/>
      <c r="E153" s="48"/>
    </row>
    <row r="154">
      <c r="C154" s="51"/>
      <c r="E154" s="48"/>
    </row>
    <row r="155">
      <c r="C155" s="51"/>
      <c r="E155" s="48"/>
    </row>
    <row r="156">
      <c r="C156" s="51"/>
      <c r="E156" s="48"/>
    </row>
    <row r="157">
      <c r="C157" s="51"/>
      <c r="E157" s="48"/>
    </row>
    <row r="158">
      <c r="C158" s="51"/>
      <c r="E158" s="48"/>
    </row>
    <row r="159">
      <c r="C159" s="51"/>
      <c r="E159" s="48"/>
    </row>
    <row r="160">
      <c r="C160" s="51"/>
      <c r="E160" s="48"/>
    </row>
    <row r="161">
      <c r="C161" s="51"/>
      <c r="E161" s="48"/>
    </row>
    <row r="162">
      <c r="C162" s="51"/>
      <c r="E162" s="48"/>
    </row>
    <row r="163">
      <c r="C163" s="51"/>
      <c r="E163" s="48"/>
    </row>
    <row r="164">
      <c r="C164" s="51"/>
      <c r="E164" s="48"/>
    </row>
    <row r="165">
      <c r="C165" s="51"/>
      <c r="E165" s="48"/>
    </row>
    <row r="166">
      <c r="C166" s="51"/>
      <c r="E166" s="48"/>
    </row>
    <row r="167">
      <c r="C167" s="51"/>
      <c r="E167" s="48"/>
    </row>
    <row r="168">
      <c r="C168" s="51"/>
      <c r="E168" s="48"/>
    </row>
    <row r="169">
      <c r="C169" s="51"/>
      <c r="E169" s="48"/>
    </row>
    <row r="170">
      <c r="C170" s="51"/>
      <c r="E170" s="48"/>
    </row>
    <row r="171">
      <c r="C171" s="51"/>
      <c r="E171" s="48"/>
    </row>
    <row r="172">
      <c r="C172" s="51"/>
      <c r="E172" s="48"/>
    </row>
    <row r="173">
      <c r="C173" s="51"/>
      <c r="E173" s="48"/>
    </row>
    <row r="174">
      <c r="C174" s="51"/>
      <c r="E174" s="48"/>
    </row>
    <row r="175">
      <c r="C175" s="51"/>
      <c r="E175" s="48"/>
    </row>
    <row r="176">
      <c r="C176" s="51"/>
      <c r="E176" s="48"/>
    </row>
    <row r="177">
      <c r="C177" s="51"/>
      <c r="E177" s="48"/>
    </row>
    <row r="178">
      <c r="C178" s="51"/>
      <c r="E178" s="48"/>
    </row>
    <row r="179">
      <c r="C179" s="51"/>
      <c r="E179" s="48"/>
    </row>
    <row r="180">
      <c r="C180" s="51"/>
      <c r="E180" s="48"/>
    </row>
    <row r="181">
      <c r="C181" s="51"/>
      <c r="E181" s="48"/>
    </row>
    <row r="182">
      <c r="C182" s="51"/>
      <c r="E182" s="48"/>
    </row>
    <row r="183">
      <c r="C183" s="51"/>
      <c r="E183" s="48"/>
    </row>
    <row r="184">
      <c r="C184" s="51"/>
      <c r="E184" s="48"/>
    </row>
    <row r="185">
      <c r="C185" s="51"/>
      <c r="E185" s="48"/>
    </row>
    <row r="186">
      <c r="C186" s="51"/>
      <c r="E186" s="48"/>
    </row>
    <row r="187">
      <c r="C187" s="51"/>
      <c r="E187" s="48"/>
    </row>
    <row r="188">
      <c r="C188" s="51"/>
      <c r="E188" s="48"/>
    </row>
    <row r="189">
      <c r="C189" s="51"/>
      <c r="E189" s="48"/>
    </row>
    <row r="190">
      <c r="C190" s="51"/>
      <c r="E190" s="48"/>
    </row>
    <row r="191">
      <c r="C191" s="51"/>
      <c r="E191" s="48"/>
    </row>
    <row r="192">
      <c r="C192" s="51"/>
      <c r="E192" s="48"/>
    </row>
    <row r="193">
      <c r="C193" s="51"/>
      <c r="E193" s="48"/>
    </row>
    <row r="194">
      <c r="C194" s="51"/>
      <c r="E194" s="48"/>
    </row>
    <row r="195">
      <c r="C195" s="51"/>
      <c r="E195" s="48"/>
    </row>
    <row r="196">
      <c r="C196" s="51"/>
      <c r="E196" s="48"/>
    </row>
    <row r="197">
      <c r="C197" s="51"/>
      <c r="E197" s="48"/>
    </row>
    <row r="198">
      <c r="C198" s="51"/>
      <c r="E198" s="48"/>
    </row>
    <row r="199">
      <c r="C199" s="51"/>
      <c r="E199" s="48"/>
    </row>
    <row r="200">
      <c r="C200" s="51"/>
      <c r="E200" s="48"/>
    </row>
    <row r="201">
      <c r="C201" s="51"/>
      <c r="E201" s="48"/>
    </row>
    <row r="202">
      <c r="C202" s="51"/>
      <c r="E202" s="48"/>
    </row>
    <row r="203">
      <c r="C203" s="51"/>
      <c r="E203" s="48"/>
    </row>
    <row r="204">
      <c r="C204" s="51"/>
      <c r="E204" s="48"/>
    </row>
    <row r="205">
      <c r="C205" s="51"/>
      <c r="E205" s="48"/>
    </row>
    <row r="206">
      <c r="C206" s="51"/>
      <c r="E206" s="48"/>
    </row>
    <row r="207">
      <c r="C207" s="51"/>
      <c r="E207" s="48"/>
    </row>
    <row r="208">
      <c r="C208" s="51"/>
      <c r="E208" s="48"/>
    </row>
    <row r="209">
      <c r="C209" s="51"/>
      <c r="E209" s="48"/>
    </row>
    <row r="210">
      <c r="C210" s="51"/>
      <c r="E210" s="48"/>
    </row>
    <row r="211">
      <c r="C211" s="51"/>
      <c r="E211" s="48"/>
    </row>
    <row r="212">
      <c r="C212" s="51"/>
      <c r="E212" s="48"/>
    </row>
    <row r="213">
      <c r="C213" s="51"/>
      <c r="E213" s="48"/>
    </row>
    <row r="214">
      <c r="C214" s="51"/>
      <c r="E214" s="48"/>
    </row>
    <row r="215">
      <c r="C215" s="51"/>
      <c r="E215" s="48"/>
    </row>
    <row r="216">
      <c r="C216" s="51"/>
      <c r="E216" s="48"/>
    </row>
    <row r="217">
      <c r="C217" s="51"/>
      <c r="E217" s="48"/>
    </row>
    <row r="218">
      <c r="C218" s="51"/>
      <c r="E218" s="48"/>
    </row>
    <row r="219">
      <c r="C219" s="51"/>
      <c r="E219" s="48"/>
    </row>
    <row r="220">
      <c r="C220" s="51"/>
      <c r="E220" s="48"/>
    </row>
    <row r="221">
      <c r="C221" s="51"/>
      <c r="E221" s="48"/>
    </row>
    <row r="222">
      <c r="C222" s="51"/>
      <c r="E222" s="48"/>
    </row>
    <row r="223">
      <c r="C223" s="51"/>
      <c r="E223" s="48"/>
    </row>
    <row r="224">
      <c r="C224" s="51"/>
      <c r="E224" s="48"/>
    </row>
    <row r="225">
      <c r="C225" s="51"/>
      <c r="E225" s="48"/>
    </row>
    <row r="226">
      <c r="C226" s="51"/>
      <c r="E226" s="48"/>
    </row>
    <row r="227">
      <c r="C227" s="51"/>
      <c r="E227" s="48"/>
    </row>
    <row r="228">
      <c r="C228" s="51"/>
      <c r="E228" s="48"/>
    </row>
    <row r="229">
      <c r="C229" s="51"/>
      <c r="E229" s="48"/>
    </row>
    <row r="230">
      <c r="C230" s="51"/>
      <c r="E230" s="48"/>
    </row>
    <row r="231">
      <c r="C231" s="51"/>
      <c r="E231" s="48"/>
    </row>
    <row r="232">
      <c r="C232" s="51"/>
      <c r="E232" s="48"/>
    </row>
    <row r="233">
      <c r="C233" s="51"/>
      <c r="E233" s="48"/>
    </row>
    <row r="234">
      <c r="C234" s="51"/>
      <c r="E234" s="48"/>
    </row>
    <row r="235">
      <c r="C235" s="51"/>
      <c r="E235" s="48"/>
    </row>
    <row r="236">
      <c r="C236" s="51"/>
      <c r="E236" s="48"/>
    </row>
    <row r="237">
      <c r="C237" s="51"/>
      <c r="E237" s="48"/>
    </row>
    <row r="238">
      <c r="C238" s="51"/>
      <c r="E238" s="48"/>
    </row>
    <row r="239">
      <c r="C239" s="51"/>
      <c r="E239" s="48"/>
    </row>
    <row r="240">
      <c r="C240" s="51"/>
      <c r="E240" s="48"/>
    </row>
    <row r="241">
      <c r="C241" s="51"/>
      <c r="E241" s="48"/>
    </row>
    <row r="242">
      <c r="C242" s="51"/>
      <c r="E242" s="48"/>
    </row>
    <row r="243">
      <c r="C243" s="51"/>
      <c r="E243" s="48"/>
    </row>
    <row r="244">
      <c r="C244" s="51"/>
      <c r="E244" s="48"/>
    </row>
    <row r="245">
      <c r="C245" s="51"/>
      <c r="E245" s="48"/>
    </row>
    <row r="246">
      <c r="C246" s="51"/>
      <c r="E246" s="48"/>
    </row>
    <row r="247">
      <c r="C247" s="51"/>
      <c r="E247" s="48"/>
    </row>
    <row r="248">
      <c r="C248" s="51"/>
      <c r="E248" s="48"/>
    </row>
    <row r="249">
      <c r="C249" s="51"/>
      <c r="E249" s="48"/>
    </row>
    <row r="250">
      <c r="C250" s="51"/>
      <c r="E250" s="48"/>
    </row>
    <row r="251">
      <c r="C251" s="51"/>
      <c r="E251" s="48"/>
    </row>
    <row r="252">
      <c r="C252" s="51"/>
      <c r="E252" s="48"/>
    </row>
    <row r="253">
      <c r="C253" s="51"/>
      <c r="E253" s="48"/>
    </row>
    <row r="254">
      <c r="C254" s="51"/>
      <c r="E254" s="48"/>
    </row>
    <row r="255">
      <c r="C255" s="51"/>
      <c r="E255" s="48"/>
    </row>
    <row r="256">
      <c r="C256" s="51"/>
      <c r="E256" s="48"/>
    </row>
    <row r="257">
      <c r="C257" s="51"/>
      <c r="E257" s="48"/>
    </row>
    <row r="258">
      <c r="C258" s="51"/>
      <c r="E258" s="48"/>
    </row>
    <row r="259">
      <c r="C259" s="51"/>
      <c r="E259" s="48"/>
    </row>
    <row r="260">
      <c r="C260" s="51"/>
      <c r="E260" s="48"/>
    </row>
    <row r="261">
      <c r="C261" s="51"/>
      <c r="E261" s="48"/>
    </row>
    <row r="262">
      <c r="C262" s="51"/>
      <c r="E262" s="48"/>
    </row>
    <row r="263">
      <c r="C263" s="51"/>
      <c r="E263" s="48"/>
    </row>
    <row r="264">
      <c r="C264" s="51"/>
      <c r="E264" s="48"/>
    </row>
    <row r="265">
      <c r="C265" s="51"/>
      <c r="E265" s="48"/>
    </row>
    <row r="266">
      <c r="C266" s="51"/>
      <c r="E266" s="48"/>
    </row>
    <row r="267">
      <c r="C267" s="51"/>
      <c r="E267" s="48"/>
    </row>
    <row r="268">
      <c r="C268" s="51"/>
      <c r="E268" s="48"/>
    </row>
    <row r="269">
      <c r="C269" s="51"/>
      <c r="E269" s="48"/>
    </row>
    <row r="270">
      <c r="C270" s="51"/>
      <c r="E270" s="48"/>
    </row>
    <row r="271">
      <c r="C271" s="51"/>
      <c r="E271" s="48"/>
    </row>
    <row r="272">
      <c r="C272" s="51"/>
      <c r="E272" s="48"/>
    </row>
    <row r="273">
      <c r="C273" s="51"/>
      <c r="E273" s="48"/>
    </row>
    <row r="274">
      <c r="C274" s="51"/>
      <c r="E274" s="48"/>
    </row>
    <row r="275">
      <c r="C275" s="51"/>
      <c r="E275" s="48"/>
    </row>
    <row r="276">
      <c r="C276" s="51"/>
      <c r="E276" s="48"/>
    </row>
    <row r="277">
      <c r="C277" s="51"/>
      <c r="E277" s="48"/>
    </row>
    <row r="278">
      <c r="C278" s="51"/>
      <c r="E278" s="48"/>
    </row>
    <row r="279">
      <c r="C279" s="51"/>
      <c r="E279" s="48"/>
    </row>
    <row r="280">
      <c r="C280" s="51"/>
      <c r="E280" s="48"/>
    </row>
    <row r="281">
      <c r="C281" s="51"/>
      <c r="E281" s="48"/>
    </row>
    <row r="282">
      <c r="C282" s="51"/>
      <c r="E282" s="48"/>
    </row>
    <row r="283">
      <c r="C283" s="51"/>
      <c r="E283" s="48"/>
    </row>
    <row r="284">
      <c r="C284" s="51"/>
      <c r="E284" s="48"/>
    </row>
    <row r="285">
      <c r="C285" s="51"/>
      <c r="E285" s="48"/>
    </row>
    <row r="286">
      <c r="C286" s="51"/>
      <c r="E286" s="48"/>
    </row>
    <row r="287">
      <c r="C287" s="51"/>
      <c r="E287" s="48"/>
    </row>
    <row r="288">
      <c r="C288" s="51"/>
      <c r="E288" s="48"/>
    </row>
    <row r="289">
      <c r="C289" s="51"/>
      <c r="E289" s="48"/>
    </row>
    <row r="290">
      <c r="C290" s="51"/>
      <c r="E290" s="48"/>
    </row>
    <row r="291">
      <c r="C291" s="51"/>
      <c r="E291" s="48"/>
    </row>
    <row r="292">
      <c r="C292" s="51"/>
      <c r="E292" s="48"/>
    </row>
    <row r="293">
      <c r="C293" s="51"/>
      <c r="E293" s="48"/>
    </row>
    <row r="294">
      <c r="C294" s="51"/>
      <c r="E294" s="48"/>
    </row>
    <row r="295">
      <c r="C295" s="51"/>
      <c r="E295" s="48"/>
    </row>
    <row r="296">
      <c r="C296" s="51"/>
      <c r="E296" s="48"/>
    </row>
    <row r="297">
      <c r="C297" s="51"/>
      <c r="E297" s="48"/>
    </row>
    <row r="298">
      <c r="C298" s="51"/>
      <c r="E298" s="48"/>
    </row>
    <row r="299">
      <c r="C299" s="51"/>
      <c r="E299" s="48"/>
    </row>
    <row r="300">
      <c r="C300" s="51"/>
      <c r="E300" s="48"/>
    </row>
    <row r="301">
      <c r="C301" s="51"/>
      <c r="E301" s="48"/>
    </row>
    <row r="302">
      <c r="C302" s="51"/>
      <c r="E302" s="48"/>
    </row>
    <row r="303">
      <c r="C303" s="51"/>
      <c r="E303" s="48"/>
    </row>
    <row r="304">
      <c r="C304" s="51"/>
      <c r="E304" s="48"/>
    </row>
    <row r="305">
      <c r="C305" s="51"/>
      <c r="E305" s="48"/>
    </row>
    <row r="306">
      <c r="C306" s="51"/>
      <c r="E306" s="48"/>
    </row>
    <row r="307">
      <c r="C307" s="51"/>
      <c r="E307" s="48"/>
    </row>
    <row r="308">
      <c r="C308" s="51"/>
      <c r="E308" s="48"/>
    </row>
    <row r="309">
      <c r="C309" s="51"/>
      <c r="E309" s="48"/>
    </row>
    <row r="310">
      <c r="C310" s="51"/>
      <c r="E310" s="48"/>
    </row>
    <row r="311">
      <c r="C311" s="51"/>
      <c r="E311" s="48"/>
    </row>
    <row r="312">
      <c r="C312" s="51"/>
      <c r="E312" s="48"/>
    </row>
    <row r="313">
      <c r="C313" s="51"/>
      <c r="E313" s="48"/>
    </row>
    <row r="314">
      <c r="C314" s="51"/>
      <c r="E314" s="48"/>
    </row>
    <row r="315">
      <c r="C315" s="51"/>
      <c r="E315" s="48"/>
    </row>
    <row r="316">
      <c r="C316" s="51"/>
      <c r="E316" s="48"/>
    </row>
    <row r="317">
      <c r="C317" s="51"/>
      <c r="E317" s="48"/>
    </row>
    <row r="318">
      <c r="C318" s="51"/>
      <c r="E318" s="48"/>
    </row>
    <row r="319">
      <c r="C319" s="51"/>
      <c r="E319" s="48"/>
    </row>
    <row r="320">
      <c r="C320" s="51"/>
      <c r="E320" s="48"/>
    </row>
    <row r="321">
      <c r="C321" s="51"/>
      <c r="E321" s="48"/>
    </row>
    <row r="322">
      <c r="C322" s="51"/>
      <c r="E322" s="48"/>
    </row>
    <row r="323">
      <c r="C323" s="51"/>
      <c r="E323" s="48"/>
    </row>
    <row r="324">
      <c r="C324" s="51"/>
      <c r="E324" s="48"/>
    </row>
    <row r="325">
      <c r="C325" s="51"/>
      <c r="E325" s="48"/>
    </row>
    <row r="326">
      <c r="C326" s="51"/>
      <c r="E326" s="48"/>
    </row>
    <row r="327">
      <c r="C327" s="51"/>
      <c r="E327" s="48"/>
    </row>
    <row r="328">
      <c r="C328" s="51"/>
      <c r="E328" s="48"/>
    </row>
    <row r="329">
      <c r="C329" s="51"/>
      <c r="E329" s="48"/>
    </row>
    <row r="330">
      <c r="C330" s="51"/>
      <c r="E330" s="48"/>
    </row>
    <row r="331">
      <c r="C331" s="51"/>
      <c r="E331" s="48"/>
    </row>
    <row r="332">
      <c r="C332" s="51"/>
      <c r="E332" s="48"/>
    </row>
    <row r="333">
      <c r="C333" s="51"/>
      <c r="E333" s="48"/>
    </row>
    <row r="334">
      <c r="C334" s="51"/>
      <c r="E334" s="48"/>
    </row>
    <row r="335">
      <c r="C335" s="51"/>
      <c r="E335" s="48"/>
    </row>
    <row r="336">
      <c r="C336" s="51"/>
      <c r="E336" s="48"/>
    </row>
    <row r="337">
      <c r="C337" s="51"/>
      <c r="E337" s="48"/>
    </row>
    <row r="338">
      <c r="C338" s="51"/>
      <c r="E338" s="48"/>
    </row>
    <row r="339">
      <c r="C339" s="51"/>
      <c r="E339" s="48"/>
    </row>
    <row r="340">
      <c r="C340" s="51"/>
      <c r="E340" s="48"/>
    </row>
    <row r="341">
      <c r="C341" s="51"/>
      <c r="E341" s="48"/>
    </row>
    <row r="342">
      <c r="C342" s="51"/>
      <c r="E342" s="48"/>
    </row>
    <row r="343">
      <c r="C343" s="51"/>
      <c r="E343" s="48"/>
    </row>
    <row r="344">
      <c r="C344" s="51"/>
      <c r="E344" s="48"/>
    </row>
    <row r="345">
      <c r="C345" s="51"/>
      <c r="E345" s="48"/>
    </row>
    <row r="346">
      <c r="C346" s="51"/>
      <c r="E346" s="48"/>
    </row>
    <row r="347">
      <c r="C347" s="51"/>
      <c r="E347" s="48"/>
    </row>
    <row r="348">
      <c r="C348" s="51"/>
      <c r="E348" s="48"/>
    </row>
    <row r="349">
      <c r="C349" s="51"/>
      <c r="E349" s="48"/>
    </row>
    <row r="350">
      <c r="C350" s="51"/>
      <c r="E350" s="48"/>
    </row>
    <row r="351">
      <c r="C351" s="51"/>
      <c r="E351" s="48"/>
    </row>
    <row r="352">
      <c r="C352" s="51"/>
      <c r="E352" s="48"/>
    </row>
    <row r="353">
      <c r="C353" s="51"/>
      <c r="E353" s="48"/>
    </row>
    <row r="354">
      <c r="C354" s="51"/>
      <c r="E354" s="48"/>
    </row>
    <row r="355">
      <c r="C355" s="51"/>
      <c r="E355" s="48"/>
    </row>
    <row r="356">
      <c r="C356" s="51"/>
      <c r="E356" s="48"/>
    </row>
    <row r="357">
      <c r="C357" s="51"/>
      <c r="E357" s="48"/>
    </row>
    <row r="358">
      <c r="C358" s="51"/>
      <c r="E358" s="48"/>
    </row>
    <row r="359">
      <c r="C359" s="51"/>
      <c r="E359" s="48"/>
    </row>
    <row r="360">
      <c r="C360" s="51"/>
      <c r="E360" s="48"/>
    </row>
    <row r="361">
      <c r="C361" s="51"/>
      <c r="E361" s="48"/>
    </row>
    <row r="362">
      <c r="C362" s="51"/>
      <c r="E362" s="48"/>
    </row>
    <row r="363">
      <c r="C363" s="51"/>
      <c r="E363" s="48"/>
    </row>
    <row r="364">
      <c r="C364" s="51"/>
      <c r="E364" s="48"/>
    </row>
    <row r="365">
      <c r="C365" s="51"/>
      <c r="E365" s="48"/>
    </row>
    <row r="366">
      <c r="C366" s="51"/>
      <c r="E366" s="48"/>
    </row>
    <row r="367">
      <c r="C367" s="51"/>
      <c r="E367" s="48"/>
    </row>
    <row r="368">
      <c r="C368" s="51"/>
      <c r="E368" s="48"/>
    </row>
    <row r="369">
      <c r="C369" s="51"/>
      <c r="E369" s="48"/>
    </row>
    <row r="370">
      <c r="C370" s="51"/>
      <c r="E370" s="48"/>
    </row>
    <row r="371">
      <c r="C371" s="51"/>
      <c r="E371" s="48"/>
    </row>
    <row r="372">
      <c r="C372" s="51"/>
      <c r="E372" s="48"/>
    </row>
    <row r="373">
      <c r="C373" s="51"/>
      <c r="E373" s="48"/>
    </row>
    <row r="374">
      <c r="C374" s="51"/>
      <c r="E374" s="48"/>
    </row>
    <row r="375">
      <c r="C375" s="51"/>
      <c r="E375" s="48"/>
    </row>
    <row r="376">
      <c r="C376" s="51"/>
      <c r="E376" s="48"/>
    </row>
    <row r="377">
      <c r="C377" s="51"/>
      <c r="E377" s="48"/>
    </row>
    <row r="378">
      <c r="C378" s="51"/>
      <c r="E378" s="48"/>
    </row>
    <row r="379">
      <c r="C379" s="51"/>
      <c r="E379" s="48"/>
    </row>
    <row r="380">
      <c r="C380" s="51"/>
      <c r="E380" s="48"/>
    </row>
    <row r="381">
      <c r="C381" s="51"/>
      <c r="E381" s="48"/>
    </row>
    <row r="382">
      <c r="C382" s="51"/>
      <c r="E382" s="48"/>
    </row>
    <row r="383">
      <c r="C383" s="51"/>
      <c r="E383" s="48"/>
    </row>
    <row r="384">
      <c r="C384" s="51"/>
      <c r="E384" s="48"/>
    </row>
    <row r="385">
      <c r="C385" s="51"/>
      <c r="E385" s="48"/>
    </row>
    <row r="386">
      <c r="C386" s="51"/>
      <c r="E386" s="48"/>
    </row>
    <row r="387">
      <c r="C387" s="51"/>
      <c r="E387" s="48"/>
    </row>
    <row r="388">
      <c r="C388" s="51"/>
      <c r="E388" s="48"/>
    </row>
    <row r="389">
      <c r="C389" s="51"/>
      <c r="E389" s="48"/>
    </row>
    <row r="390">
      <c r="C390" s="51"/>
      <c r="E390" s="48"/>
    </row>
    <row r="391">
      <c r="C391" s="51"/>
      <c r="E391" s="48"/>
    </row>
    <row r="392">
      <c r="C392" s="51"/>
      <c r="E392" s="48"/>
    </row>
    <row r="393">
      <c r="C393" s="51"/>
      <c r="E393" s="48"/>
    </row>
    <row r="394">
      <c r="C394" s="51"/>
      <c r="E394" s="48"/>
    </row>
    <row r="395">
      <c r="C395" s="51"/>
      <c r="E395" s="48"/>
    </row>
    <row r="396">
      <c r="C396" s="51"/>
      <c r="E396" s="48"/>
    </row>
    <row r="397">
      <c r="C397" s="51"/>
      <c r="E397" s="48"/>
    </row>
    <row r="398">
      <c r="C398" s="51"/>
      <c r="E398" s="48"/>
    </row>
    <row r="399">
      <c r="C399" s="51"/>
      <c r="E399" s="48"/>
    </row>
    <row r="400">
      <c r="C400" s="51"/>
      <c r="E400" s="48"/>
    </row>
    <row r="401">
      <c r="C401" s="51"/>
      <c r="E401" s="48"/>
    </row>
    <row r="402">
      <c r="C402" s="51"/>
      <c r="E402" s="48"/>
    </row>
    <row r="403">
      <c r="C403" s="51"/>
      <c r="E403" s="48"/>
    </row>
    <row r="404">
      <c r="C404" s="51"/>
      <c r="E404" s="48"/>
    </row>
    <row r="405">
      <c r="C405" s="51"/>
      <c r="E405" s="48"/>
    </row>
    <row r="406">
      <c r="C406" s="51"/>
      <c r="E406" s="48"/>
    </row>
    <row r="407">
      <c r="C407" s="51"/>
      <c r="E407" s="48"/>
    </row>
    <row r="408">
      <c r="C408" s="51"/>
      <c r="E408" s="48"/>
    </row>
    <row r="409">
      <c r="C409" s="51"/>
      <c r="E409" s="48"/>
    </row>
    <row r="410">
      <c r="C410" s="51"/>
      <c r="E410" s="48"/>
    </row>
    <row r="411">
      <c r="C411" s="51"/>
      <c r="E411" s="48"/>
    </row>
    <row r="412">
      <c r="C412" s="51"/>
      <c r="E412" s="48"/>
    </row>
    <row r="413">
      <c r="C413" s="51"/>
      <c r="E413" s="48"/>
    </row>
    <row r="414">
      <c r="C414" s="51"/>
      <c r="E414" s="48"/>
    </row>
    <row r="415">
      <c r="C415" s="51"/>
      <c r="E415" s="48"/>
    </row>
    <row r="416">
      <c r="C416" s="51"/>
      <c r="E416" s="48"/>
    </row>
    <row r="417">
      <c r="C417" s="51"/>
      <c r="E417" s="48"/>
    </row>
    <row r="418">
      <c r="C418" s="51"/>
      <c r="E418" s="48"/>
    </row>
    <row r="419">
      <c r="C419" s="51"/>
      <c r="E419" s="48"/>
    </row>
    <row r="420">
      <c r="C420" s="51"/>
      <c r="E420" s="48"/>
    </row>
    <row r="421">
      <c r="C421" s="51"/>
      <c r="E421" s="48"/>
    </row>
    <row r="422">
      <c r="C422" s="51"/>
      <c r="E422" s="48"/>
    </row>
    <row r="423">
      <c r="C423" s="51"/>
      <c r="E423" s="48"/>
    </row>
    <row r="424">
      <c r="C424" s="51"/>
      <c r="E424" s="48"/>
    </row>
    <row r="425">
      <c r="C425" s="51"/>
      <c r="E425" s="48"/>
    </row>
    <row r="426">
      <c r="C426" s="51"/>
      <c r="E426" s="48"/>
    </row>
    <row r="427">
      <c r="C427" s="51"/>
      <c r="E427" s="48"/>
    </row>
    <row r="428">
      <c r="C428" s="51"/>
      <c r="E428" s="48"/>
    </row>
    <row r="429">
      <c r="C429" s="51"/>
      <c r="E429" s="48"/>
    </row>
    <row r="430">
      <c r="C430" s="51"/>
      <c r="E430" s="48"/>
    </row>
    <row r="431">
      <c r="C431" s="51"/>
      <c r="E431" s="48"/>
    </row>
    <row r="432">
      <c r="C432" s="51"/>
      <c r="E432" s="48"/>
    </row>
    <row r="433">
      <c r="C433" s="51"/>
      <c r="E433" s="48"/>
    </row>
    <row r="434">
      <c r="C434" s="51"/>
      <c r="E434" s="48"/>
    </row>
    <row r="435">
      <c r="C435" s="51"/>
      <c r="E435" s="48"/>
    </row>
    <row r="436">
      <c r="C436" s="51"/>
      <c r="E436" s="48"/>
    </row>
    <row r="437">
      <c r="C437" s="51"/>
      <c r="E437" s="48"/>
    </row>
    <row r="438">
      <c r="C438" s="51"/>
      <c r="E438" s="48"/>
    </row>
    <row r="439">
      <c r="C439" s="51"/>
      <c r="E439" s="48"/>
    </row>
    <row r="440">
      <c r="C440" s="51"/>
      <c r="E440" s="48"/>
    </row>
    <row r="441">
      <c r="C441" s="51"/>
      <c r="E441" s="48"/>
    </row>
    <row r="442">
      <c r="C442" s="51"/>
      <c r="E442" s="48"/>
    </row>
    <row r="443">
      <c r="C443" s="51"/>
      <c r="E443" s="48"/>
    </row>
    <row r="444">
      <c r="C444" s="51"/>
      <c r="E444" s="48"/>
    </row>
    <row r="445">
      <c r="C445" s="51"/>
      <c r="E445" s="48"/>
    </row>
    <row r="446">
      <c r="C446" s="51"/>
      <c r="E446" s="48"/>
    </row>
    <row r="447">
      <c r="C447" s="51"/>
      <c r="E447" s="48"/>
    </row>
    <row r="448">
      <c r="C448" s="51"/>
      <c r="E448" s="48"/>
    </row>
    <row r="449">
      <c r="C449" s="51"/>
      <c r="E449" s="48"/>
    </row>
    <row r="450">
      <c r="C450" s="51"/>
      <c r="E450" s="48"/>
    </row>
    <row r="451">
      <c r="C451" s="51"/>
      <c r="E451" s="48"/>
    </row>
    <row r="452">
      <c r="C452" s="51"/>
      <c r="E452" s="48"/>
    </row>
    <row r="453">
      <c r="C453" s="51"/>
      <c r="E453" s="48"/>
    </row>
    <row r="454">
      <c r="C454" s="51"/>
      <c r="E454" s="48"/>
    </row>
    <row r="455">
      <c r="C455" s="51"/>
      <c r="E455" s="48"/>
    </row>
    <row r="456">
      <c r="C456" s="51"/>
      <c r="E456" s="48"/>
    </row>
    <row r="457">
      <c r="C457" s="51"/>
      <c r="E457" s="48"/>
    </row>
    <row r="458">
      <c r="C458" s="51"/>
      <c r="E458" s="48"/>
    </row>
    <row r="459">
      <c r="C459" s="51"/>
      <c r="E459" s="48"/>
    </row>
    <row r="460">
      <c r="C460" s="51"/>
      <c r="E460" s="48"/>
    </row>
    <row r="461">
      <c r="C461" s="51"/>
      <c r="E461" s="48"/>
    </row>
    <row r="462">
      <c r="C462" s="51"/>
      <c r="E462" s="48"/>
    </row>
    <row r="463">
      <c r="C463" s="51"/>
      <c r="E463" s="48"/>
    </row>
    <row r="464">
      <c r="C464" s="51"/>
      <c r="E464" s="48"/>
    </row>
    <row r="465">
      <c r="C465" s="51"/>
      <c r="E465" s="48"/>
    </row>
    <row r="466">
      <c r="C466" s="51"/>
      <c r="E466" s="48"/>
    </row>
    <row r="467">
      <c r="C467" s="51"/>
      <c r="E467" s="48"/>
    </row>
    <row r="468">
      <c r="C468" s="51"/>
      <c r="E468" s="48"/>
    </row>
    <row r="469">
      <c r="C469" s="51"/>
      <c r="E469" s="48"/>
    </row>
    <row r="470">
      <c r="C470" s="51"/>
      <c r="E470" s="48"/>
    </row>
    <row r="471">
      <c r="C471" s="51"/>
      <c r="E471" s="48"/>
    </row>
    <row r="472">
      <c r="C472" s="51"/>
      <c r="E472" s="48"/>
    </row>
    <row r="473">
      <c r="C473" s="51"/>
      <c r="E473" s="48"/>
    </row>
    <row r="474">
      <c r="C474" s="51"/>
      <c r="E474" s="48"/>
    </row>
    <row r="475">
      <c r="C475" s="51"/>
      <c r="E475" s="48"/>
    </row>
    <row r="476">
      <c r="C476" s="51"/>
      <c r="E476" s="48"/>
    </row>
    <row r="477">
      <c r="C477" s="51"/>
      <c r="E477" s="48"/>
    </row>
    <row r="478">
      <c r="C478" s="51"/>
      <c r="E478" s="48"/>
    </row>
    <row r="479">
      <c r="C479" s="51"/>
      <c r="E479" s="48"/>
    </row>
    <row r="480">
      <c r="C480" s="51"/>
      <c r="E480" s="48"/>
    </row>
    <row r="481">
      <c r="C481" s="51"/>
      <c r="E481" s="48"/>
    </row>
    <row r="482">
      <c r="C482" s="51"/>
      <c r="E482" s="48"/>
    </row>
    <row r="483">
      <c r="C483" s="51"/>
      <c r="E483" s="48"/>
    </row>
    <row r="484">
      <c r="C484" s="51"/>
      <c r="E484" s="48"/>
    </row>
    <row r="485">
      <c r="C485" s="51"/>
      <c r="E485" s="48"/>
    </row>
    <row r="486">
      <c r="C486" s="51"/>
      <c r="E486" s="48"/>
    </row>
    <row r="487">
      <c r="C487" s="51"/>
      <c r="E487" s="48"/>
    </row>
    <row r="488">
      <c r="C488" s="51"/>
      <c r="E488" s="48"/>
    </row>
    <row r="489">
      <c r="C489" s="51"/>
      <c r="E489" s="48"/>
    </row>
    <row r="490">
      <c r="C490" s="51"/>
      <c r="E490" s="48"/>
    </row>
    <row r="491">
      <c r="C491" s="51"/>
      <c r="E491" s="48"/>
    </row>
    <row r="492">
      <c r="C492" s="51"/>
      <c r="E492" s="48"/>
    </row>
    <row r="493">
      <c r="C493" s="51"/>
      <c r="E493" s="48"/>
    </row>
    <row r="494">
      <c r="C494" s="51"/>
      <c r="E494" s="48"/>
    </row>
    <row r="495">
      <c r="C495" s="51"/>
      <c r="E495" s="48"/>
    </row>
    <row r="496">
      <c r="C496" s="51"/>
      <c r="E496" s="48"/>
    </row>
    <row r="497">
      <c r="C497" s="51"/>
      <c r="E497" s="48"/>
    </row>
    <row r="498">
      <c r="C498" s="51"/>
      <c r="E498" s="48"/>
    </row>
    <row r="499">
      <c r="C499" s="51"/>
      <c r="E499" s="48"/>
    </row>
    <row r="500">
      <c r="C500" s="51"/>
      <c r="E500" s="48"/>
    </row>
    <row r="501">
      <c r="C501" s="51"/>
      <c r="E501" s="48"/>
    </row>
    <row r="502">
      <c r="C502" s="51"/>
      <c r="E502" s="48"/>
    </row>
    <row r="503">
      <c r="C503" s="51"/>
      <c r="E503" s="48"/>
    </row>
    <row r="504">
      <c r="C504" s="51"/>
      <c r="E504" s="48"/>
    </row>
    <row r="505">
      <c r="C505" s="51"/>
      <c r="E505" s="48"/>
    </row>
    <row r="506">
      <c r="C506" s="51"/>
      <c r="E506" s="48"/>
    </row>
    <row r="507">
      <c r="C507" s="51"/>
      <c r="E507" s="48"/>
    </row>
    <row r="508">
      <c r="C508" s="51"/>
      <c r="E508" s="48"/>
    </row>
    <row r="509">
      <c r="C509" s="51"/>
      <c r="E509" s="48"/>
    </row>
    <row r="510">
      <c r="C510" s="51"/>
      <c r="E510" s="48"/>
    </row>
    <row r="511">
      <c r="C511" s="51"/>
      <c r="E511" s="48"/>
    </row>
    <row r="512">
      <c r="C512" s="51"/>
      <c r="E512" s="48"/>
    </row>
    <row r="513">
      <c r="C513" s="51"/>
      <c r="E513" s="48"/>
    </row>
    <row r="514">
      <c r="C514" s="51"/>
      <c r="E514" s="48"/>
    </row>
    <row r="515">
      <c r="C515" s="51"/>
      <c r="E515" s="48"/>
    </row>
    <row r="516">
      <c r="C516" s="51"/>
      <c r="E516" s="48"/>
    </row>
    <row r="517">
      <c r="C517" s="51"/>
      <c r="E517" s="48"/>
    </row>
    <row r="518">
      <c r="C518" s="51"/>
      <c r="E518" s="48"/>
    </row>
    <row r="519">
      <c r="C519" s="51"/>
      <c r="E519" s="48"/>
    </row>
    <row r="520">
      <c r="C520" s="51"/>
      <c r="E520" s="48"/>
    </row>
    <row r="521">
      <c r="C521" s="51"/>
      <c r="E521" s="48"/>
    </row>
    <row r="522">
      <c r="C522" s="51"/>
      <c r="E522" s="48"/>
    </row>
    <row r="523">
      <c r="C523" s="51"/>
      <c r="E523" s="48"/>
    </row>
    <row r="524">
      <c r="C524" s="51"/>
      <c r="E524" s="48"/>
    </row>
    <row r="525">
      <c r="C525" s="51"/>
      <c r="E525" s="48"/>
    </row>
    <row r="526">
      <c r="C526" s="51"/>
      <c r="E526" s="48"/>
    </row>
    <row r="527">
      <c r="C527" s="51"/>
      <c r="E527" s="48"/>
    </row>
    <row r="528">
      <c r="C528" s="51"/>
      <c r="E528" s="48"/>
    </row>
    <row r="529">
      <c r="C529" s="51"/>
      <c r="E529" s="48"/>
    </row>
    <row r="530">
      <c r="C530" s="51"/>
      <c r="E530" s="48"/>
    </row>
    <row r="531">
      <c r="C531" s="51"/>
      <c r="E531" s="48"/>
    </row>
    <row r="532">
      <c r="C532" s="51"/>
      <c r="E532" s="48"/>
    </row>
    <row r="533">
      <c r="C533" s="51"/>
      <c r="E533" s="48"/>
    </row>
    <row r="534">
      <c r="C534" s="51"/>
      <c r="E534" s="48"/>
    </row>
    <row r="535">
      <c r="C535" s="51"/>
      <c r="E535" s="48"/>
    </row>
    <row r="536">
      <c r="C536" s="51"/>
      <c r="E536" s="48"/>
    </row>
    <row r="537">
      <c r="C537" s="51"/>
      <c r="E537" s="48"/>
    </row>
    <row r="538">
      <c r="C538" s="51"/>
      <c r="E538" s="48"/>
    </row>
    <row r="539">
      <c r="C539" s="51"/>
      <c r="E539" s="48"/>
    </row>
    <row r="540">
      <c r="C540" s="51"/>
      <c r="E540" s="48"/>
    </row>
    <row r="541">
      <c r="C541" s="51"/>
      <c r="E541" s="48"/>
    </row>
    <row r="542">
      <c r="C542" s="51"/>
      <c r="E542" s="48"/>
    </row>
    <row r="543">
      <c r="C543" s="51"/>
      <c r="E543" s="48"/>
    </row>
    <row r="544">
      <c r="C544" s="51"/>
      <c r="E544" s="48"/>
    </row>
    <row r="545">
      <c r="C545" s="51"/>
      <c r="E545" s="48"/>
    </row>
    <row r="546">
      <c r="C546" s="51"/>
      <c r="E546" s="48"/>
    </row>
    <row r="547">
      <c r="C547" s="51"/>
      <c r="E547" s="48"/>
    </row>
    <row r="548">
      <c r="C548" s="51"/>
      <c r="E548" s="48"/>
    </row>
    <row r="549">
      <c r="C549" s="51"/>
      <c r="E549" s="48"/>
    </row>
    <row r="550">
      <c r="C550" s="51"/>
      <c r="E550" s="48"/>
    </row>
    <row r="551">
      <c r="C551" s="51"/>
      <c r="E551" s="48"/>
    </row>
    <row r="552">
      <c r="C552" s="51"/>
      <c r="E552" s="48"/>
    </row>
    <row r="553">
      <c r="C553" s="51"/>
      <c r="E553" s="48"/>
    </row>
    <row r="554">
      <c r="C554" s="51"/>
      <c r="E554" s="48"/>
    </row>
    <row r="555">
      <c r="C555" s="51"/>
      <c r="E555" s="48"/>
    </row>
    <row r="556">
      <c r="C556" s="51"/>
      <c r="E556" s="48"/>
    </row>
    <row r="557">
      <c r="C557" s="51"/>
      <c r="E557" s="48"/>
    </row>
    <row r="558">
      <c r="C558" s="51"/>
      <c r="E558" s="48"/>
    </row>
    <row r="559">
      <c r="C559" s="51"/>
      <c r="E559" s="48"/>
    </row>
    <row r="560">
      <c r="C560" s="51"/>
      <c r="E560" s="48"/>
    </row>
    <row r="561">
      <c r="C561" s="51"/>
      <c r="E561" s="48"/>
    </row>
    <row r="562">
      <c r="C562" s="51"/>
      <c r="E562" s="48"/>
    </row>
    <row r="563">
      <c r="C563" s="51"/>
      <c r="E563" s="48"/>
    </row>
    <row r="564">
      <c r="C564" s="51"/>
      <c r="E564" s="48"/>
    </row>
    <row r="565">
      <c r="C565" s="51"/>
      <c r="E565" s="48"/>
    </row>
    <row r="566">
      <c r="C566" s="51"/>
      <c r="E566" s="48"/>
    </row>
    <row r="567">
      <c r="C567" s="51"/>
      <c r="E567" s="48"/>
    </row>
    <row r="568">
      <c r="C568" s="51"/>
      <c r="E568" s="48"/>
    </row>
    <row r="569">
      <c r="C569" s="51"/>
      <c r="E569" s="48"/>
    </row>
    <row r="570">
      <c r="C570" s="51"/>
      <c r="E570" s="48"/>
    </row>
    <row r="571">
      <c r="C571" s="51"/>
      <c r="E571" s="48"/>
    </row>
    <row r="572">
      <c r="C572" s="51"/>
      <c r="E572" s="48"/>
    </row>
    <row r="573">
      <c r="C573" s="51"/>
      <c r="E573" s="48"/>
    </row>
    <row r="574">
      <c r="C574" s="51"/>
      <c r="E574" s="48"/>
    </row>
    <row r="575">
      <c r="C575" s="51"/>
      <c r="E575" s="48"/>
    </row>
    <row r="576">
      <c r="C576" s="51"/>
      <c r="E576" s="48"/>
    </row>
    <row r="577">
      <c r="C577" s="51"/>
      <c r="E577" s="48"/>
    </row>
    <row r="578">
      <c r="C578" s="51"/>
      <c r="E578" s="48"/>
    </row>
    <row r="579">
      <c r="C579" s="51"/>
      <c r="E579" s="48"/>
    </row>
    <row r="580">
      <c r="C580" s="51"/>
      <c r="E580" s="48"/>
    </row>
    <row r="581">
      <c r="C581" s="51"/>
      <c r="E581" s="48"/>
    </row>
    <row r="582">
      <c r="C582" s="51"/>
      <c r="E582" s="48"/>
    </row>
    <row r="583">
      <c r="C583" s="51"/>
      <c r="E583" s="48"/>
    </row>
    <row r="584">
      <c r="C584" s="51"/>
      <c r="E584" s="48"/>
    </row>
    <row r="585">
      <c r="C585" s="51"/>
      <c r="E585" s="48"/>
    </row>
    <row r="586">
      <c r="C586" s="51"/>
      <c r="E586" s="48"/>
    </row>
    <row r="587">
      <c r="C587" s="51"/>
      <c r="E587" s="48"/>
    </row>
    <row r="588">
      <c r="C588" s="51"/>
      <c r="E588" s="48"/>
    </row>
    <row r="589">
      <c r="C589" s="51"/>
      <c r="E589" s="48"/>
    </row>
    <row r="590">
      <c r="C590" s="51"/>
      <c r="E590" s="48"/>
    </row>
    <row r="591">
      <c r="C591" s="51"/>
      <c r="E591" s="48"/>
    </row>
    <row r="592">
      <c r="C592" s="51"/>
      <c r="E592" s="48"/>
    </row>
    <row r="593">
      <c r="C593" s="51"/>
      <c r="E593" s="48"/>
    </row>
    <row r="594">
      <c r="C594" s="51"/>
      <c r="E594" s="48"/>
    </row>
    <row r="595">
      <c r="C595" s="51"/>
      <c r="E595" s="48"/>
    </row>
    <row r="596">
      <c r="C596" s="51"/>
      <c r="E596" s="48"/>
    </row>
    <row r="597">
      <c r="C597" s="51"/>
      <c r="E597" s="48"/>
    </row>
    <row r="598">
      <c r="C598" s="51"/>
      <c r="E598" s="48"/>
    </row>
    <row r="599">
      <c r="C599" s="51"/>
      <c r="E599" s="48"/>
    </row>
    <row r="600">
      <c r="C600" s="51"/>
      <c r="E600" s="48"/>
    </row>
    <row r="601">
      <c r="C601" s="51"/>
      <c r="E601" s="48"/>
    </row>
    <row r="602">
      <c r="C602" s="51"/>
      <c r="E602" s="48"/>
    </row>
    <row r="603">
      <c r="C603" s="51"/>
      <c r="E603" s="48"/>
    </row>
    <row r="604">
      <c r="C604" s="51"/>
      <c r="E604" s="48"/>
    </row>
    <row r="605">
      <c r="C605" s="51"/>
      <c r="E605" s="48"/>
    </row>
    <row r="606">
      <c r="C606" s="51"/>
      <c r="E606" s="48"/>
    </row>
    <row r="607">
      <c r="C607" s="51"/>
      <c r="E607" s="48"/>
    </row>
    <row r="608">
      <c r="C608" s="51"/>
      <c r="E608" s="48"/>
    </row>
    <row r="609">
      <c r="C609" s="51"/>
      <c r="E609" s="48"/>
    </row>
    <row r="610">
      <c r="C610" s="51"/>
      <c r="E610" s="48"/>
    </row>
    <row r="611">
      <c r="C611" s="51"/>
      <c r="E611" s="48"/>
    </row>
    <row r="612">
      <c r="C612" s="51"/>
      <c r="E612" s="48"/>
    </row>
    <row r="613">
      <c r="C613" s="51"/>
      <c r="E613" s="48"/>
    </row>
    <row r="614">
      <c r="C614" s="51"/>
      <c r="E614" s="48"/>
    </row>
    <row r="615">
      <c r="C615" s="51"/>
      <c r="E615" s="48"/>
    </row>
    <row r="616">
      <c r="C616" s="51"/>
      <c r="E616" s="48"/>
    </row>
    <row r="617">
      <c r="C617" s="51"/>
      <c r="E617" s="48"/>
    </row>
    <row r="618">
      <c r="C618" s="51"/>
      <c r="E618" s="48"/>
    </row>
    <row r="619">
      <c r="C619" s="51"/>
      <c r="E619" s="48"/>
    </row>
    <row r="620">
      <c r="C620" s="51"/>
      <c r="E620" s="48"/>
    </row>
    <row r="621">
      <c r="C621" s="51"/>
      <c r="E621" s="48"/>
    </row>
    <row r="622">
      <c r="C622" s="51"/>
      <c r="E622" s="48"/>
    </row>
    <row r="623">
      <c r="C623" s="51"/>
      <c r="E623" s="48"/>
    </row>
    <row r="624">
      <c r="C624" s="51"/>
      <c r="E624" s="48"/>
    </row>
    <row r="625">
      <c r="C625" s="51"/>
      <c r="E625" s="48"/>
    </row>
    <row r="626">
      <c r="C626" s="51"/>
      <c r="E626" s="48"/>
    </row>
    <row r="627">
      <c r="C627" s="51"/>
      <c r="E627" s="48"/>
    </row>
    <row r="628">
      <c r="C628" s="51"/>
      <c r="E628" s="48"/>
    </row>
    <row r="629">
      <c r="C629" s="51"/>
      <c r="E629" s="48"/>
    </row>
    <row r="630">
      <c r="C630" s="51"/>
      <c r="E630" s="48"/>
    </row>
    <row r="631">
      <c r="C631" s="51"/>
      <c r="E631" s="48"/>
    </row>
    <row r="632">
      <c r="C632" s="51"/>
      <c r="E632" s="48"/>
    </row>
    <row r="633">
      <c r="C633" s="51"/>
      <c r="E633" s="48"/>
    </row>
    <row r="634">
      <c r="C634" s="51"/>
      <c r="E634" s="48"/>
    </row>
    <row r="635">
      <c r="C635" s="51"/>
      <c r="E635" s="48"/>
    </row>
    <row r="636">
      <c r="C636" s="51"/>
      <c r="E636" s="48"/>
    </row>
    <row r="637">
      <c r="C637" s="51"/>
      <c r="E637" s="48"/>
    </row>
    <row r="638">
      <c r="C638" s="51"/>
      <c r="E638" s="48"/>
    </row>
    <row r="639">
      <c r="C639" s="51"/>
      <c r="E639" s="48"/>
    </row>
    <row r="640">
      <c r="C640" s="51"/>
      <c r="E640" s="48"/>
    </row>
    <row r="641">
      <c r="C641" s="51"/>
      <c r="E641" s="48"/>
    </row>
    <row r="642">
      <c r="C642" s="51"/>
      <c r="E642" s="48"/>
    </row>
    <row r="643">
      <c r="C643" s="51"/>
      <c r="E643" s="48"/>
    </row>
    <row r="644">
      <c r="C644" s="51"/>
      <c r="E644" s="48"/>
    </row>
    <row r="645">
      <c r="C645" s="51"/>
      <c r="E645" s="48"/>
    </row>
    <row r="646">
      <c r="C646" s="51"/>
      <c r="E646" s="48"/>
    </row>
    <row r="647">
      <c r="C647" s="51"/>
      <c r="E647" s="48"/>
    </row>
    <row r="648">
      <c r="C648" s="51"/>
      <c r="E648" s="48"/>
    </row>
    <row r="649">
      <c r="C649" s="51"/>
      <c r="E649" s="48"/>
    </row>
    <row r="650">
      <c r="C650" s="51"/>
      <c r="E650" s="48"/>
    </row>
    <row r="651">
      <c r="C651" s="51"/>
      <c r="E651" s="48"/>
    </row>
    <row r="652">
      <c r="C652" s="51"/>
      <c r="E652" s="48"/>
    </row>
    <row r="653">
      <c r="C653" s="51"/>
      <c r="E653" s="48"/>
    </row>
    <row r="654">
      <c r="C654" s="51"/>
      <c r="E654" s="48"/>
    </row>
    <row r="655">
      <c r="C655" s="51"/>
      <c r="E655" s="48"/>
    </row>
    <row r="656">
      <c r="C656" s="51"/>
      <c r="E656" s="48"/>
    </row>
    <row r="657">
      <c r="C657" s="51"/>
      <c r="E657" s="48"/>
    </row>
    <row r="658">
      <c r="C658" s="51"/>
      <c r="E658" s="48"/>
    </row>
    <row r="659">
      <c r="C659" s="51"/>
      <c r="E659" s="48"/>
    </row>
    <row r="660">
      <c r="C660" s="51"/>
      <c r="E660" s="48"/>
    </row>
    <row r="661">
      <c r="C661" s="51"/>
      <c r="E661" s="48"/>
    </row>
    <row r="662">
      <c r="C662" s="51"/>
      <c r="E662" s="48"/>
    </row>
    <row r="663">
      <c r="C663" s="51"/>
      <c r="E663" s="48"/>
    </row>
    <row r="664">
      <c r="C664" s="51"/>
      <c r="E664" s="48"/>
    </row>
    <row r="665">
      <c r="C665" s="51"/>
      <c r="E665" s="48"/>
    </row>
    <row r="666">
      <c r="C666" s="51"/>
      <c r="E666" s="48"/>
    </row>
    <row r="667">
      <c r="C667" s="51"/>
      <c r="E667" s="48"/>
    </row>
    <row r="668">
      <c r="C668" s="51"/>
      <c r="E668" s="48"/>
    </row>
    <row r="669">
      <c r="C669" s="51"/>
      <c r="E669" s="48"/>
    </row>
    <row r="670">
      <c r="C670" s="51"/>
      <c r="E670" s="48"/>
    </row>
    <row r="671">
      <c r="C671" s="51"/>
      <c r="E671" s="48"/>
    </row>
    <row r="672">
      <c r="C672" s="51"/>
      <c r="E672" s="48"/>
    </row>
    <row r="673">
      <c r="C673" s="51"/>
      <c r="E673" s="48"/>
    </row>
    <row r="674">
      <c r="C674" s="51"/>
      <c r="E674" s="48"/>
    </row>
    <row r="675">
      <c r="C675" s="51"/>
      <c r="E675" s="48"/>
    </row>
    <row r="676">
      <c r="C676" s="51"/>
      <c r="E676" s="48"/>
    </row>
    <row r="677">
      <c r="C677" s="51"/>
      <c r="E677" s="48"/>
    </row>
    <row r="678">
      <c r="C678" s="51"/>
      <c r="E678" s="48"/>
    </row>
    <row r="679">
      <c r="C679" s="51"/>
      <c r="E679" s="48"/>
    </row>
    <row r="680">
      <c r="C680" s="51"/>
      <c r="E680" s="48"/>
    </row>
    <row r="681">
      <c r="C681" s="51"/>
      <c r="E681" s="48"/>
    </row>
    <row r="682">
      <c r="C682" s="51"/>
      <c r="E682" s="48"/>
    </row>
    <row r="683">
      <c r="C683" s="51"/>
      <c r="E683" s="48"/>
    </row>
    <row r="684">
      <c r="C684" s="51"/>
      <c r="E684" s="48"/>
    </row>
    <row r="685">
      <c r="C685" s="51"/>
      <c r="E685" s="48"/>
    </row>
    <row r="686">
      <c r="C686" s="51"/>
      <c r="E686" s="48"/>
    </row>
    <row r="687">
      <c r="C687" s="51"/>
      <c r="E687" s="48"/>
    </row>
    <row r="688">
      <c r="C688" s="51"/>
      <c r="E688" s="48"/>
    </row>
    <row r="689">
      <c r="C689" s="51"/>
      <c r="E689" s="48"/>
    </row>
    <row r="690">
      <c r="C690" s="51"/>
      <c r="E690" s="48"/>
    </row>
    <row r="691">
      <c r="C691" s="51"/>
      <c r="E691" s="48"/>
    </row>
    <row r="692">
      <c r="C692" s="51"/>
      <c r="E692" s="48"/>
    </row>
    <row r="693">
      <c r="C693" s="51"/>
      <c r="E693" s="48"/>
    </row>
    <row r="694">
      <c r="C694" s="51"/>
      <c r="E694" s="48"/>
    </row>
    <row r="695">
      <c r="C695" s="51"/>
      <c r="E695" s="48"/>
    </row>
    <row r="696">
      <c r="C696" s="51"/>
      <c r="E696" s="48"/>
    </row>
    <row r="697">
      <c r="C697" s="51"/>
      <c r="E697" s="48"/>
    </row>
    <row r="698">
      <c r="C698" s="51"/>
      <c r="E698" s="48"/>
    </row>
    <row r="699">
      <c r="C699" s="51"/>
      <c r="E699" s="48"/>
    </row>
    <row r="700">
      <c r="C700" s="51"/>
      <c r="E700" s="48"/>
    </row>
    <row r="701">
      <c r="C701" s="51"/>
      <c r="E701" s="48"/>
    </row>
    <row r="702">
      <c r="C702" s="51"/>
      <c r="E702" s="48"/>
    </row>
    <row r="703">
      <c r="C703" s="51"/>
      <c r="E703" s="48"/>
    </row>
    <row r="704">
      <c r="C704" s="51"/>
      <c r="E704" s="48"/>
    </row>
    <row r="705">
      <c r="C705" s="51"/>
      <c r="E705" s="48"/>
    </row>
    <row r="706">
      <c r="C706" s="51"/>
      <c r="E706" s="48"/>
    </row>
    <row r="707">
      <c r="C707" s="51"/>
      <c r="E707" s="48"/>
    </row>
    <row r="708">
      <c r="C708" s="51"/>
      <c r="E708" s="48"/>
    </row>
    <row r="709">
      <c r="C709" s="51"/>
      <c r="E709" s="48"/>
    </row>
    <row r="710">
      <c r="C710" s="51"/>
      <c r="E710" s="48"/>
    </row>
    <row r="711">
      <c r="C711" s="51"/>
      <c r="E711" s="48"/>
    </row>
    <row r="712">
      <c r="C712" s="51"/>
      <c r="E712" s="48"/>
    </row>
    <row r="713">
      <c r="C713" s="51"/>
      <c r="E713" s="48"/>
    </row>
    <row r="714">
      <c r="C714" s="51"/>
      <c r="E714" s="48"/>
    </row>
    <row r="715">
      <c r="C715" s="51"/>
      <c r="E715" s="48"/>
    </row>
    <row r="716">
      <c r="C716" s="51"/>
      <c r="E716" s="48"/>
    </row>
    <row r="717">
      <c r="C717" s="51"/>
      <c r="E717" s="48"/>
    </row>
    <row r="718">
      <c r="C718" s="51"/>
      <c r="E718" s="48"/>
    </row>
    <row r="719">
      <c r="C719" s="51"/>
      <c r="E719" s="48"/>
    </row>
    <row r="720">
      <c r="C720" s="51"/>
      <c r="E720" s="48"/>
    </row>
    <row r="721">
      <c r="C721" s="51"/>
      <c r="E721" s="48"/>
    </row>
    <row r="722">
      <c r="C722" s="51"/>
      <c r="E722" s="48"/>
    </row>
    <row r="723">
      <c r="C723" s="51"/>
      <c r="E723" s="48"/>
    </row>
    <row r="724">
      <c r="C724" s="51"/>
      <c r="E724" s="48"/>
    </row>
    <row r="725">
      <c r="C725" s="51"/>
      <c r="E725" s="48"/>
    </row>
    <row r="726">
      <c r="C726" s="51"/>
      <c r="E726" s="48"/>
    </row>
    <row r="727">
      <c r="C727" s="51"/>
      <c r="E727" s="48"/>
    </row>
    <row r="728">
      <c r="C728" s="51"/>
      <c r="E728" s="48"/>
    </row>
    <row r="729">
      <c r="C729" s="51"/>
      <c r="E729" s="48"/>
    </row>
    <row r="730">
      <c r="C730" s="51"/>
      <c r="E730" s="48"/>
    </row>
    <row r="731">
      <c r="C731" s="51"/>
      <c r="E731" s="48"/>
    </row>
    <row r="732">
      <c r="C732" s="51"/>
      <c r="E732" s="48"/>
    </row>
    <row r="733">
      <c r="C733" s="51"/>
      <c r="E733" s="48"/>
    </row>
    <row r="734">
      <c r="C734" s="51"/>
      <c r="E734" s="48"/>
    </row>
    <row r="735">
      <c r="C735" s="51"/>
      <c r="E735" s="48"/>
    </row>
    <row r="736">
      <c r="C736" s="51"/>
      <c r="E736" s="48"/>
    </row>
    <row r="737">
      <c r="C737" s="51"/>
      <c r="E737" s="48"/>
    </row>
    <row r="738">
      <c r="C738" s="51"/>
      <c r="E738" s="48"/>
    </row>
    <row r="739">
      <c r="C739" s="51"/>
      <c r="E739" s="48"/>
    </row>
    <row r="740">
      <c r="C740" s="51"/>
      <c r="E740" s="48"/>
    </row>
    <row r="741">
      <c r="C741" s="51"/>
      <c r="E741" s="48"/>
    </row>
    <row r="742">
      <c r="C742" s="51"/>
      <c r="E742" s="48"/>
    </row>
    <row r="743">
      <c r="C743" s="51"/>
      <c r="E743" s="48"/>
    </row>
    <row r="744">
      <c r="C744" s="51"/>
      <c r="E744" s="48"/>
    </row>
    <row r="745">
      <c r="C745" s="51"/>
      <c r="E745" s="48"/>
    </row>
    <row r="746">
      <c r="C746" s="51"/>
      <c r="E746" s="48"/>
    </row>
    <row r="747">
      <c r="C747" s="51"/>
      <c r="E747" s="48"/>
    </row>
    <row r="748">
      <c r="C748" s="51"/>
      <c r="E748" s="48"/>
    </row>
    <row r="749">
      <c r="C749" s="51"/>
      <c r="E749" s="48"/>
    </row>
    <row r="750">
      <c r="C750" s="51"/>
      <c r="E750" s="48"/>
    </row>
    <row r="751">
      <c r="C751" s="51"/>
      <c r="E751" s="48"/>
    </row>
    <row r="752">
      <c r="C752" s="51"/>
      <c r="E752" s="48"/>
    </row>
    <row r="753">
      <c r="C753" s="51"/>
      <c r="E753" s="48"/>
    </row>
    <row r="754">
      <c r="C754" s="51"/>
      <c r="E754" s="48"/>
    </row>
    <row r="755">
      <c r="C755" s="51"/>
      <c r="E755" s="48"/>
    </row>
    <row r="756">
      <c r="C756" s="51"/>
      <c r="E756" s="48"/>
    </row>
    <row r="757">
      <c r="C757" s="51"/>
      <c r="E757" s="48"/>
    </row>
    <row r="758">
      <c r="C758" s="51"/>
      <c r="E758" s="48"/>
    </row>
    <row r="759">
      <c r="C759" s="51"/>
      <c r="E759" s="48"/>
    </row>
  </sheetData>
  <mergeCells count="1">
    <mergeCell ref="C1:E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3" width="33.88"/>
    <col customWidth="1" min="4" max="4" width="116.38"/>
    <col customWidth="1" min="5" max="5" width="24.5"/>
    <col customWidth="1" min="6" max="6" width="30.13"/>
    <col customWidth="1" min="11" max="11" width="53.38"/>
    <col customWidth="1" min="16" max="16" width="96.13"/>
  </cols>
  <sheetData>
    <row r="1">
      <c r="A1" s="8" t="s">
        <v>2776</v>
      </c>
      <c r="B1" s="8" t="s">
        <v>2814</v>
      </c>
      <c r="C1" s="15" t="s">
        <v>2778</v>
      </c>
      <c r="D1" s="8" t="s">
        <v>2815</v>
      </c>
      <c r="E1" s="8" t="s">
        <v>2816</v>
      </c>
      <c r="F1" s="8" t="s">
        <v>2817</v>
      </c>
      <c r="G1" s="57" t="s">
        <v>2818</v>
      </c>
      <c r="H1" s="8" t="s">
        <v>2791</v>
      </c>
      <c r="I1" s="8" t="s">
        <v>44</v>
      </c>
      <c r="J1" s="8" t="s">
        <v>2790</v>
      </c>
      <c r="K1" s="8" t="s">
        <v>2819</v>
      </c>
      <c r="L1" s="8" t="s">
        <v>2820</v>
      </c>
    </row>
    <row r="2">
      <c r="A2" s="58" t="str">
        <f>Form!AN226</f>
        <v>7251 Preinkert Drive, College Park, Maryland</v>
      </c>
      <c r="B2" s="9" t="str">
        <f>Form!C226</f>
        <v>Kristin Slawson, MA, CCC-SLP</v>
      </c>
      <c r="C2" s="9" t="str">
        <f>Form!L226</f>
        <v>Speech-Language Pathologist</v>
      </c>
      <c r="D2" s="10" t="s">
        <v>2821</v>
      </c>
      <c r="E2" s="9" t="str">
        <f>Form!T226</f>
        <v>MD</v>
      </c>
      <c r="F2" s="9" t="str">
        <f>Form!M226</f>
        <v>Varies by Semester / Student Clinicians</v>
      </c>
      <c r="G2" s="59" t="str">
        <f>Form!AI226</f>
        <v>Cisgender Woman</v>
      </c>
      <c r="H2" s="9" t="str">
        <f>Form!AR226</f>
        <v/>
      </c>
      <c r="I2" s="49" t="str">
        <f>Form!AS226</f>
        <v>https://hespclinic.umd.edu/</v>
      </c>
      <c r="J2" s="58">
        <f>Form!AQ226</f>
        <v>3014054218</v>
      </c>
      <c r="K2" s="9" t="str">
        <f>Form!AC226</f>
        <v>Fee-for-service, discounts for UMD affiliates, sliding scale available</v>
      </c>
      <c r="L2" s="60">
        <f>Form!A226</f>
        <v>45399.40902</v>
      </c>
    </row>
    <row r="3">
      <c r="A3" s="58" t="str">
        <f>Form!AN227</f>
        <v>821 University Avenue, Madison, Wisconsin</v>
      </c>
      <c r="B3" s="9" t="str">
        <f>Form!C227</f>
        <v>Colleen Conroy, MFA Voice Studies</v>
      </c>
      <c r="C3" s="9" t="str">
        <f>Form!L227</f>
        <v>Theater/Acting Coach</v>
      </c>
      <c r="D3" s="61" t="str">
        <f>Form!C227&amp;Form!E227&amp;" is a "&amp;Form!L227&amp;" employed at "&amp;Form!AO227&amp;", who began working with general voice clients in "&amp;Form!AW227&amp;", and transgender/gender diverse clients in "&amp;Form!AV227&amp;". "&amp;Form!P227&amp;" "&amp;Form!S227&amp;" "&amp;Form!X227&amp;" "&amp;CHAR(10)&amp;CHAR(10)&amp;"This provider is affiliated with the following: "&amp;Form!AP227&amp;". "&amp;Form!AY227&amp;Form!Z227&amp;Form!AB227&amp;Form!AU227&amp;Form!BA227</f>
        <v>Colleen Conroy, MFA Voice Studies (she/her) is a Theater/Acting Coach employed at University of Wisconsin-Madison, who began working with general voice clients in 2016, and transgender/gender diverse clients in 2017. Individual training is offered virtually, and group training is offered virtually. Services are available for those with feminine, masculine, and androgynous voice goals. 
This provider is affiliated with the following: Voice and Speech Trainers Association (VASTA). 
Regarding formal training in voice for transgender and gender diverse people, this provider reported: Transgender Voice and Communication Training for Voice Clinicians, Chicago Voice Center’s Theater Voice &amp; Speech Training Methods for Working with Gender-Diverse Clients, Gender Affirming Voice for Actors
Regarding areas of specialty/specific trainings, this provider reported: Knight-Thompson Speechwork, accent and dialect coaching, voice and text work for performers, presentation/public speaking skills
Regarding formal training in cultural humility for transgender and gender diverse people, this provider reported: Madison Teaching and Learning Excellence. The gender affirming voice courses/programs I have taken have included cultural humility in their trainings
This provider wished to share the following additional information: Conroy, C., Karcher, O., &amp; Pasternak, K. (2022). An Interdisciplinary Approach to Gender Affirming Voice Training. Voice and Speech Review, 16(2), 144–158. https://doi.org/10.1080/23268263.2022.2050001</v>
      </c>
      <c r="E3" s="9" t="str">
        <f>Form!T227</f>
        <v>Globally</v>
      </c>
      <c r="F3" s="9" t="str">
        <f>Form!M227</f>
        <v>English</v>
      </c>
      <c r="G3" s="59" t="str">
        <f>Form!AI227</f>
        <v>Cisgender Woman</v>
      </c>
      <c r="H3" s="9" t="str">
        <f>Form!AR227</f>
        <v>colleentconroy@gmail.com</v>
      </c>
      <c r="I3" s="49" t="str">
        <f>Form!AS227</f>
        <v>https://theatre.wisc.edu/fac-staff/conroy-colleen/</v>
      </c>
      <c r="J3" s="58" t="str">
        <f>Form!AQ227</f>
        <v/>
      </c>
      <c r="K3" s="9" t="str">
        <f>Form!AC227</f>
        <v>Sliding scale payment</v>
      </c>
      <c r="L3" s="60">
        <f>Form!A227</f>
        <v>45398.83855</v>
      </c>
    </row>
    <row r="4">
      <c r="A4" s="58" t="str">
        <f>Form!AN228</f>
        <v>Bob and Sandy Bahre Building 181 Main Street, Norway, ME</v>
      </c>
      <c r="B4" s="9" t="str">
        <f>Form!C228</f>
        <v>Sarah Gallagher, MS CCC-SLP</v>
      </c>
      <c r="C4" s="9" t="str">
        <f>Form!L228</f>
        <v>Speech-Language Pathologist</v>
      </c>
      <c r="D4" s="61" t="str">
        <f>Form!C228&amp;Form!E228&amp;" is a "&amp;Form!L228&amp;" employed at "&amp;Form!AO228&amp;", who began working with general voice clients in "&amp;Form!AW228&amp;", and transgender/gender diverse clients in "&amp;Form!AV228&amp;". "&amp;Form!P228&amp;" "&amp;Form!S228&amp;" "&amp;Form!X228&amp;" "&amp;CHAR(10)&amp;CHAR(10)&amp;"This provider is affiliated with the following: "&amp;Form!AP228&amp;". "&amp;Form!AY228&amp;Form!Z228&amp;Form!AB228&amp;Form!AU228&amp;Form!BA228</f>
        <v>Sarah Gallagher, MS CCC-SLP (she/her) is a Speech-Language Pathologist employed at Maine Health/Stephens Memorial Hospital, who began working with general voice clients in , and transgender/gender diverse clients in .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worked in the Gender Affirming Voice Clinic as a graduate student clinician at Emerson College. Since then, I have kept my skills sharp through the mentorship of an SLP colleague at Massachusetts Eye and Ear in Boston, MA. </v>
      </c>
      <c r="E4" s="9" t="str">
        <f>Form!T228</f>
        <v>ME</v>
      </c>
      <c r="F4" s="9" t="str">
        <f>Form!M228</f>
        <v>English</v>
      </c>
      <c r="G4" s="59" t="str">
        <f>Form!AI228</f>
        <v>Cisgender Woman</v>
      </c>
      <c r="H4" s="9" t="str">
        <f>Form!AR228</f>
        <v>sagallagher07@gmail.com</v>
      </c>
      <c r="I4" s="9" t="str">
        <f>Form!AS228</f>
        <v/>
      </c>
      <c r="J4" s="58">
        <f>Form!AQ228</f>
        <v>9783804438</v>
      </c>
      <c r="K4" s="9" t="str">
        <f>Form!AC228</f>
        <v/>
      </c>
      <c r="L4" s="60">
        <f>Form!A228</f>
        <v>45398.88976</v>
      </c>
    </row>
    <row r="5">
      <c r="A5" s="58" t="str">
        <f>Form!AN229</f>
        <v>3050 Magnolia Blvd W, Seattle, WA</v>
      </c>
      <c r="B5" s="9" t="str">
        <f>Form!C229</f>
        <v>Sarah Gopalakrishnan, MS,  CCC-SLP</v>
      </c>
      <c r="C5" s="9" t="str">
        <f>Form!L229</f>
        <v>Speech-Language Pathologist</v>
      </c>
      <c r="D5" s="61" t="str">
        <f>Form!C229&amp;Form!E229&amp;" is a "&amp;Form!L229&amp;" employed at "&amp;Form!AO229&amp;", who began working with general voice clients in "&amp;Form!AW229&amp;", and transgender/gender diverse clients in "&amp;Form!AV229&amp;". "&amp;Form!P229&amp;" "&amp;Form!S229&amp;" "&amp;Form!X229&amp;" "&amp;CHAR(10)&amp;CHAR(10)&amp;"This provider is affiliated with the following: "&amp;Form!AP229&amp;". "&amp;Form!AY229&amp;Form!Z229&amp;Form!AB229&amp;Form!AU229&amp;Form!BA229</f>
        <v>Sarah Gopalakrishnan, MS,  CCC-SLP (she/her) is a Speech-Language Pathologist employed at Elliott Bay Speech Pathology, who began working with general voice clients in 2013, and transgender/gender diverse clients in 2015.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World Professional Association for Transgender Health. This provider opted to share the following additional aspects of identity: LGBTQ+ community membership
Regarding formal training in voice for transgender and gender diverse people, this provider reported: Completed gender affirming voice training and other continuing education with Sandy Hirsch, Christie Block and others, 10+ years work as a speech language pathologist </v>
      </c>
      <c r="E5" s="9" t="str">
        <f>Form!T229</f>
        <v>WA, CA, OR</v>
      </c>
      <c r="F5" s="9" t="str">
        <f>Form!M229</f>
        <v>English</v>
      </c>
      <c r="G5" s="59" t="str">
        <f>Form!AI229</f>
        <v>Cisgender Woman</v>
      </c>
      <c r="H5" s="9" t="str">
        <f>Form!AR229</f>
        <v>sarah@elliottbayspeech.com</v>
      </c>
      <c r="I5" s="49" t="str">
        <f>Form!AS229</f>
        <v>www.elliottbayspeech.com</v>
      </c>
      <c r="J5" s="58">
        <f>Form!AQ229</f>
        <v>5038772643</v>
      </c>
      <c r="K5" s="9" t="str">
        <f>Form!AC229</f>
        <v/>
      </c>
      <c r="L5" s="60">
        <f>Form!A229</f>
        <v>45398.90614</v>
      </c>
    </row>
    <row r="6">
      <c r="A6" s="58" t="str">
        <f>Form!AN230</f>
        <v>5195 Harvester Road Unit 4, Burlington, Ontario</v>
      </c>
      <c r="B6" s="9" t="str">
        <f>Form!C230</f>
        <v>Linda Saarenvirta B.A., M.S., SLP Reg. CASLPO</v>
      </c>
      <c r="C6" s="9" t="str">
        <f>Form!L230</f>
        <v>Speech-Language Pathologist</v>
      </c>
      <c r="D6" s="61" t="str">
        <f>Form!C230&amp;Form!E230&amp;" is a "&amp;Form!L230&amp;" employed at "&amp;Form!AO230&amp;", who began working with general voice clients in "&amp;Form!AW230&amp;", and transgender/gender diverse clients in "&amp;Form!AV230&amp;". "&amp;Form!P230&amp;" "&amp;Form!S230&amp;" "&amp;Form!X230&amp;" "&amp;CHAR(10)&amp;CHAR(10)&amp;"This provider is affiliated with the following: "&amp;Form!AP230&amp;". "&amp;Form!AY230&amp;Form!Z230&amp;Form!AB230&amp;Form!AU230&amp;Form!BA230</f>
        <v>Linda Saarenvirta B.A., M.S., SLP Reg. CASLPO (she/her) is a Speech-Language Pathologist employed at S.L. Hunter SpeechWorks, who began working with general voice clients in 2009, and transgender/gender diverse clients in 2015. Individual training is offered in person or virtually, and group training is offered in person. Services are available for those with feminine, masculine, and androgynous voice goals. 
This provider is affiliated with the following: OSLA, CASLPO, SAC. 
Regarding formal training in voice for transgender and gender diverse people, this provider reported: I have taken professional development courses on gender affirming voice care for several years. These training sessions are conducted by other speech pathologists who have worked in this area for many years.  
Regarding areas of specialty/specific trainings, this provider reported: Videostroboscopy evaluation training; Visi-Pitch vocal analysis training; myofascial release for the voice. 
Regarding formal training in cultural humility for transgender and gender diverse people, this provider reported: This training has been discussed in various gender affirming communication workshops that I have taken.  I also follow AC Goldberg on Transplaining who provides insight and education on cultural humility for the gender diverse population.  </v>
      </c>
      <c r="E6" s="9" t="str">
        <f>Form!T230</f>
        <v>ON</v>
      </c>
      <c r="F6" s="9" t="str">
        <f>Form!M230</f>
        <v>English</v>
      </c>
      <c r="G6" s="59" t="str">
        <f>Form!AI230</f>
        <v>Cisgender Woman</v>
      </c>
      <c r="H6" s="9" t="str">
        <f>Form!AR230</f>
        <v>lsaarenvirta@slhunter.ca</v>
      </c>
      <c r="I6" s="49" t="str">
        <f>Form!AS230</f>
        <v>slhunterspeechworks.com </v>
      </c>
      <c r="J6" s="58">
        <f>Form!AQ230</f>
        <v>9056375522</v>
      </c>
      <c r="K6" s="9" t="str">
        <f>Form!AC230</f>
        <v/>
      </c>
      <c r="L6" s="60">
        <f>Form!A230</f>
        <v>45398.91289</v>
      </c>
    </row>
    <row r="7">
      <c r="A7" s="58" t="str">
        <f>Form!AN231</f>
        <v>131 Miller Street, Winston-Salem, NC</v>
      </c>
      <c r="B7" s="9" t="str">
        <f>Form!C231</f>
        <v>Kathryn Ruckart, MS, CCC-SLP</v>
      </c>
      <c r="C7" s="9" t="str">
        <f>Form!L231</f>
        <v>Speech-Language Pathologist</v>
      </c>
      <c r="D7" s="61" t="str">
        <f>Form!C231&amp;Form!E231&amp;" is a "&amp;Form!L231&amp;" employed at "&amp;Form!AO231&amp;", who began working with general voice clients in "&amp;Form!AW231&amp;", and transgender/gender diverse clients in "&amp;Form!AV231&amp;". "&amp;Form!P231&amp;" "&amp;Form!S231&amp;" "&amp;Form!X231&amp;" "&amp;CHAR(10)&amp;CHAR(10)&amp;"This provider is affiliated with the following: "&amp;Form!AP231&amp;". "&amp;Form!AY231&amp;Form!Z231&amp;Form!AB231&amp;Form!AU231&amp;Form!BA231</f>
        <v>Kathryn Ruckart, MS, CCC-SLP (she/her) is a Speech-Language Pathologist employed at Atrium Health Wake Forest Baptist, who began working with general voice clients in 2015, and transgender/gender diverse clients in 2017.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Regarding formal training in voice for transgender and gender diverse people, this provider reported: I specialize in voice care and participate in regular educational and training opportunities specific to GAVC training.
Regarding formal training in cultural humility for transgender and gender diverse people, this provider reported: Safe Zone in Medicine trained provider</v>
      </c>
      <c r="E7" s="9" t="str">
        <f>Form!T231</f>
        <v>NC, VA</v>
      </c>
      <c r="F7" s="9" t="str">
        <f>Form!M231</f>
        <v>English</v>
      </c>
      <c r="G7" s="59" t="str">
        <f>Form!AI231</f>
        <v>Cisgender Woman</v>
      </c>
      <c r="H7" s="9" t="str">
        <f>Form!AR231</f>
        <v>kathryn.ruckart@wakehealth.edu</v>
      </c>
      <c r="I7" s="49" t="str">
        <f>Form!AS231</f>
        <v>wakehealth.edu/voice</v>
      </c>
      <c r="J7" s="58" t="str">
        <f>Form!AQ231</f>
        <v/>
      </c>
      <c r="K7" s="9" t="str">
        <f>Form!AC231</f>
        <v>I accept most major insurances.</v>
      </c>
      <c r="L7" s="60">
        <f>Form!A231</f>
        <v>45398.9158</v>
      </c>
    </row>
    <row r="8">
      <c r="A8" s="58" t="str">
        <f>Form!AN232</f>
        <v>2450 44th St. SE Ste. 201, Kentwood, Michigan</v>
      </c>
      <c r="B8" s="9" t="str">
        <f>Form!C232</f>
        <v>Tamiko Teshima, M.A., CCC-SLP</v>
      </c>
      <c r="C8" s="9" t="str">
        <f>Form!L232</f>
        <v>Speech-Language Pathologist</v>
      </c>
      <c r="D8" s="61" t="str">
        <f>Form!C232&amp;Form!E232&amp;" is a "&amp;Form!L232&amp;" employed at "&amp;Form!AO232&amp;", who began working with general voice clients in "&amp;Form!AW232&amp;", and transgender/gender diverse clients in "&amp;Form!AV232&amp;". "&amp;Form!P232&amp;" "&amp;Form!S232&amp;" "&amp;Form!X232&amp;" "&amp;CHAR(10)&amp;CHAR(10)&amp;"This provider is affiliated with the following: "&amp;Form!AP232&amp;". "&amp;Form!AY232&amp;Form!Z232&amp;Form!AB232&amp;Form!AU232&amp;Form!BA232</f>
        <v>Tamiko Teshima, M.A., CCC-SLP (she/her) is a Speech-Language Pathologist employed at Duncan Lake Speech Therapy, who began working with general voice clients in 2019, and transgender/gender diverse clients in 2019.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Michigan Speech-Language-Hearing Association. This provider opted to share the following additional aspects of identity: Asian Pacific Islander
Regarding formal training in voice for transgender and gender diverse people, this provider reported: I have had clinical experience working with GAVC clients both during my graduate education and clinically. I help facilitate research in graduate school in the area of GAVC as well. In addition, I have sought out significant professional development and advanced learning courses in voice and GAVC including Estill Voice Training and a 12 hour advanced course with Mantra Voice. 
Regarding areas of specialty/specific trainings, this provider reported: GAVC for pediatric and adult clients
Estill Voice Training
12 hour advanced workshop with Mantra Voice
Regarding formal training in cultural humility for transgender and gender diverse people, this provider reported: I have taken several workshops through Transplaining. In addition. I am active with the Grand Rapids LGBTQ+ Healthcare Consortium and have received training from them. We are in the process of becoming a certified safe space through the GRLGBTQ+ Healthcare Consortium.</v>
      </c>
      <c r="E8" s="9" t="str">
        <f>Form!T232</f>
        <v>MI</v>
      </c>
      <c r="F8" s="9" t="str">
        <f>Form!M232</f>
        <v>English </v>
      </c>
      <c r="G8" s="59" t="str">
        <f>Form!AI232</f>
        <v>Cisgender Woman</v>
      </c>
      <c r="H8" s="9" t="str">
        <f>Form!AR232</f>
        <v>tamiko@duncanlakespeechtherapy.com</v>
      </c>
      <c r="I8" s="49" t="str">
        <f>Form!AS232</f>
        <v>www.duncanlakespeechtherapy.com</v>
      </c>
      <c r="J8" s="58">
        <f>Form!AQ232</f>
        <v>6165280870</v>
      </c>
      <c r="K8" s="9" t="str">
        <f>Form!AC232</f>
        <v>We accept the majority of insurances popular to the Grand Rapids, Michigan area, including BCBS/BCN, Priority Health, Cigna, UMR, UHC, Optum, and Tricare (non-network certified), as well as Medicare (several), state Medicaid, and Priority Health medicaid. For our GAVC clients whose insurances we do not take, we offer sliding scale payment options.</v>
      </c>
      <c r="L8" s="60">
        <f>Form!A232</f>
        <v>45399.34903</v>
      </c>
    </row>
    <row r="9">
      <c r="A9" s="58" t="str">
        <f>Form!AN233</f>
        <v>715 Clinic Drive, West Lafayette, Indiana</v>
      </c>
      <c r="B9" s="9" t="str">
        <f>Form!C233</f>
        <v>Lydia Kruse, MS, CCC-SLP</v>
      </c>
      <c r="C9" s="9" t="str">
        <f>Form!L233</f>
        <v>Speech-Language Pathologist</v>
      </c>
      <c r="D9" s="61" t="str">
        <f>Form!C233&amp;Form!E233&amp;" is a "&amp;Form!L233&amp;" employed at "&amp;Form!AO233&amp;", who began working with general voice clients in "&amp;Form!AW233&amp;", and transgender/gender diverse clients in "&amp;Form!AV233&amp;". "&amp;Form!P233&amp;" "&amp;Form!S233&amp;" "&amp;Form!X233&amp;" "&amp;CHAR(10)&amp;CHAR(10)&amp;"This provider is affiliated with the following: "&amp;Form!AP233&amp;". "&amp;Form!AY233&amp;Form!Z233&amp;Form!AB233&amp;Form!AU233&amp;Form!BA233</f>
        <v>Lydia Kruse, MS, CCC-SLP (she/her) is a Speech-Language Pathologist employed at Purdue University , who began working with general voice clients in 2010, and transgender/gender diverse clients in 2019. Individual training is not offered, and group training is offered in person. Services are available for those with feminine voice goals. 
This provider is affiliated with the following: American Speech-Language-Hearing Association (ASHA), Special Interest Group 3 (Voice and Upper Airway Disorders), Indiana Speech Language Hearing Association, Indiana Voice and Dysphagia Network.. 
Regarding formal training in voice for transgender and gender diverse people, this provider reported: Lydia Kruse, MS, CCC-SLP is a Clinical Assistant Professor in the Department of Speech, Language, and Hearing Sciences. She is licensed by the state of Indiana and certified by the American Speech-Language Hearing Association (ASHA). She is an Out-Care Registered Provider for gender affirming voice therapy.  Lydia is the founder and primary clinical educator of the Gender Affirming Voice Training program within the M.D. Steer Speech, Language, and Hearing Clinic. She trains graduate student clinicians to provide gender affirming voice therapy within a non-pathologizing, affirming model. She has lectured on vocal feminization in gender affirming voice therapy to fellow clinicians at state conferences and to physicians at an LGBTQ+ virtual conference hosted by the IU School of Medicine. Lydia has completed Safe Zone and Trans Inclusion Training at Purdue University. 
Regarding formal training in cultural humility for transgender and gender diverse people, this provider reported: Lydia has complete Safe Zone and Trans Inclusion Training at Purdue University. She also participates in the MS-SLP program's Justice, Equity, Diversity, and Inclusion (JEDI) curriculum. 
This provider wished to share the following additional information: Please contact Professor Kruse for more information on this program's specific model of GAVC.</v>
      </c>
      <c r="E9" s="9" t="str">
        <f>Form!T233</f>
        <v/>
      </c>
      <c r="F9" s="9" t="str">
        <f>Form!M233</f>
        <v>English</v>
      </c>
      <c r="G9" s="59" t="str">
        <f>Form!AI233</f>
        <v>Cisgender Woman</v>
      </c>
      <c r="H9" s="9" t="str">
        <f>Form!AR233</f>
        <v>lrkruse@purdue.edu</v>
      </c>
      <c r="I9" s="49" t="str">
        <f>Form!AS233</f>
        <v>https://www.purdue.edu/hhs/slhs-clinic/ </v>
      </c>
      <c r="J9" s="58">
        <f>Form!AQ233</f>
        <v>7654942462</v>
      </c>
      <c r="K9" s="9" t="str">
        <f>Form!AC233</f>
        <v>The M.D. Steer Clinic has private pay options and also accepts Medicare, Anthem, Humana, United, and IU Health Care Insurance Plans. A 40% discount on services is offered to Purdue University students, and 10% to faculty. </v>
      </c>
      <c r="L9" s="60">
        <f>Form!A233</f>
        <v>45399.39075</v>
      </c>
    </row>
    <row r="10">
      <c r="A10" s="58" t="str">
        <f>Form!AN234</f>
        <v>Baltimore, Maryland</v>
      </c>
      <c r="B10" s="9" t="str">
        <f>Form!C234</f>
        <v>Kristina Hassan, MS, CCC-SLP</v>
      </c>
      <c r="C10" s="9" t="str">
        <f>Form!L234</f>
        <v>Speech-Language Pathologist</v>
      </c>
      <c r="D10" s="61" t="str">
        <f>Form!C234&amp;Form!E234&amp;" is a "&amp;Form!L234&amp;" employed at "&amp;Form!AO234&amp;Form!P234&amp;" "&amp;Form!S234&amp;" "&amp;Form!X234&amp;" "&amp;Form!AP234&amp;""&amp;Form!AY234&amp;Form!Z234&amp;Form!AB234&amp;Form!AU234&amp;Form!BA234</f>
        <v>Kristina Hassan, MS, CCC-SLP (she/her) is a Speech-Language Pathologist employed at Authentic SpeechIndividual training is offered virtually, and group training is offered virtually. Services are available for those with feminine or androgynous voice goals. 
Regarding formal training in voice for transgender and gender diverse people, this provider reported: I have a background in Speech Pathology so I have education in voice science and vocal anatomy. I have received further training by attending workshops and earning CEUs specifically addressing gender affirming voice.  
Regarding formal training in cultural humility for transgender and gender diverse people, this provider reported: I have earned a number of continuing education credits in cultural humility by attending workshops and trainings. </v>
      </c>
      <c r="E10" s="9" t="str">
        <f>Form!T234</f>
        <v>MD, VA, DC</v>
      </c>
      <c r="F10" s="9" t="str">
        <f>Form!M234</f>
        <v>English</v>
      </c>
      <c r="G10" s="59" t="str">
        <f>Form!AI234</f>
        <v>Cisgender Woman</v>
      </c>
      <c r="H10" s="9" t="str">
        <f>Form!AR234</f>
        <v>kristinah@authenticspeechllc.com</v>
      </c>
      <c r="I10" s="49" t="str">
        <f>Form!AS234</f>
        <v>https://www.authenticspeechllc.com/</v>
      </c>
      <c r="J10" s="58">
        <f>Form!AQ234</f>
        <v>2027434890</v>
      </c>
      <c r="K10" s="9" t="str">
        <f>Form!AC234</f>
        <v>Sliding scale payment options are available.</v>
      </c>
      <c r="L10" s="60">
        <f>Form!A234</f>
        <v>45399.39782</v>
      </c>
    </row>
    <row r="11">
      <c r="A11" s="58" t="str">
        <f>Form!AN235</f>
        <v>2450 44th St SE Ste 201, Kentwood, MI 49512</v>
      </c>
      <c r="B11" s="9" t="str">
        <f>Form!C235</f>
        <v>Anna Dubiak M.S., CCC-SLP</v>
      </c>
      <c r="C11" s="9" t="str">
        <f>Form!L235</f>
        <v>Speech-Language Pathologist</v>
      </c>
      <c r="D11" s="61" t="str">
        <f>Form!C235&amp;Form!E235&amp;" is a "&amp;Form!L235&amp;" employed at "&amp;Form!AO235&amp;", who began working with general voice clients in "&amp;Form!AW235&amp;", and transgender/gender diverse clients in "&amp;Form!AV235&amp;". "&amp;Form!P235&amp;" "&amp;Form!S235&amp;" "&amp;Form!X235&amp;" "&amp;CHAR(10)&amp;CHAR(10)&amp;"This provider is affiliated with the following: "&amp;Form!AP235&amp;". "&amp;Form!AY235&amp;Form!Z235&amp;Form!AB235&amp;Form!AU235&amp;Form!BA235</f>
        <v>Anna Dubiak M.S., CCC-SLP (she/her) is a Speech-Language Pathologist employed at Duncan Lake Speech Therapy, LLC, who began working with general voice clients in 2018, and transgender/gender diverse clients in 2018. Individual training is offered in person or virtually, and group training is offered virtually.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have a master's in speech pathology and has been providing gender affirming voice modification services since graduate school.  I have completed additional training through Mantra Voice (12 hours) as well as several additional courses in this specific area of voice, I am also trained in overall vocal health and hygiene. Additionally, I am able to treat voice disorders such as vocal nodules, effects of acid reflux on the voice, and others which we sometimes discover and therefore must treat as we modify the voice in order to maintain an overall healthy voice.  I also continue to seek out training in cultural competency to be an affirming LGBTQ+ safe provider and person.  
Regarding areas of specialty/specific trainings, this provider reported: I have completed additional training through Mantra Voice (12 hours) as well as several additional courses in this specific area of voice, I am also trained in overall vocal health and hygiene (master's in speech pathology).
Regarding formal training in cultural humility for transgender and gender diverse people, this provider reported: LGTBQ+ Safe person training through Grand Rapids LGTBQ+ Health Consortium.  LGTBQ Cultural competency via speechtherapypd.com.  Cultural Competency portion of Mantra Voice training.  Transplaining cultural competency training.  Tarns Kids and Teens, Pride, Joy, and Families in Transition by Elijah C. Nealy.  </v>
      </c>
      <c r="E11" s="9" t="str">
        <f>Form!T235</f>
        <v>MI</v>
      </c>
      <c r="F11" s="9" t="str">
        <f>Form!M235</f>
        <v>English</v>
      </c>
      <c r="G11" s="59" t="str">
        <f>Form!AI235</f>
        <v>Cisgender Woman</v>
      </c>
      <c r="H11" s="9" t="str">
        <f>Form!AR235</f>
        <v>anna@duncanlakespeechtherapy.com</v>
      </c>
      <c r="I11" s="49" t="str">
        <f>Form!AS235</f>
        <v>https://duncanlakespeechtherapy.com/</v>
      </c>
      <c r="J11" s="58">
        <f>Form!AQ235</f>
        <v>6165280870</v>
      </c>
      <c r="K11" s="9" t="str">
        <f>Form!AC235</f>
        <v>We accept the majority of insurances popular to the Grand Rapids, Michigan area, including BCBS/BCN, Priority Health, Cigna, UMR, UHC, Optum, and Tricare (non-network certified), as well as Medicare (several), state Medicaid, and Priority Health medicaid. For our GAVC clients whose insurances we do not take, we offer sliding scale payment options.</v>
      </c>
      <c r="L11" s="60">
        <f>Form!A235</f>
        <v>45399.45041</v>
      </c>
    </row>
    <row r="12">
      <c r="A12" s="58" t="str">
        <f>Form!AN236</f>
        <v>1700 Lomas Blvd., Albuquerque, NM</v>
      </c>
      <c r="B12" s="9" t="str">
        <f>Form!C236</f>
        <v>Lauril Sachet, MS, CCC-SLP</v>
      </c>
      <c r="C12" s="9" t="str">
        <f>Form!L236</f>
        <v>Speech-Language Pathologist</v>
      </c>
      <c r="D12" s="61" t="str">
        <f>Form!C236&amp;Form!E236&amp;" is a "&amp;Form!L236&amp;" employed at "&amp;Form!AO236&amp;", who began working with general voice clients in "&amp;Form!AW236&amp;", and transgender/gender diverse clients in "&amp;Form!AV236&amp;". "&amp;Form!P236&amp;" "&amp;Form!S236&amp;" "&amp;Form!X236&amp;Form!AY236&amp;Form!Z236&amp;Form!AB236&amp;Form!AU236&amp;Form!BA236</f>
        <v>Lauril Sachet, MS, CCC-SLP (she/her) is a Speech-Language Pathologist employed at University of New Mexico Speech &amp; Hearing Sciences department, who began working with general voice clients in , and transgender/gender diverse clients in . Individual training is offered in person or virtually, and group training is offered in person. Services are available for those with feminine, masculine, and androgynous voice goals.
Regarding formal training in voice for transgender and gender diverse people, this provider reported: Gender Affirming Voice Training Course (Hirsch, Helou, Block) 2021</v>
      </c>
      <c r="E12" s="9" t="str">
        <f>Form!T236</f>
        <v>NM</v>
      </c>
      <c r="F12" s="9" t="str">
        <f>Form!M236</f>
        <v>English, Spanish</v>
      </c>
      <c r="G12" s="59" t="str">
        <f>Form!AI236</f>
        <v>Cisgender Woman</v>
      </c>
      <c r="H12" s="9" t="str">
        <f>Form!AR236</f>
        <v>lsachet@unm.edu</v>
      </c>
      <c r="I12" s="9" t="str">
        <f>Form!AS236</f>
        <v/>
      </c>
      <c r="J12" s="58">
        <f>Form!AQ236</f>
        <v>5052779730</v>
      </c>
      <c r="K12" s="9" t="str">
        <f>Form!AC236</f>
        <v/>
      </c>
      <c r="L12" s="60">
        <f>Form!A236</f>
        <v>45399.54571</v>
      </c>
    </row>
    <row r="13">
      <c r="A13" s="58" t="str">
        <f>Form!AN237</f>
        <v>126 W D St Suite 100C, Pueblo, CO</v>
      </c>
      <c r="B13" s="9" t="str">
        <f>Form!C237</f>
        <v>Jacalyn Savage, MS, CCC-SLP</v>
      </c>
      <c r="C13" s="9" t="str">
        <f>Form!L237</f>
        <v>Speech-Language Pathologist</v>
      </c>
      <c r="D13" s="61" t="str">
        <f>Form!C237&amp;Form!E237&amp;" is a "&amp;Form!L237&amp;" employed at "&amp;Form!AO237&amp;", who began working with general voice clients in "&amp;Form!AW237&amp;", and transgender/gender diverse clients in "&amp;Form!AV237&amp;". "&amp;Form!P237&amp;" "&amp;Form!S237&amp;" "&amp;Form!X237&amp;" "&amp;CHAR(10)&amp;CHAR(10)&amp;"This provider is affiliated with the following: "&amp;Form!AP237&amp;". "&amp;Form!AY237&amp;Form!Z237&amp;Form!AB237&amp;Form!AU237&amp;Form!BA237</f>
        <v>Jacalyn Savage, MS, CCC-SLP (she/her) is a Speech-Language Pathologist employed at Pueblo Speech and Neurological Rehabilitation Center, who began working with general voice clients in 2015, and transgender/gender diverse clients in 2015.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Speech-language pathologist with specialized training in gender-affirming voice
Regarding areas of specialty/specific trainings, this provider reported: Transfeminine, transmasculine, gender fluid, and nonbinary voice and communication 
Regarding formal training in cultural humility for transgender and gender diverse people, this provider reported: Specialized training in LGBTQ+ cultural competency</v>
      </c>
      <c r="E13" s="9" t="str">
        <f>Form!T237</f>
        <v>CO</v>
      </c>
      <c r="F13" s="9" t="str">
        <f>Form!M237</f>
        <v>English</v>
      </c>
      <c r="G13" s="59" t="str">
        <f>Form!AI237</f>
        <v>Cisgender Woman</v>
      </c>
      <c r="H13" s="9" t="str">
        <f>Form!AR237</f>
        <v>jacalyn@pueblospeechandneuro.com</v>
      </c>
      <c r="I13" s="49" t="str">
        <f>Form!AS237</f>
        <v>pueblospeechandneuro.com</v>
      </c>
      <c r="J13" s="58">
        <f>Form!AQ237</f>
        <v>7196211182</v>
      </c>
      <c r="K13" s="9" t="str">
        <f>Form!AC237</f>
        <v>Accept most insurances including Medicare and Medicaid</v>
      </c>
      <c r="L13" s="60">
        <f>Form!A237</f>
        <v>45399.57291</v>
      </c>
    </row>
    <row r="14">
      <c r="A14" s="58" t="str">
        <f>Form!AN238</f>
        <v>Phoenix , AZ</v>
      </c>
      <c r="B14" s="9" t="str">
        <f>Form!C238</f>
        <v>Abi Strong, MS, CCC-SLP</v>
      </c>
      <c r="C14" s="8" t="s">
        <v>2822</v>
      </c>
      <c r="D14" s="61" t="str">
        <f>Form!C238&amp;Form!E238&amp;" is a "&amp;Form!L238&amp;" employed at "&amp;Form!AO238&amp;", who began working with general voice clients in "&amp;Form!AW238&amp;", and transgender/gender diverse clients in "&amp;Form!AV238&amp;". "&amp;Form!P238&amp;" "&amp;Form!S238&amp;" "&amp;Form!X238&amp;" "&amp;CHAR(10)&amp;CHAR(10)&amp;"This provider is affiliated with the following: "&amp;Form!AP238&amp;". "&amp;Form!AY238&amp;Form!Z238&amp;Form!AB238&amp;Form!AU238&amp;Form!BA238</f>
        <v>Abi Strong, MS, CCC-SLP (she/her) is a Gender affirming stylist and nonverbal communication coach  employed at Strong Style Solutions, who began working with general voice clients in 2015, and transgender/gender diverse clients in 2020. Individual training is offered in person or virtually, and group training is offered virtually.  
This provider is affiliated with the following: American Speech-Language-Hearing Association (ASHA). This provider opted to share the following additional aspects of identity: I have been an LGBTQ+ ally and advocate since I was a teen, have LGBTQ friends and family members, and have presented workshops and at conferences for the trans population.
Regarding formal training in voice for transgender and gender diverse people, this provider reported: I have attended numerous trainings in GAVC, have provided GAVC to clients, in addition to my educational background and work experience in the fashion industry, providing GA style consultations and personal shopping. I’m also a certified yoga teacher, using yoga and other embodiment techniques to facilitate an improved sense of embodiment and GA body language skills.
Regarding areas of specialty/specific trainings, this provider reported: Transfem voice 
Regarding formal training in cultural humility for transgender and gender diverse people, this provider reported: I have completed numerous CEUs in this area</v>
      </c>
      <c r="E14" s="9" t="str">
        <f>Form!T238</f>
        <v>Globally</v>
      </c>
      <c r="F14" s="9" t="str">
        <f>Form!M238</f>
        <v>English, Spanish</v>
      </c>
      <c r="G14" s="59" t="str">
        <f>Form!AI238</f>
        <v>Cisgender Woman</v>
      </c>
      <c r="H14" s="9" t="str">
        <f>Form!AR238</f>
        <v>abi@strongstylesolutions.com</v>
      </c>
      <c r="I14" s="49" t="str">
        <f>Form!AS238</f>
        <v>strongstylesolutions.com</v>
      </c>
      <c r="J14" s="58">
        <f>Form!AQ238</f>
        <v>6024924765</v>
      </c>
      <c r="K14" s="9" t="str">
        <f>Form!AC238</f>
        <v>Sliding scale options</v>
      </c>
      <c r="L14" s="60">
        <f>Form!A238</f>
        <v>45399.5837</v>
      </c>
    </row>
    <row r="15">
      <c r="A15" s="58" t="str">
        <f>Form!AN239</f>
        <v>Los Angeles, California</v>
      </c>
      <c r="B15" s="9" t="str">
        <f>Form!C239</f>
        <v>Christine Adaire, Designated Linklater Voice Teacher</v>
      </c>
      <c r="C15" s="9" t="str">
        <f>Form!L239</f>
        <v>Theater/Acting Coach</v>
      </c>
      <c r="D15" s="61" t="str">
        <f>Form!C239&amp;Form!E239&amp;" is a "&amp;Form!AO239&amp;" "&amp;Form!L239&amp;" who began working with general voice clients in "&amp;Form!AW239&amp;", and transgender/gender diverse clients in "&amp;Form!AV239&amp;". "&amp;Form!P239&amp;" "&amp;Form!S239&amp;" "&amp;Form!X239&amp;" "&amp;CHAR(10)&amp;CHAR(10)&amp;"This provider is affiliated with the following: "&amp;Form!AP239&amp;". "&amp;Form!AY239&amp;Form!Z239&amp;Form!AB239&amp;Form!AU239&amp;Form!BA239</f>
        <v>Christine Adaire, Designated Linklater Voice Teacher (she/her) is a Self Employed Theater/Acting Coach who began working with general voice clients in 1987, and transgender/gender diverse clients in 2015. Individual training is offered in person or virtually, and group training is offered in person or virtually. Services are available for those with feminine, masculine, and androgynous voice goals. 
This provider is affiliated with the following: Designated Linklater Voice Teacher, VASTA, Actor's Equity Association, Voice Foundation, PAVA. This provider opted to share the following additional aspects of identity: LGBTQ+ member
Regarding formal training in voice for transgender and gender diverse people, this provider reported: Master Teacher in the Linklater Voice Method, Took workshops in GAVC with Sandy Hirsch, Leah Helou and Christie Block.
Regarding areas of specialty/specific trainings, this provider reported: Coaching Trans/Gender Non-Conforming Performers as well as working with individuals in other professions.
Regarding formal training in cultural humility for transgender and gender diverse people, this provider reported: I received Diversity, Equity and Inclusion Training through my employers at American Conservatory Theatre, Berkeley Rep, New York Film Academy.</v>
      </c>
      <c r="E15" s="9" t="str">
        <f>Form!T239</f>
        <v>Nationally</v>
      </c>
      <c r="F15" s="9" t="str">
        <f>Form!M239</f>
        <v>English</v>
      </c>
      <c r="G15" s="59" t="str">
        <f>Form!AI239</f>
        <v>Cisgender Woman</v>
      </c>
      <c r="H15" s="9" t="str">
        <f>Form!AR239</f>
        <v>christineadaire@gmail.com</v>
      </c>
      <c r="I15" s="49" t="str">
        <f>Form!AS239</f>
        <v>christineadaire.com</v>
      </c>
      <c r="J15" s="58">
        <f>Form!AQ239</f>
        <v>7737263691</v>
      </c>
      <c r="K15" s="9" t="str">
        <f>Form!AC239</f>
        <v>Sliding scale based on need</v>
      </c>
      <c r="L15" s="60">
        <f>Form!A239</f>
        <v>45399.59466</v>
      </c>
    </row>
    <row r="16">
      <c r="A16" s="58" t="str">
        <f>Form!AN240</f>
        <v>12631 East 17th Avenue
3001, Aurora, Colorado</v>
      </c>
      <c r="B16" s="9" t="str">
        <f>Form!C240</f>
        <v>Collin M Eagen, MA, MAT </v>
      </c>
      <c r="C16" s="9" t="str">
        <f>Form!L240</f>
        <v>Speech-Language Pathologist</v>
      </c>
      <c r="D16" s="61" t="str">
        <f>Form!C240&amp;Form!E240&amp;" is a "&amp;Form!L240&amp;" employed at "&amp;Form!AO240&amp;", who began working with general voice clients and transgender/gender diverse clients in "&amp;Form!AV240&amp;". "&amp;Form!P240&amp;" "&amp;Form!S240&amp;" "&amp;Form!X240&amp;" "&amp;CHAR(10)&amp;CHAR(10)&amp;"This provider is affiliated with the following: "&amp;Form!AP240&amp;". "&amp;Form!AY240&amp;Form!Z240&amp;Form!AB240&amp;Form!AU240&amp;Form!BA240</f>
        <v>Collin M Eagen, MA, MAT  (he/him) is a Speech-Language Pathologist employed at UC Health Anschutz, who began working with general voice clients and transgender/gender diverse clients in 2021. Individual training is offered in person or virtually, and group training is not offered. Services are available for those with feminine, masculine, androgynous, and singing-related voice goals. 
This provider is affiliated with the following: World Professional Association for Transgender Health (WPATH), American Speech-Language-Hearing Association (ASHA), Colorado Speech-Language-Hearing Association. This provider opted to share the following additional aspects of identity: I am a white, queer, transgender, disabled, neurodiverse voice therapist.
Regarding formal training in voice for transgender and gender diverse people, this provider reported: I am a transgender man, so I have first hand experience with gender dysphoria and voice changes. I am formerly a professional musical theater performer, so my background is in singing and stage performance. I recently graduated from the University of Colorado's Speech Language Pathology Program where I completed a thesis research project on transmasculine voices. I have worked on GAVC with individuals across the gender spectrum and across different age groups. I have attended both virtual and in person courses on gender affirming voice therapy, and gender affirming care more broadly, outside of my graduate program. This includes intensive workshops on working with gender diverse clients who also identify as neuro diverse. 
Regarding areas of specialty/specific trainings, this provider reported: transmasculine singing voice, pediatric gender affirming voice, voice masculinization, voice feminization, transmasculine voice health and stability during testosterone therapy
Regarding formal training in cultural humility for transgender and gender diverse people, this provider reported: I have received formal training in cultural humility as it pertains to the trans and gender diverse community through my graduate program as well as through the World Professional Association for Transgender Health.
This provider wished to share the following additional information: In addition to providing voice therapy services, I am passionate about doing research for and with my community. I collaborate with many organizations across the country on research regarding gender affirming voice. I am a strong advocate for ensuring that research teams studying gender diverse voice include individuals who identify with our community. </v>
      </c>
      <c r="E16" s="9" t="str">
        <f>Form!T240</f>
        <v>CO</v>
      </c>
      <c r="F16" s="9" t="str">
        <f>Form!M240</f>
        <v>English</v>
      </c>
      <c r="G16" s="59" t="str">
        <f>Form!AI240</f>
        <v>Transgender Man</v>
      </c>
      <c r="H16" s="9" t="str">
        <f>Form!AR240</f>
        <v>eage0795@gmail.com</v>
      </c>
      <c r="I16" s="49" t="str">
        <f>Form!AS240</f>
        <v>https://medschool.cuanschutz.edu/otolaryngology/patient-information/adult-services/voice-and-airway</v>
      </c>
      <c r="J16" s="58">
        <f>Form!AQ240</f>
        <v>9708001527</v>
      </c>
      <c r="K16" s="9" t="str">
        <f>Form!AC240</f>
        <v>TBD - Will be working with UC Health</v>
      </c>
      <c r="L16" s="60">
        <f>Form!A240</f>
        <v>45399.61245</v>
      </c>
    </row>
    <row r="17">
      <c r="A17" s="58" t="str">
        <f>Form!AN241</f>
        <v>Fort Collins, Colorado </v>
      </c>
      <c r="B17" s="9" t="str">
        <f>Form!C241</f>
        <v>Annie Schubert, MA, CCC-SLP</v>
      </c>
      <c r="C17" s="9" t="str">
        <f>Form!L241</f>
        <v>Speech-Language Pathologist</v>
      </c>
      <c r="D17" s="61" t="str">
        <f>Form!C241&amp;Form!E241&amp;" is a "&amp;Form!L241&amp;" employed at "&amp;Form!AO241&amp;", who began working with general voice clients in "&amp;Form!AW241&amp;", and transgender/gender diverse clients in "&amp;Form!AV241&amp;". "&amp;Form!P241&amp;" "&amp;Form!S241&amp;" "&amp;Form!X241&amp;" "&amp;CHAR(10)&amp;CHAR(10)&amp;"This provider is affiliated with the following: "&amp;Form!AP241&amp;". "&amp;Form!AY241&amp;Form!Z241&amp;Form!AB241&amp;Form!AU241&amp;Form!BA241</f>
        <v>Annie Schubert, MA, CCC-SLP (she/her) is a Speech-Language Pathologist employed at UCHealth Physical Therapy &amp; Rehabilitation Clinic, who began working with general voice clients in 2013, and transgender/gender diverse clients in 2014. Individual training is offered in person or virtually, and group training is not offered. Services are available for those with feminine, masculine, androgynous, and singing-related voice goals. 
This provider is affiliated with the following: American Speech-Language Hearing Association. 
Regarding formal training in voice for transgender and gender diverse people, this provider reported: I have experience working in gender-affirming voice services across varied, individualized goals. As a singer, I also enjoy working on singing strategies for healthy, flexible voicing. </v>
      </c>
      <c r="E17" s="9" t="str">
        <f>Form!T241</f>
        <v>CO</v>
      </c>
      <c r="F17" s="9" t="str">
        <f>Form!M241</f>
        <v>English </v>
      </c>
      <c r="G17" s="59" t="str">
        <f>Form!AI241</f>
        <v>Cisgender Woman</v>
      </c>
      <c r="H17" s="9" t="str">
        <f>Form!AR241</f>
        <v>anne.schubert@uchealth.org</v>
      </c>
      <c r="I17" s="9" t="str">
        <f>Form!AS241</f>
        <v/>
      </c>
      <c r="J17" s="58">
        <f>Form!AQ241</f>
        <v>9704958454</v>
      </c>
      <c r="K17" s="9" t="str">
        <f>Form!AC241</f>
        <v/>
      </c>
      <c r="L17" s="60">
        <f>Form!A241</f>
        <v>45399.6188</v>
      </c>
    </row>
    <row r="18">
      <c r="A18" s="58" t="str">
        <f>Form!AN242</f>
        <v>4075 East Campus Loop, Lincoln, Nebraska</v>
      </c>
      <c r="B18" s="9" t="str">
        <f>Form!C242</f>
        <v>Angela Dietsch, PhD, CCC-SLP</v>
      </c>
      <c r="C18" s="9" t="str">
        <f>Form!L242</f>
        <v>Speech-Language Pathologist</v>
      </c>
      <c r="D18" s="61" t="str">
        <f>Form!C242&amp;Form!E242&amp;" is a "&amp;Form!L242&amp;" employed at "&amp;Form!AO242&amp;", who began working with general voice clients in "&amp;Form!AW242&amp;", and transgender/gender diverse clients in "&amp;Form!AV242&amp;". "&amp;Form!P242&amp;" "&amp;Form!S242&amp;" "&amp;Form!X242&amp;" "&amp;CHAR(10)&amp;CHAR(10)&amp;"This provider is affiliated with the following: "&amp;Form!AP242&amp;". "&amp;Form!AY242&amp;Form!Z242&amp;Form!AB242&amp;Form!AU242&amp;Form!BA242</f>
        <v>Angela Dietsch, PhD, CCC-SLP (she/her) is a Speech-Language Pathologist employed at University of Nebraska-LIncoln, who began working with general voice clients in 1996, and transgender/gender diverse clients in 2009. Individual training is offered in person, and group training is offered in person. Services are available for those with feminine, masculine, and androgynous voice goals. 
This provider is affiliated with the following: TransCollaborations, American Speech-Language-Hearing Association, Nebraska Speech-Language-Hearing Association. 
Regarding formal training in voice for transgender and gender diverse people, this provider reported: I have been working with (and training graduate clinicians to work with) people interested in shifting aspects of their communication to align with their gender identity for over a decade. Our team at the Barkley Speech, Language, and Hearing Clinic on the University of Nebraska-Lincoln East Campus has undergone extensive specialized training to ensure that we offer the most effective and efficient resources to help each person achieve their goals, and we work with local community groups to ensure that our practices are culturally responsive. 
Regarding areas of specialty/specific trainings, this provider reported: Details of available services are at https://cehs.unl.edu/secd/gender-diverse-communication-services/ 
Regarding formal training in cultural humility for transgender and gender diverse people, this provider reported: I have completed over 30 hours of formal training in TGD-specific cultural humility through the Transplaining learning platform (all content is created by transgender and gender diverse speech-language pathologists), the TransCollaboration community board, and other professional organizations. </v>
      </c>
      <c r="E18" s="9" t="str">
        <f>Form!T242</f>
        <v/>
      </c>
      <c r="F18" s="9" t="str">
        <f>Form!M242</f>
        <v>English</v>
      </c>
      <c r="G18" s="59" t="str">
        <f>Form!AI242</f>
        <v>Cisgender Woman</v>
      </c>
      <c r="H18" s="9" t="str">
        <f>Form!AR242</f>
        <v/>
      </c>
      <c r="I18" s="9" t="str">
        <f>Form!AS242</f>
        <v>https://cehs.unl.edu/secd/barkley-clinic/      https://cehs.unl.edu/secd/gender-diverse-communication-services/</v>
      </c>
      <c r="J18" s="58">
        <f>Form!AQ242</f>
        <v>4024722071</v>
      </c>
      <c r="K18" s="9" t="str">
        <f>Form!AC242</f>
        <v>The Clinic bills Medicare and Medicaid, but does not bill other private insurers for speech or language services. Clients may submit receipts to their private insurers for reimbursement. </v>
      </c>
      <c r="L18" s="60">
        <f>Form!A242</f>
        <v>45399.62444</v>
      </c>
    </row>
    <row r="19">
      <c r="A19" s="58" t="str">
        <f>Form!AN243</f>
        <v>8900 Doyne Ave, Milwaukee, WI</v>
      </c>
      <c r="B19" s="9" t="str">
        <f>Form!C243</f>
        <v>Kim Duncan, MA, CCC-SLP</v>
      </c>
      <c r="C19" s="9" t="str">
        <f>Form!L243</f>
        <v>Speech-Language Pathologist</v>
      </c>
      <c r="D19" s="61" t="str">
        <f>Form!C243&amp;Form!E243&amp;" is a "&amp;Form!L243&amp;" employed at "&amp;Form!AO243&amp;", who began working with general voice clients in "&amp;Form!AW243&amp;", and transgender/gender diverse clients in "&amp;Form!AV243&amp;". "&amp;Form!P243&amp;" "&amp;Form!S243&amp;" "&amp;Form!X243&amp;" "&amp;CHAR(10)&amp;CHAR(10)&amp;"This provider is affiliated with the following: "&amp;Form!AP243&amp;". "&amp;Form!AY243&amp;Form!Z243&amp;Form!AB243&amp;Form!AU243&amp;Form!BA243</f>
        <v>Kim Duncan, MA, CCC-SLP (she/her) is a Speech-Language Pathologist employed at Froedtert Hospital/Medical College of Wisconsin, who began working with general voice clients in 2016, and transgender/gender diverse clients in 2017.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Regarding formal training in voice for transgender and gender diverse people, this provider reported: I completed advanced gender affirming voice care coursework, collaborate and learn with and from my colleagues on a daily basis who have extensive experience with GAVC, and continue to seek out continuing education and additional coursework in the area.  My background is in classical singing and I have completed Estill voice training which enables me to work with singers across all genres.  I work in a multidisciplinary voice clinic with laryngologists and voice specializing SLPs.
Regarding areas of specialty/specific trainings, this provider reported: Estill Voice Training, singing voice across all genres, manual therapy</v>
      </c>
      <c r="E19" s="9" t="str">
        <f>Form!T243</f>
        <v>WI</v>
      </c>
      <c r="F19" s="9" t="str">
        <f>Form!M243</f>
        <v>English </v>
      </c>
      <c r="G19" s="59" t="str">
        <f>Form!AI243</f>
        <v>Cisgender Woman</v>
      </c>
      <c r="H19" s="9" t="str">
        <f>Form!AR243</f>
        <v>kimberly.duncan@froedtert.com</v>
      </c>
      <c r="I19" s="49" t="str">
        <f>Form!AS243</f>
        <v>www.froedtert.com/ent/laryngology</v>
      </c>
      <c r="J19" s="58">
        <f>Form!AQ243</f>
        <v>4148055588</v>
      </c>
      <c r="K19" s="9" t="str">
        <f>Form!AC243</f>
        <v/>
      </c>
      <c r="L19" s="60">
        <f>Form!A243</f>
        <v>45399.62543</v>
      </c>
    </row>
    <row r="20">
      <c r="A20" s="58" t="str">
        <f>Form!AN244</f>
        <v>Denver, CO</v>
      </c>
      <c r="B20" s="9" t="str">
        <f>Form!C244</f>
        <v>Juliana Litts MA, CCC-SLP</v>
      </c>
      <c r="C20" s="9" t="str">
        <f>Form!L244</f>
        <v>Speech-Language Pathologist</v>
      </c>
      <c r="D20" s="61" t="str">
        <f>Form!C244&amp;Form!E244&amp;" is a "&amp;Form!L244&amp;" employed at "&amp;Form!AO244&amp;", who began working with general voice clients in "&amp;Form!AW244&amp;", and transgender/gender diverse clients in "&amp;Form!AV244&amp;". "&amp;Form!P244&amp;" "&amp;Form!S244&amp;" "&amp;Form!X244&amp;" "&amp;CHAR(10)&amp;CHAR(10)&amp;"This provider is affiliated with the following: "&amp;Form!AP244&amp;". "&amp;Form!AY244&amp;Form!Z244&amp;Form!AB244&amp;Form!AU244&amp;Form!BA244</f>
        <v>Juliana Litts MA, CCC-SLP (she/her) is a Speech-Language Pathologist employed at University of Colorado, who began working with general voice clients in 2011, and transgender/gender diverse clients in 2012.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Regarding formal training in voice for transgender and gender diverse people, this provider reported: I have worked on helping people meet their voice goals for 12 years</v>
      </c>
      <c r="E20" s="9" t="str">
        <f>Form!T244</f>
        <v>CO</v>
      </c>
      <c r="F20" s="9" t="str">
        <f>Form!M244</f>
        <v>English</v>
      </c>
      <c r="G20" s="59" t="str">
        <f>Form!AI244</f>
        <v>Cisgender Woman</v>
      </c>
      <c r="H20" s="9" t="str">
        <f>Form!AR244</f>
        <v>Julianalitts@gmail.com</v>
      </c>
      <c r="I20" s="9" t="str">
        <f>Form!AS244</f>
        <v/>
      </c>
      <c r="J20" s="58" t="str">
        <f>Form!AQ244</f>
        <v/>
      </c>
      <c r="K20" s="9" t="str">
        <f>Form!AC244</f>
        <v/>
      </c>
      <c r="L20" s="60">
        <f>Form!A244</f>
        <v>45399.62736</v>
      </c>
    </row>
    <row r="21">
      <c r="A21" s="58" t="str">
        <f>Form!AN245</f>
        <v>126 W D Street Suite 100C, Pueblo , Colorado </v>
      </c>
      <c r="B21" s="9" t="str">
        <f>Form!C245</f>
        <v>Mary Trifiro, M.S., CCC-SLP</v>
      </c>
      <c r="C21" s="9" t="str">
        <f>Form!L245</f>
        <v>Speech-Language Pathologist</v>
      </c>
      <c r="D21" s="61" t="str">
        <f>Form!C245&amp;Form!E245&amp;" is a "&amp;Form!L245&amp;" employed at "&amp;Form!AO245&amp;", who began working with general voice clients in "&amp;Form!AW245&amp;", and transgender/gender diverse clients in "&amp;Form!AV245&amp;". "&amp;Form!P245&amp;" "&amp;Form!S245&amp;" "&amp;Form!X245&amp;" "&amp;CHAR(10)&amp;CHAR(10)&amp;"This provider is affiliated with the following: "&amp;Form!AP245&amp;". "&amp;Form!AY245&amp;Form!Z245&amp;Form!AB245&amp;Form!AU245&amp;Form!BA245</f>
        <v>Mary Trifiro, M.S., CCC-SLP (she/her) is a Speech-Language Pathologist employed at Pueblo Speech and Neurological Rehabilitation Center, who began working with general voice clients in 2019, and transgender/gender diverse clients in 2019. Individual training is offered in person or virtually, and group training is offered in person or virtually. Services are available for those with feminine, masculine, androgynous, and singing-related voice goals. 
This provider is affiliated with the following: American Speech-Language-Hearing Association (ASHA) and Colorado Regional Voice Collective . 
Regarding formal training in voice for transgender and gender diverse people, this provider reported: I have specialized training with graduate and undergraduate coursework in the anatomy and physiology of voice, gender affirming voice, and gender affirming voice treatment. 
Regarding areas of specialty/specific trainings, this provider reported: I have specialized training with graduate and undergraduate coursework in the anatomy and physiology of voice, gender affirming voice, and gender affirming voice treatment in relation to the speaking voice (e.g. Conversational Training Therapy) and singing voice. </v>
      </c>
      <c r="E21" s="9" t="str">
        <f>Form!T245</f>
        <v>CO</v>
      </c>
      <c r="F21" s="9" t="str">
        <f>Form!M245</f>
        <v>English</v>
      </c>
      <c r="G21" s="59" t="str">
        <f>Form!AI245</f>
        <v>Cisgender Woman</v>
      </c>
      <c r="H21" s="9" t="str">
        <f>Form!AR245</f>
        <v>mary@pueblospeechandneuro.com</v>
      </c>
      <c r="I21" s="49" t="str">
        <f>Form!AS245</f>
        <v>https://www.pueblospeechandneuro.com </v>
      </c>
      <c r="J21" s="58">
        <f>Form!AQ245</f>
        <v>7196211182</v>
      </c>
      <c r="K21" s="9" t="str">
        <f>Form!AC245</f>
        <v>Our office accepts most insurances (e.g. Medicaid/Medicare, United, Anthem, Kaiser, etc.) and private pay is available. </v>
      </c>
      <c r="L21" s="60">
        <f>Form!A245</f>
        <v>45399.6695</v>
      </c>
    </row>
    <row r="22">
      <c r="A22" s="58" t="str">
        <f>Form!AN246</f>
        <v>119 Peck Service Rd, Edwardsville, Illinois</v>
      </c>
      <c r="B22" s="9" t="str">
        <f>Form!C246</f>
        <v>Tedd Masiongale, M.A. CCC-SLP</v>
      </c>
      <c r="C22" s="9" t="str">
        <f>Form!L246</f>
        <v>Speech-Language Pathologist</v>
      </c>
      <c r="D22" s="61" t="str">
        <f>Form!C246&amp;Form!E246&amp;" is a "&amp;Form!L246&amp;" employed at "&amp;Form!AO246&amp;", who began working with general voice clients in "&amp;Form!AW246&amp;", and transgender/gender diverse clients in "&amp;Form!AV246&amp;". "&amp;Form!P246&amp;" "&amp;Form!S246&amp;" "&amp;Form!X246&amp;" "&amp;CHAR(10)&amp;CHAR(10)&amp;"This provider is affiliated with the following: "&amp;Form!AP246&amp;". "&amp;Form!AY246&amp;Form!Z246&amp;Form!AB246&amp;Form!AU246&amp;Form!BA246</f>
        <v>Tedd Masiongale, M.A. CCC-SLP (he/they) is a Speech-Language Pathologist employed at Southern Illinois University Edwardsville, who began working with general voice clients in 1994, and transgender/gender diverse clients in 2016. Individual training is offered in person, and group training is not offered. Services are available for those with feminine or masculine voice goals. 
This provider is affiliated with the following: American Speech-Language-Hearing Association (ASHA). This provider opted to share the following additional aspects of identity: Gay, former caucus Co-Chair for LGBTQ+ with the American Speech-Language Hearing Association, national advocate for eliminating LGBTQ+ discrimination at publicly funded universities
Regarding formal training in voice for transgender and gender diverse people, this provider reported: We use the resources of Adler, Gelfer, Hancock and Stemple in our practice. We have been doing gender affirming training since 2016. 
Regarding formal training in cultural humility for transgender and gender diverse people, this provider reported: Allyship Training. National speaker on issues related to LGBTQ+ issues </v>
      </c>
      <c r="E22" s="9" t="str">
        <f>Form!T246</f>
        <v/>
      </c>
      <c r="F22" s="9" t="str">
        <f>Form!M246</f>
        <v>English</v>
      </c>
      <c r="G22" s="59" t="str">
        <f>Form!AI246</f>
        <v>Cisgender Man</v>
      </c>
      <c r="H22" s="9" t="str">
        <f>Form!AR246</f>
        <v>tmasion@siue.edu</v>
      </c>
      <c r="I22" s="49" t="str">
        <f>Form!AS246</f>
        <v>https://www.siue.edu/academics/graduate/degrees-and-programs/slp/</v>
      </c>
      <c r="J22" s="58">
        <f>Form!AQ246</f>
        <v>6186503427</v>
      </c>
      <c r="K22" s="9" t="str">
        <f>Form!AC246</f>
        <v>We are a free university clinic </v>
      </c>
      <c r="L22" s="60">
        <f>Form!A246</f>
        <v>45399.70899</v>
      </c>
    </row>
    <row r="23">
      <c r="A23" s="58" t="str">
        <f>Form!AN247</f>
        <v>2501 Kittredge Loop Drive, Boudler, CO</v>
      </c>
      <c r="B23" s="9" t="str">
        <f>Form!C247</f>
        <v>Jen Lewon, MS, MA, CCC-SLP</v>
      </c>
      <c r="C23" s="9" t="str">
        <f>Form!L247</f>
        <v>Speech-Language Pathologist</v>
      </c>
      <c r="D23" s="61" t="str">
        <f>Form!C247&amp;Form!E247&amp;" is a "&amp;Form!L247&amp;" employed at "&amp;Form!AO247&amp;", who began working with general voice clients in "&amp;Form!AW247&amp;", and transgender/gender diverse clients in "&amp;Form!AV247&amp;". "&amp;Form!P247&amp;" "&amp;Form!S247&amp;" "&amp;Form!X247&amp;" "&amp;CHAR(10)&amp;CHAR(10)&amp;"This provider is affiliated with the following: "&amp;Form!AP247&amp;". "&amp;Form!AY247&amp;Form!Z247&amp;Form!AB247&amp;Form!AU247&amp;Form!BA247</f>
        <v>Jen Lewon, MS, MA, CCC-SLP (she/they) is a Speech-Language Pathologist employed at CU Speech, Language, Hearing Clinic, who began working with general voice clients in 2005, and transgender/gender diverse clients in 2009.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Regarding formal training in voice for transgender and gender diverse people, this provider reported: Professional development (workshops, trainings), practical experience (working in a clinic with voice and gender-affirming voice for many years)
Regarding areas of specialty/specific trainings, this provider reported: Client-directed voice services, functional voice practice, creative generalization practice
Regarding formal training in cultural humility for transgender and gender diverse people, this provider reported: DEI training, Gender-Affirming Voice Training workshop with gender-diverse presenters, SAFE Zone training, Intersectionality Training, Universal Design</v>
      </c>
      <c r="E23" s="9" t="str">
        <f>Form!T247</f>
        <v/>
      </c>
      <c r="F23" s="9" t="str">
        <f>Form!M247</f>
        <v>English</v>
      </c>
      <c r="G23" s="59" t="str">
        <f>Form!AI247</f>
        <v>Cisgender Woman</v>
      </c>
      <c r="H23" s="9" t="str">
        <f>Form!AR247</f>
        <v>slhc@colorado.edu</v>
      </c>
      <c r="I23" s="49" t="str">
        <f>Form!AS247</f>
        <v>https://www.colorado.edu/slhs/speech-language-and-hearing-clinic-slhc</v>
      </c>
      <c r="J23" s="58">
        <f>Form!AQ247</f>
        <v>3034925375</v>
      </c>
      <c r="K23" s="9" t="str">
        <f>Form!AC247</f>
        <v>University clinic staffed by graduate clinicians supervised by voice-specialty SLP, sliding scale options and reduced rate for gender-affirming voice services</v>
      </c>
      <c r="L23" s="60">
        <f>Form!A247</f>
        <v>45399.72291</v>
      </c>
    </row>
    <row r="24">
      <c r="A24" s="58"/>
      <c r="D24" s="61"/>
      <c r="G24" s="59"/>
      <c r="J24" s="58"/>
      <c r="L24" s="60"/>
    </row>
    <row r="25">
      <c r="A25" s="58"/>
      <c r="D25" s="61"/>
      <c r="G25" s="59"/>
      <c r="J25" s="58"/>
      <c r="L25" s="60"/>
    </row>
    <row r="26">
      <c r="A26" s="58"/>
      <c r="D26" s="61"/>
      <c r="G26" s="59"/>
      <c r="J26" s="58"/>
      <c r="L26" s="60"/>
    </row>
    <row r="27">
      <c r="A27" s="58"/>
      <c r="D27" s="61"/>
      <c r="G27" s="59"/>
      <c r="J27" s="58"/>
      <c r="L27" s="60"/>
    </row>
    <row r="28">
      <c r="A28" s="58"/>
      <c r="D28" s="61"/>
      <c r="G28" s="59"/>
      <c r="J28" s="58"/>
      <c r="L28" s="60"/>
    </row>
    <row r="29">
      <c r="A29" s="58"/>
      <c r="D29" s="61"/>
      <c r="G29" s="59"/>
      <c r="J29" s="58"/>
      <c r="L29" s="60"/>
    </row>
    <row r="30">
      <c r="A30" s="58"/>
      <c r="D30" s="61"/>
      <c r="G30" s="59"/>
      <c r="J30" s="58"/>
      <c r="L30" s="60"/>
    </row>
    <row r="31">
      <c r="A31" s="58"/>
      <c r="D31" s="61"/>
      <c r="G31" s="59"/>
      <c r="J31" s="58"/>
      <c r="L31" s="60"/>
    </row>
    <row r="32">
      <c r="A32" s="58"/>
      <c r="D32" s="61"/>
      <c r="G32" s="59"/>
      <c r="J32" s="58"/>
      <c r="L32" s="60"/>
    </row>
    <row r="33">
      <c r="A33" s="58"/>
      <c r="D33" s="61"/>
      <c r="G33" s="59"/>
      <c r="J33" s="58"/>
      <c r="L33" s="60"/>
    </row>
    <row r="34">
      <c r="A34" s="58"/>
      <c r="D34" s="61"/>
      <c r="G34" s="59"/>
      <c r="J34" s="58"/>
      <c r="L34" s="60"/>
    </row>
    <row r="35">
      <c r="A35" s="58"/>
      <c r="D35" s="61"/>
      <c r="G35" s="59"/>
      <c r="J35" s="58"/>
      <c r="L35" s="60"/>
    </row>
    <row r="36">
      <c r="A36" s="58"/>
      <c r="D36" s="61"/>
      <c r="G36" s="59"/>
      <c r="J36" s="58"/>
      <c r="L36" s="60"/>
    </row>
    <row r="37">
      <c r="A37" s="58"/>
      <c r="D37" s="61"/>
      <c r="G37" s="59"/>
      <c r="J37" s="58"/>
      <c r="L37" s="60"/>
    </row>
    <row r="38">
      <c r="A38" s="58"/>
      <c r="D38" s="61"/>
      <c r="G38" s="59"/>
      <c r="J38" s="58"/>
      <c r="L38" s="60"/>
    </row>
    <row r="39">
      <c r="A39" s="58"/>
      <c r="D39" s="61"/>
      <c r="G39" s="59"/>
      <c r="J39" s="58"/>
      <c r="L39" s="60"/>
    </row>
    <row r="40">
      <c r="A40" s="58"/>
      <c r="D40" s="61"/>
      <c r="G40" s="59"/>
      <c r="J40" s="58"/>
      <c r="L40" s="60"/>
    </row>
    <row r="41">
      <c r="A41" s="58"/>
      <c r="D41" s="61"/>
      <c r="G41" s="59"/>
      <c r="J41" s="58"/>
      <c r="L41" s="60"/>
    </row>
    <row r="42">
      <c r="A42" s="58"/>
      <c r="D42" s="61"/>
      <c r="G42" s="59"/>
      <c r="J42" s="58"/>
      <c r="L42" s="60"/>
    </row>
    <row r="43">
      <c r="A43" s="58"/>
      <c r="D43" s="61"/>
      <c r="G43" s="59"/>
      <c r="J43" s="58"/>
      <c r="L43" s="60"/>
    </row>
    <row r="44">
      <c r="A44" s="58"/>
      <c r="D44" s="61"/>
      <c r="G44" s="59"/>
      <c r="J44" s="58"/>
      <c r="L44" s="60"/>
    </row>
    <row r="45">
      <c r="A45" s="58"/>
      <c r="D45" s="61"/>
      <c r="G45" s="59"/>
      <c r="J45" s="58"/>
      <c r="L45" s="60"/>
    </row>
    <row r="46">
      <c r="A46" s="58"/>
      <c r="D46" s="61"/>
      <c r="G46" s="59"/>
      <c r="J46" s="58"/>
      <c r="L46" s="60"/>
    </row>
    <row r="47">
      <c r="A47" s="58"/>
      <c r="D47" s="61"/>
      <c r="G47" s="59"/>
      <c r="J47" s="58"/>
      <c r="L47" s="60"/>
    </row>
    <row r="48">
      <c r="A48" s="58"/>
      <c r="D48" s="61"/>
      <c r="G48" s="59"/>
      <c r="J48" s="58"/>
      <c r="L48" s="60"/>
    </row>
    <row r="49">
      <c r="A49" s="58"/>
      <c r="D49" s="61"/>
      <c r="G49" s="59"/>
      <c r="J49" s="58"/>
      <c r="L49" s="60"/>
    </row>
    <row r="50">
      <c r="A50" s="58"/>
      <c r="D50" s="61"/>
      <c r="G50" s="59"/>
      <c r="J50" s="58"/>
      <c r="L50" s="60"/>
    </row>
    <row r="51">
      <c r="A51" s="58"/>
      <c r="D51" s="61"/>
      <c r="G51" s="59"/>
      <c r="J51" s="58"/>
      <c r="L51" s="60"/>
    </row>
    <row r="52">
      <c r="A52" s="58"/>
      <c r="D52" s="61"/>
      <c r="G52" s="59"/>
      <c r="J52" s="58"/>
      <c r="L52" s="60"/>
    </row>
    <row r="53">
      <c r="A53" s="58"/>
      <c r="D53" s="61"/>
      <c r="G53" s="59"/>
      <c r="J53" s="58"/>
      <c r="L53" s="60"/>
    </row>
    <row r="54">
      <c r="D54" s="61"/>
      <c r="G54" s="59"/>
      <c r="J54" s="58"/>
      <c r="L54" s="60"/>
    </row>
    <row r="55">
      <c r="D55" s="61"/>
      <c r="G55" s="59"/>
      <c r="J55" s="58"/>
      <c r="L55" s="60"/>
    </row>
    <row r="56">
      <c r="D56" s="61"/>
      <c r="G56" s="59"/>
      <c r="J56" s="58"/>
      <c r="L56" s="60"/>
    </row>
    <row r="57">
      <c r="D57" s="61"/>
      <c r="G57" s="59"/>
      <c r="J57" s="58"/>
      <c r="L57" s="60"/>
    </row>
    <row r="58">
      <c r="D58" s="61"/>
      <c r="G58" s="59"/>
      <c r="J58" s="58"/>
      <c r="L58" s="60"/>
    </row>
    <row r="59">
      <c r="D59" s="61"/>
      <c r="G59" s="59"/>
      <c r="J59" s="58"/>
      <c r="L59" s="60"/>
    </row>
    <row r="60">
      <c r="D60" s="61"/>
      <c r="G60" s="59"/>
      <c r="J60" s="58"/>
      <c r="L60" s="60"/>
    </row>
    <row r="61">
      <c r="D61" s="61"/>
      <c r="G61" s="59"/>
      <c r="J61" s="58"/>
      <c r="L61" s="60"/>
    </row>
    <row r="62">
      <c r="D62" s="61"/>
      <c r="G62" s="59"/>
      <c r="J62" s="58"/>
      <c r="L62" s="60"/>
    </row>
    <row r="63">
      <c r="D63" s="61"/>
      <c r="G63" s="59"/>
      <c r="J63" s="58"/>
      <c r="L63" s="60"/>
    </row>
    <row r="64">
      <c r="D64" s="61"/>
      <c r="G64" s="59"/>
      <c r="J64" s="58"/>
      <c r="L64" s="60"/>
    </row>
    <row r="65">
      <c r="D65" s="61"/>
      <c r="G65" s="59"/>
      <c r="J65" s="58"/>
      <c r="L65" s="60"/>
    </row>
    <row r="66">
      <c r="D66" s="61"/>
      <c r="G66" s="59"/>
      <c r="J66" s="58"/>
      <c r="L66" s="60"/>
    </row>
    <row r="67">
      <c r="D67" s="61"/>
      <c r="G67" s="59"/>
      <c r="J67" s="58"/>
      <c r="L67" s="60"/>
    </row>
    <row r="68">
      <c r="D68" s="61"/>
      <c r="G68" s="59"/>
      <c r="J68" s="58"/>
      <c r="L68" s="60"/>
    </row>
    <row r="69">
      <c r="D69" s="61"/>
      <c r="G69" s="59"/>
      <c r="J69" s="58"/>
      <c r="L69" s="60"/>
    </row>
    <row r="70">
      <c r="D70" s="61"/>
      <c r="G70" s="59"/>
      <c r="J70" s="58"/>
      <c r="L70" s="60"/>
    </row>
    <row r="71">
      <c r="D71" s="61"/>
      <c r="G71" s="59"/>
      <c r="J71" s="58"/>
      <c r="L71" s="60"/>
    </row>
    <row r="72">
      <c r="D72" s="61"/>
      <c r="G72" s="59"/>
      <c r="J72" s="58"/>
      <c r="L72" s="60"/>
    </row>
    <row r="73">
      <c r="D73" s="61"/>
      <c r="G73" s="59"/>
      <c r="J73" s="58"/>
      <c r="L73" s="60"/>
    </row>
    <row r="74">
      <c r="D74" s="61"/>
      <c r="G74" s="59"/>
      <c r="J74" s="58"/>
      <c r="L74" s="60"/>
    </row>
    <row r="75">
      <c r="D75" s="61"/>
      <c r="G75" s="59"/>
      <c r="J75" s="58"/>
      <c r="L75" s="60"/>
    </row>
    <row r="76">
      <c r="D76" s="61"/>
      <c r="G76" s="59"/>
      <c r="J76" s="58"/>
      <c r="L76" s="60"/>
    </row>
    <row r="77">
      <c r="D77" s="61"/>
      <c r="G77" s="59"/>
      <c r="J77" s="58"/>
      <c r="L77" s="60"/>
    </row>
    <row r="78">
      <c r="D78" s="61"/>
      <c r="G78" s="59"/>
      <c r="J78" s="58"/>
      <c r="L78" s="60"/>
    </row>
    <row r="79">
      <c r="D79" s="61"/>
      <c r="G79" s="59"/>
      <c r="J79" s="58"/>
      <c r="L79" s="60"/>
    </row>
    <row r="80">
      <c r="D80" s="61"/>
      <c r="G80" s="59"/>
      <c r="J80" s="58"/>
      <c r="L80" s="60"/>
    </row>
    <row r="81">
      <c r="D81" s="61"/>
      <c r="G81" s="59"/>
      <c r="J81" s="58"/>
      <c r="L81" s="60"/>
    </row>
    <row r="82">
      <c r="D82" s="61"/>
      <c r="G82" s="59"/>
      <c r="J82" s="58"/>
      <c r="L82" s="60"/>
    </row>
    <row r="83">
      <c r="D83" s="61"/>
      <c r="G83" s="59"/>
      <c r="J83" s="58"/>
      <c r="L83" s="60"/>
    </row>
    <row r="84">
      <c r="D84" s="61"/>
      <c r="G84" s="59"/>
      <c r="J84" s="58"/>
      <c r="L84" s="60"/>
    </row>
    <row r="85">
      <c r="D85" s="61"/>
      <c r="G85" s="59"/>
      <c r="J85" s="58"/>
      <c r="L85" s="60"/>
    </row>
    <row r="86">
      <c r="D86" s="61"/>
      <c r="G86" s="59"/>
      <c r="J86" s="58"/>
      <c r="L86" s="60"/>
    </row>
    <row r="87">
      <c r="D87" s="61"/>
      <c r="G87" s="59"/>
      <c r="J87" s="58"/>
      <c r="L87" s="60"/>
    </row>
    <row r="88">
      <c r="D88" s="61"/>
      <c r="G88" s="59"/>
      <c r="J88" s="58"/>
      <c r="L88" s="60"/>
    </row>
    <row r="89">
      <c r="D89" s="61"/>
      <c r="G89" s="59"/>
      <c r="J89" s="58"/>
      <c r="L89" s="60"/>
    </row>
    <row r="90">
      <c r="D90" s="61"/>
      <c r="G90" s="59"/>
      <c r="J90" s="58"/>
      <c r="L90" s="60"/>
    </row>
    <row r="91">
      <c r="D91" s="61"/>
      <c r="G91" s="59"/>
      <c r="J91" s="58"/>
      <c r="L91" s="60"/>
    </row>
    <row r="92">
      <c r="D92" s="61"/>
      <c r="G92" s="59"/>
      <c r="J92" s="58"/>
      <c r="L92" s="60"/>
    </row>
    <row r="93">
      <c r="D93" s="61"/>
      <c r="G93" s="59"/>
      <c r="J93" s="58"/>
      <c r="L93" s="60"/>
    </row>
    <row r="94">
      <c r="D94" s="61"/>
      <c r="G94" s="59"/>
      <c r="J94" s="58"/>
      <c r="L94" s="60"/>
    </row>
    <row r="95">
      <c r="D95" s="61"/>
      <c r="G95" s="59"/>
      <c r="J95" s="58"/>
      <c r="L95" s="60"/>
    </row>
    <row r="96">
      <c r="D96" s="61"/>
      <c r="G96" s="59"/>
      <c r="J96" s="58"/>
      <c r="L96" s="60"/>
    </row>
    <row r="97">
      <c r="D97" s="61"/>
      <c r="G97" s="59"/>
      <c r="J97" s="58"/>
      <c r="L97" s="60"/>
    </row>
    <row r="98">
      <c r="D98" s="61"/>
      <c r="G98" s="59"/>
      <c r="J98" s="58"/>
      <c r="L98" s="60"/>
    </row>
    <row r="99">
      <c r="D99" s="61"/>
      <c r="G99" s="59"/>
      <c r="J99" s="58"/>
      <c r="L99" s="60"/>
    </row>
    <row r="100">
      <c r="D100" s="61"/>
      <c r="G100" s="59"/>
      <c r="J100" s="58"/>
      <c r="L100" s="60"/>
    </row>
    <row r="101">
      <c r="D101" s="61"/>
      <c r="G101" s="59"/>
      <c r="J101" s="58"/>
      <c r="L101" s="60"/>
    </row>
    <row r="102">
      <c r="D102" s="61"/>
      <c r="G102" s="59"/>
      <c r="J102" s="58"/>
      <c r="L102" s="60"/>
    </row>
    <row r="103">
      <c r="D103" s="61"/>
      <c r="G103" s="59"/>
      <c r="J103" s="58"/>
      <c r="L103" s="60"/>
    </row>
    <row r="104">
      <c r="D104" s="61"/>
      <c r="G104" s="59"/>
      <c r="J104" s="58"/>
      <c r="L104" s="60"/>
    </row>
    <row r="105">
      <c r="D105" s="61"/>
      <c r="G105" s="59"/>
      <c r="J105" s="58"/>
      <c r="L105" s="60"/>
    </row>
    <row r="106">
      <c r="D106" s="61"/>
      <c r="G106" s="59"/>
      <c r="J106" s="58"/>
      <c r="L106" s="60"/>
    </row>
    <row r="107">
      <c r="D107" s="61"/>
      <c r="G107" s="59"/>
      <c r="J107" s="58"/>
      <c r="L107" s="60"/>
    </row>
    <row r="108">
      <c r="D108" s="61"/>
      <c r="G108" s="59"/>
      <c r="J108" s="58"/>
      <c r="L108" s="60"/>
    </row>
    <row r="109">
      <c r="D109" s="61"/>
      <c r="G109" s="59"/>
      <c r="J109" s="58"/>
      <c r="L109" s="60"/>
    </row>
    <row r="110">
      <c r="D110" s="61"/>
      <c r="G110" s="59"/>
      <c r="J110" s="58"/>
      <c r="L110" s="60"/>
    </row>
    <row r="111">
      <c r="D111" s="61"/>
      <c r="G111" s="59"/>
      <c r="J111" s="58"/>
      <c r="L111" s="60"/>
    </row>
    <row r="112">
      <c r="D112" s="61"/>
      <c r="G112" s="59"/>
      <c r="J112" s="58"/>
      <c r="L112" s="60"/>
    </row>
    <row r="113">
      <c r="D113" s="61"/>
      <c r="G113" s="59"/>
      <c r="J113" s="58"/>
      <c r="L113" s="60"/>
    </row>
    <row r="114">
      <c r="D114" s="61"/>
      <c r="G114" s="59"/>
      <c r="J114" s="58"/>
      <c r="L114" s="60"/>
    </row>
    <row r="115">
      <c r="D115" s="61"/>
      <c r="G115" s="59"/>
      <c r="J115" s="58"/>
      <c r="L115" s="60"/>
    </row>
    <row r="116">
      <c r="D116" s="61"/>
      <c r="G116" s="59"/>
      <c r="J116" s="58"/>
      <c r="L116" s="60"/>
    </row>
    <row r="117">
      <c r="D117" s="61"/>
      <c r="G117" s="59"/>
      <c r="J117" s="58"/>
      <c r="L117" s="60"/>
    </row>
    <row r="118">
      <c r="D118" s="61"/>
      <c r="G118" s="59"/>
      <c r="J118" s="58"/>
      <c r="L118" s="60"/>
    </row>
    <row r="119">
      <c r="D119" s="61"/>
      <c r="G119" s="59"/>
      <c r="J119" s="58"/>
      <c r="L119" s="60"/>
    </row>
    <row r="120">
      <c r="D120" s="61"/>
      <c r="G120" s="59"/>
      <c r="J120" s="58"/>
      <c r="L120" s="60"/>
    </row>
    <row r="121">
      <c r="D121" s="61"/>
      <c r="G121" s="59"/>
      <c r="J121" s="58"/>
      <c r="L121" s="60"/>
    </row>
    <row r="122">
      <c r="D122" s="61"/>
      <c r="G122" s="59"/>
      <c r="J122" s="58"/>
      <c r="L122" s="60"/>
    </row>
    <row r="123">
      <c r="D123" s="61"/>
      <c r="G123" s="59"/>
      <c r="J123" s="58"/>
      <c r="L123" s="60"/>
    </row>
    <row r="124">
      <c r="D124" s="61"/>
      <c r="G124" s="59"/>
      <c r="J124" s="58"/>
      <c r="L124" s="60"/>
    </row>
    <row r="125">
      <c r="D125" s="61"/>
      <c r="G125" s="59"/>
      <c r="J125" s="58"/>
      <c r="L125" s="60"/>
    </row>
    <row r="126">
      <c r="D126" s="61"/>
      <c r="G126" s="59"/>
      <c r="J126" s="58"/>
      <c r="L126" s="60"/>
    </row>
    <row r="127">
      <c r="D127" s="61"/>
      <c r="G127" s="59"/>
      <c r="J127" s="58"/>
      <c r="L127" s="60"/>
    </row>
    <row r="128">
      <c r="D128" s="61"/>
      <c r="G128" s="59"/>
      <c r="J128" s="58"/>
      <c r="L128" s="60"/>
    </row>
    <row r="129">
      <c r="D129" s="61"/>
      <c r="G129" s="59"/>
      <c r="J129" s="58"/>
      <c r="L129" s="60"/>
    </row>
    <row r="130">
      <c r="D130" s="61"/>
      <c r="G130" s="59"/>
      <c r="J130" s="58"/>
      <c r="L130" s="60"/>
    </row>
    <row r="131">
      <c r="D131" s="61"/>
      <c r="G131" s="59"/>
      <c r="J131" s="58"/>
      <c r="L131" s="60"/>
    </row>
    <row r="132">
      <c r="D132" s="61"/>
      <c r="G132" s="59"/>
      <c r="J132" s="58"/>
      <c r="L132" s="60"/>
    </row>
    <row r="133">
      <c r="D133" s="61"/>
      <c r="G133" s="59"/>
      <c r="J133" s="58"/>
      <c r="L133" s="60"/>
    </row>
    <row r="134">
      <c r="D134" s="61"/>
      <c r="G134" s="59"/>
      <c r="J134" s="58"/>
      <c r="L134" s="60"/>
    </row>
    <row r="135">
      <c r="D135" s="61"/>
      <c r="G135" s="59"/>
      <c r="J135" s="58"/>
      <c r="L135" s="60"/>
    </row>
    <row r="136">
      <c r="D136" s="61"/>
      <c r="G136" s="59"/>
      <c r="J136" s="58"/>
      <c r="L136" s="60"/>
    </row>
    <row r="137">
      <c r="D137" s="61"/>
      <c r="G137" s="59"/>
      <c r="J137" s="58"/>
      <c r="L137" s="60"/>
    </row>
    <row r="138">
      <c r="D138" s="61"/>
      <c r="G138" s="59"/>
      <c r="J138" s="58"/>
      <c r="L138" s="60"/>
    </row>
    <row r="139">
      <c r="D139" s="61"/>
      <c r="G139" s="59"/>
      <c r="J139" s="58"/>
      <c r="L139" s="60"/>
    </row>
    <row r="140">
      <c r="D140" s="61"/>
      <c r="G140" s="59"/>
      <c r="J140" s="58"/>
      <c r="L140" s="60"/>
    </row>
    <row r="141">
      <c r="D141" s="61"/>
      <c r="G141" s="59"/>
      <c r="J141" s="58"/>
      <c r="L141" s="60"/>
    </row>
    <row r="142">
      <c r="D142" s="61"/>
      <c r="G142" s="59"/>
      <c r="J142" s="58"/>
      <c r="L142" s="60"/>
    </row>
    <row r="143">
      <c r="D143" s="61"/>
      <c r="G143" s="59"/>
      <c r="J143" s="58"/>
      <c r="L143" s="60"/>
    </row>
    <row r="144">
      <c r="D144" s="61"/>
      <c r="G144" s="59"/>
      <c r="J144" s="58"/>
      <c r="L144" s="60"/>
    </row>
    <row r="145">
      <c r="D145" s="61"/>
      <c r="G145" s="59"/>
      <c r="J145" s="58"/>
      <c r="L145" s="60"/>
    </row>
    <row r="146">
      <c r="D146" s="61"/>
      <c r="G146" s="59"/>
      <c r="J146" s="58"/>
      <c r="L146" s="60"/>
    </row>
    <row r="147">
      <c r="D147" s="61"/>
      <c r="G147" s="59"/>
      <c r="J147" s="58"/>
      <c r="L147" s="60"/>
    </row>
    <row r="148">
      <c r="D148" s="61"/>
      <c r="G148" s="59"/>
      <c r="J148" s="58"/>
      <c r="L148" s="60"/>
    </row>
    <row r="149">
      <c r="D149" s="61"/>
      <c r="G149" s="59"/>
      <c r="J149" s="58"/>
      <c r="L149" s="60"/>
    </row>
    <row r="150">
      <c r="D150" s="61"/>
      <c r="G150" s="59"/>
      <c r="J150" s="58"/>
      <c r="L150" s="60"/>
    </row>
    <row r="151">
      <c r="D151" s="61"/>
      <c r="G151" s="59"/>
      <c r="J151" s="58"/>
      <c r="L151" s="60"/>
    </row>
    <row r="152">
      <c r="D152" s="61"/>
      <c r="G152" s="59"/>
      <c r="J152" s="58"/>
      <c r="L152" s="60"/>
    </row>
    <row r="153">
      <c r="D153" s="61"/>
      <c r="G153" s="59"/>
      <c r="J153" s="58"/>
      <c r="L153" s="60"/>
    </row>
    <row r="154">
      <c r="D154" s="61"/>
      <c r="G154" s="59"/>
      <c r="J154" s="58"/>
      <c r="L154" s="60"/>
    </row>
    <row r="155">
      <c r="D155" s="61"/>
      <c r="G155" s="59"/>
      <c r="J155" s="58"/>
      <c r="L155" s="60"/>
    </row>
    <row r="156">
      <c r="D156" s="61"/>
      <c r="G156" s="59"/>
      <c r="J156" s="58"/>
      <c r="L156" s="60"/>
    </row>
    <row r="157">
      <c r="D157" s="61"/>
      <c r="G157" s="59"/>
      <c r="J157" s="58"/>
      <c r="L157" s="60"/>
    </row>
    <row r="158">
      <c r="D158" s="61"/>
      <c r="G158" s="59"/>
      <c r="J158" s="58"/>
      <c r="L158" s="60"/>
    </row>
    <row r="159">
      <c r="D159" s="61"/>
      <c r="G159" s="59"/>
      <c r="J159" s="58"/>
      <c r="L159" s="60"/>
    </row>
    <row r="160">
      <c r="D160" s="61"/>
      <c r="G160" s="59"/>
      <c r="J160" s="58"/>
      <c r="L160" s="60"/>
    </row>
    <row r="161">
      <c r="D161" s="61"/>
      <c r="G161" s="59"/>
      <c r="J161" s="58"/>
      <c r="L161" s="60"/>
    </row>
    <row r="162">
      <c r="D162" s="61"/>
      <c r="G162" s="59"/>
      <c r="J162" s="58"/>
      <c r="L162" s="60"/>
    </row>
    <row r="163">
      <c r="D163" s="61"/>
      <c r="G163" s="59"/>
      <c r="J163" s="58"/>
      <c r="L163" s="60"/>
    </row>
    <row r="164">
      <c r="D164" s="61"/>
      <c r="G164" s="59"/>
      <c r="J164" s="58"/>
      <c r="L164" s="60"/>
    </row>
    <row r="165">
      <c r="D165" s="61"/>
      <c r="G165" s="59"/>
      <c r="J165" s="58"/>
      <c r="L165" s="60"/>
    </row>
    <row r="166">
      <c r="D166" s="61"/>
      <c r="G166" s="59"/>
      <c r="J166" s="58"/>
      <c r="L166" s="60"/>
    </row>
    <row r="167">
      <c r="D167" s="61"/>
      <c r="G167" s="59"/>
      <c r="J167" s="58"/>
      <c r="L167" s="60"/>
    </row>
    <row r="168">
      <c r="D168" s="61"/>
      <c r="G168" s="59"/>
      <c r="J168" s="58"/>
      <c r="L168" s="60"/>
    </row>
    <row r="169">
      <c r="D169" s="61"/>
      <c r="G169" s="59"/>
      <c r="J169" s="58"/>
      <c r="L169" s="60"/>
    </row>
    <row r="170">
      <c r="D170" s="61"/>
      <c r="G170" s="59"/>
      <c r="J170" s="58"/>
      <c r="L170" s="60"/>
    </row>
    <row r="171">
      <c r="D171" s="61"/>
      <c r="G171" s="59"/>
      <c r="J171" s="58"/>
      <c r="L171" s="60"/>
    </row>
    <row r="172">
      <c r="D172" s="61"/>
      <c r="G172" s="59"/>
      <c r="J172" s="58"/>
      <c r="L172" s="60"/>
    </row>
    <row r="173">
      <c r="D173" s="61"/>
      <c r="G173" s="59"/>
      <c r="J173" s="58"/>
      <c r="L173" s="60"/>
    </row>
    <row r="174">
      <c r="D174" s="61"/>
      <c r="G174" s="59"/>
      <c r="J174" s="58"/>
      <c r="L174" s="60"/>
    </row>
    <row r="175">
      <c r="D175" s="61"/>
      <c r="G175" s="59"/>
      <c r="J175" s="58"/>
      <c r="L175" s="60"/>
    </row>
    <row r="176">
      <c r="D176" s="61"/>
      <c r="G176" s="59"/>
      <c r="J176" s="58"/>
      <c r="L176" s="60"/>
    </row>
    <row r="177">
      <c r="D177" s="61"/>
      <c r="G177" s="59"/>
      <c r="J177" s="58"/>
      <c r="L177" s="60"/>
    </row>
    <row r="178">
      <c r="D178" s="61"/>
      <c r="G178" s="59"/>
      <c r="J178" s="58"/>
      <c r="L178" s="60"/>
    </row>
    <row r="179">
      <c r="D179" s="61"/>
      <c r="G179" s="62"/>
      <c r="J179" s="58"/>
      <c r="L179" s="60"/>
    </row>
    <row r="180">
      <c r="D180" s="61"/>
      <c r="G180" s="62"/>
      <c r="J180" s="58"/>
      <c r="L180" s="60"/>
    </row>
    <row r="181">
      <c r="D181" s="61"/>
      <c r="G181" s="62"/>
      <c r="J181" s="58"/>
      <c r="L181" s="60"/>
    </row>
    <row r="182">
      <c r="D182" s="61"/>
      <c r="G182" s="62"/>
      <c r="J182" s="58"/>
      <c r="L182" s="60"/>
    </row>
    <row r="183">
      <c r="D183" s="61"/>
      <c r="G183" s="62"/>
      <c r="J183" s="58"/>
      <c r="L183" s="60"/>
    </row>
    <row r="184">
      <c r="D184" s="61"/>
      <c r="G184" s="62"/>
      <c r="J184" s="58"/>
      <c r="L184" s="60"/>
    </row>
    <row r="185">
      <c r="D185" s="61"/>
      <c r="G185" s="62"/>
      <c r="J185" s="58"/>
      <c r="L185" s="60"/>
    </row>
    <row r="186">
      <c r="D186" s="61"/>
      <c r="G186" s="62"/>
      <c r="J186" s="58"/>
      <c r="L186" s="60"/>
    </row>
    <row r="187">
      <c r="D187" s="61"/>
      <c r="G187" s="62"/>
      <c r="J187" s="58"/>
      <c r="L187" s="60"/>
    </row>
    <row r="188">
      <c r="D188" s="61"/>
      <c r="G188" s="62"/>
      <c r="J188" s="58"/>
      <c r="L188" s="60"/>
    </row>
    <row r="189">
      <c r="D189" s="61"/>
      <c r="G189" s="62"/>
      <c r="J189" s="58"/>
      <c r="L189" s="60"/>
    </row>
    <row r="190">
      <c r="D190" s="61"/>
      <c r="G190" s="62"/>
      <c r="J190" s="58"/>
      <c r="L190" s="60"/>
    </row>
    <row r="191">
      <c r="D191" s="61"/>
      <c r="G191" s="62"/>
      <c r="J191" s="58"/>
      <c r="L191" s="60"/>
    </row>
    <row r="192">
      <c r="D192" s="61"/>
      <c r="G192" s="62"/>
      <c r="J192" s="58"/>
      <c r="L192" s="60"/>
    </row>
    <row r="193">
      <c r="D193" s="61"/>
      <c r="G193" s="62"/>
      <c r="J193" s="58"/>
      <c r="L193" s="60"/>
    </row>
    <row r="194">
      <c r="D194" s="61"/>
      <c r="G194" s="62"/>
      <c r="J194" s="58"/>
      <c r="L194" s="60"/>
    </row>
    <row r="195">
      <c r="D195" s="61"/>
      <c r="G195" s="62"/>
      <c r="J195" s="58"/>
      <c r="L195" s="60"/>
    </row>
    <row r="196">
      <c r="D196" s="61"/>
      <c r="G196" s="62"/>
      <c r="J196" s="58"/>
      <c r="L196" s="60"/>
    </row>
    <row r="197">
      <c r="D197" s="61"/>
      <c r="G197" s="62"/>
      <c r="J197" s="58"/>
      <c r="L197" s="60"/>
    </row>
    <row r="198">
      <c r="D198" s="61"/>
      <c r="G198" s="62"/>
      <c r="J198" s="58"/>
      <c r="L198" s="60"/>
    </row>
    <row r="199">
      <c r="D199" s="61"/>
      <c r="G199" s="62"/>
      <c r="J199" s="58"/>
      <c r="L199" s="60"/>
    </row>
    <row r="200">
      <c r="D200" s="61"/>
      <c r="G200" s="62"/>
      <c r="J200" s="58"/>
      <c r="L200" s="60"/>
    </row>
    <row r="201">
      <c r="D201" s="61"/>
      <c r="G201" s="62"/>
      <c r="J201" s="58"/>
      <c r="L201" s="60"/>
    </row>
    <row r="202">
      <c r="D202" s="61"/>
      <c r="G202" s="62"/>
      <c r="J202" s="58"/>
      <c r="L202" s="60"/>
    </row>
    <row r="203">
      <c r="D203" s="61"/>
      <c r="G203" s="62"/>
      <c r="J203" s="58"/>
      <c r="L203" s="60"/>
    </row>
    <row r="204">
      <c r="D204" s="61"/>
      <c r="G204" s="62"/>
      <c r="J204" s="58"/>
      <c r="L204" s="60"/>
    </row>
    <row r="205">
      <c r="D205" s="61"/>
      <c r="G205" s="62"/>
      <c r="J205" s="58"/>
      <c r="L205" s="60"/>
    </row>
    <row r="206">
      <c r="D206" s="61"/>
      <c r="G206" s="62"/>
      <c r="J206" s="58"/>
      <c r="L206" s="60"/>
    </row>
    <row r="207">
      <c r="D207" s="61"/>
      <c r="G207" s="62"/>
      <c r="J207" s="58"/>
      <c r="L207" s="60"/>
    </row>
    <row r="208">
      <c r="D208" s="61"/>
      <c r="G208" s="62"/>
      <c r="J208" s="58"/>
      <c r="L208" s="60"/>
    </row>
    <row r="209">
      <c r="D209" s="61"/>
      <c r="G209" s="62"/>
      <c r="J209" s="58"/>
      <c r="L209" s="60"/>
    </row>
    <row r="210">
      <c r="D210" s="61"/>
      <c r="G210" s="62"/>
      <c r="J210" s="58"/>
      <c r="L210" s="60"/>
    </row>
    <row r="211">
      <c r="D211" s="61"/>
      <c r="G211" s="62"/>
      <c r="J211" s="58"/>
      <c r="L211" s="60"/>
    </row>
    <row r="212">
      <c r="D212" s="61"/>
      <c r="G212" s="62"/>
      <c r="J212" s="58"/>
      <c r="L212" s="60"/>
    </row>
    <row r="213">
      <c r="D213" s="61"/>
      <c r="G213" s="62"/>
      <c r="J213" s="58"/>
      <c r="L213" s="60"/>
    </row>
    <row r="214">
      <c r="D214" s="61"/>
      <c r="G214" s="62"/>
      <c r="J214" s="58"/>
      <c r="L214" s="60"/>
    </row>
    <row r="215">
      <c r="D215" s="61"/>
      <c r="G215" s="62"/>
      <c r="J215" s="58"/>
      <c r="L215" s="60"/>
    </row>
    <row r="216">
      <c r="D216" s="61"/>
      <c r="G216" s="62"/>
      <c r="J216" s="58"/>
      <c r="L216" s="60"/>
    </row>
    <row r="217">
      <c r="D217" s="61"/>
      <c r="G217" s="62"/>
      <c r="J217" s="58"/>
      <c r="L217" s="60"/>
    </row>
    <row r="218">
      <c r="D218" s="61"/>
      <c r="G218" s="62"/>
      <c r="J218" s="58"/>
      <c r="L218" s="60"/>
    </row>
    <row r="219">
      <c r="D219" s="61"/>
      <c r="G219" s="62"/>
      <c r="J219" s="58"/>
      <c r="L219" s="60"/>
    </row>
    <row r="220">
      <c r="D220" s="61"/>
      <c r="G220" s="62"/>
      <c r="J220" s="58"/>
      <c r="L220" s="60"/>
    </row>
    <row r="221">
      <c r="D221" s="61"/>
      <c r="G221" s="62"/>
      <c r="J221" s="58"/>
      <c r="L221" s="60"/>
    </row>
    <row r="222">
      <c r="D222" s="61"/>
      <c r="G222" s="62"/>
      <c r="J222" s="58"/>
      <c r="L222" s="60"/>
    </row>
    <row r="223">
      <c r="D223" s="61"/>
      <c r="G223" s="62"/>
      <c r="J223" s="58"/>
      <c r="L223" s="60"/>
    </row>
    <row r="224">
      <c r="D224" s="61"/>
      <c r="G224" s="62"/>
      <c r="J224" s="58"/>
      <c r="L224" s="60"/>
    </row>
    <row r="225">
      <c r="D225" s="61"/>
      <c r="G225" s="62"/>
      <c r="J225" s="58"/>
      <c r="L225" s="60"/>
    </row>
    <row r="226">
      <c r="D226" s="61"/>
      <c r="G226" s="62"/>
      <c r="J226" s="58"/>
      <c r="L226" s="60"/>
    </row>
    <row r="227">
      <c r="D227" s="61"/>
      <c r="G227" s="62"/>
      <c r="J227" s="58"/>
      <c r="L227" s="60"/>
    </row>
    <row r="228">
      <c r="D228" s="61"/>
      <c r="G228" s="62"/>
      <c r="J228" s="58"/>
      <c r="L228" s="60"/>
    </row>
    <row r="229">
      <c r="D229" s="61"/>
      <c r="G229" s="62"/>
      <c r="J229" s="58"/>
      <c r="L229" s="60"/>
    </row>
    <row r="230">
      <c r="D230" s="61"/>
      <c r="G230" s="62"/>
      <c r="J230" s="58"/>
      <c r="L230" s="60"/>
    </row>
    <row r="231">
      <c r="D231" s="61"/>
      <c r="G231" s="62"/>
      <c r="J231" s="58"/>
      <c r="L231" s="60"/>
    </row>
    <row r="232">
      <c r="D232" s="61"/>
      <c r="G232" s="62"/>
      <c r="L232" s="60"/>
    </row>
    <row r="233">
      <c r="D233" s="61"/>
      <c r="G233" s="62"/>
      <c r="L233" s="60"/>
    </row>
    <row r="234">
      <c r="D234" s="61"/>
      <c r="G234" s="62"/>
      <c r="L234" s="60"/>
    </row>
    <row r="235">
      <c r="D235" s="61"/>
      <c r="G235" s="62"/>
      <c r="L235" s="60"/>
    </row>
    <row r="236">
      <c r="D236" s="61"/>
      <c r="G236" s="62"/>
      <c r="L236" s="60"/>
    </row>
    <row r="237">
      <c r="D237" s="61"/>
      <c r="G237" s="62"/>
      <c r="L237" s="60"/>
    </row>
    <row r="238">
      <c r="D238" s="61"/>
      <c r="G238" s="62"/>
      <c r="L238" s="60"/>
    </row>
    <row r="239">
      <c r="D239" s="61"/>
      <c r="G239" s="62"/>
      <c r="L239" s="60"/>
    </row>
    <row r="240">
      <c r="D240" s="61"/>
      <c r="G240" s="62"/>
      <c r="L240" s="60"/>
    </row>
    <row r="241">
      <c r="D241" s="61"/>
      <c r="G241" s="62"/>
      <c r="L241" s="60"/>
    </row>
    <row r="242">
      <c r="D242" s="61"/>
      <c r="G242" s="62"/>
      <c r="L242" s="60"/>
    </row>
    <row r="243">
      <c r="D243" s="61"/>
      <c r="G243" s="62"/>
      <c r="L243" s="60"/>
    </row>
    <row r="244">
      <c r="D244" s="61"/>
      <c r="G244" s="62"/>
      <c r="L244" s="60"/>
    </row>
    <row r="245">
      <c r="D245" s="61"/>
      <c r="G245" s="62"/>
      <c r="L245" s="60"/>
    </row>
    <row r="246">
      <c r="D246" s="61"/>
      <c r="G246" s="62"/>
      <c r="L246" s="60"/>
    </row>
    <row r="247">
      <c r="D247" s="61"/>
      <c r="G247" s="62"/>
      <c r="L247" s="60"/>
    </row>
    <row r="248">
      <c r="D248" s="61"/>
      <c r="G248" s="62"/>
      <c r="L248" s="60"/>
    </row>
    <row r="249">
      <c r="D249" s="61"/>
      <c r="G249" s="62"/>
      <c r="L249" s="60"/>
    </row>
    <row r="250">
      <c r="D250" s="61"/>
      <c r="G250" s="62"/>
      <c r="L250" s="60"/>
    </row>
    <row r="251">
      <c r="D251" s="61"/>
      <c r="G251" s="62"/>
      <c r="L251" s="60"/>
    </row>
    <row r="252">
      <c r="D252" s="61"/>
      <c r="G252" s="62"/>
      <c r="L252" s="60"/>
    </row>
    <row r="253">
      <c r="D253" s="61"/>
      <c r="G253" s="62"/>
      <c r="L253" s="60"/>
    </row>
    <row r="254">
      <c r="D254" s="61"/>
      <c r="G254" s="62"/>
      <c r="L254" s="60"/>
    </row>
    <row r="255">
      <c r="D255" s="61"/>
      <c r="G255" s="62"/>
      <c r="L255" s="60"/>
    </row>
    <row r="256">
      <c r="D256" s="61"/>
      <c r="G256" s="62"/>
      <c r="L256" s="60"/>
    </row>
    <row r="257">
      <c r="D257" s="61"/>
      <c r="G257" s="62"/>
      <c r="L257" s="60"/>
    </row>
    <row r="258">
      <c r="D258" s="61"/>
      <c r="G258" s="62"/>
      <c r="L258" s="60"/>
    </row>
    <row r="259">
      <c r="D259" s="61"/>
      <c r="G259" s="62"/>
      <c r="L259" s="60"/>
    </row>
    <row r="260">
      <c r="D260" s="61"/>
      <c r="G260" s="62"/>
      <c r="L260" s="60"/>
    </row>
    <row r="261">
      <c r="D261" s="61"/>
      <c r="G261" s="62"/>
      <c r="L261" s="60"/>
    </row>
    <row r="262">
      <c r="D262" s="61"/>
      <c r="G262" s="62"/>
      <c r="L262" s="60"/>
    </row>
    <row r="263">
      <c r="D263" s="61"/>
      <c r="G263" s="62"/>
      <c r="L263" s="60"/>
    </row>
    <row r="264">
      <c r="D264" s="61"/>
      <c r="G264" s="62"/>
      <c r="L264" s="60"/>
    </row>
    <row r="265">
      <c r="D265" s="61"/>
      <c r="G265" s="62"/>
      <c r="L265" s="60"/>
    </row>
    <row r="266">
      <c r="D266" s="61"/>
      <c r="G266" s="62"/>
      <c r="L266" s="60"/>
    </row>
    <row r="267">
      <c r="D267" s="61"/>
      <c r="G267" s="62"/>
      <c r="L267" s="60"/>
    </row>
    <row r="268">
      <c r="D268" s="61"/>
      <c r="G268" s="62"/>
      <c r="L268" s="60"/>
    </row>
    <row r="269">
      <c r="G269" s="62"/>
      <c r="L269" s="60"/>
    </row>
    <row r="270">
      <c r="G270" s="62"/>
      <c r="L270" s="60"/>
    </row>
    <row r="271">
      <c r="G271" s="62"/>
      <c r="L271" s="60"/>
    </row>
    <row r="272">
      <c r="G272" s="62"/>
      <c r="L272" s="60"/>
    </row>
    <row r="273">
      <c r="G273" s="62"/>
      <c r="L273" s="60"/>
    </row>
    <row r="274">
      <c r="G274" s="62"/>
      <c r="L274" s="60"/>
    </row>
    <row r="275">
      <c r="G275" s="62"/>
      <c r="L275" s="60"/>
    </row>
    <row r="276">
      <c r="G276" s="62"/>
      <c r="L276" s="60"/>
    </row>
    <row r="277">
      <c r="G277" s="62"/>
      <c r="L277" s="60"/>
    </row>
    <row r="278">
      <c r="G278" s="62"/>
      <c r="L278" s="60"/>
    </row>
    <row r="279">
      <c r="G279" s="62"/>
      <c r="L279" s="60"/>
    </row>
    <row r="280">
      <c r="G280" s="62"/>
      <c r="L280" s="60"/>
    </row>
    <row r="281">
      <c r="G281" s="62"/>
      <c r="L281" s="60"/>
    </row>
    <row r="282">
      <c r="G282" s="62"/>
      <c r="L282" s="60"/>
    </row>
    <row r="283">
      <c r="G283" s="62"/>
      <c r="L283" s="60"/>
    </row>
    <row r="284">
      <c r="G284" s="62"/>
      <c r="L284" s="60"/>
    </row>
    <row r="285">
      <c r="G285" s="62"/>
      <c r="L285" s="60"/>
    </row>
    <row r="286">
      <c r="G286" s="62"/>
      <c r="L286" s="60"/>
    </row>
    <row r="287">
      <c r="G287" s="62"/>
      <c r="L287" s="60"/>
    </row>
    <row r="288">
      <c r="G288" s="62"/>
      <c r="L288" s="60"/>
    </row>
    <row r="289">
      <c r="G289" s="62"/>
      <c r="L289" s="60"/>
    </row>
    <row r="290">
      <c r="G290" s="62"/>
      <c r="L290" s="60"/>
    </row>
    <row r="291">
      <c r="G291" s="62"/>
      <c r="L291" s="60"/>
    </row>
    <row r="292">
      <c r="G292" s="62"/>
      <c r="L292" s="60"/>
    </row>
    <row r="293">
      <c r="G293" s="62"/>
      <c r="L293" s="60"/>
    </row>
    <row r="294">
      <c r="G294" s="62"/>
      <c r="L294" s="60"/>
    </row>
    <row r="295">
      <c r="G295" s="62"/>
      <c r="L295" s="60"/>
    </row>
    <row r="296">
      <c r="G296" s="62"/>
      <c r="L296" s="60"/>
    </row>
    <row r="297">
      <c r="G297" s="62"/>
      <c r="L297" s="60"/>
    </row>
    <row r="298">
      <c r="G298" s="62"/>
      <c r="L298" s="60"/>
    </row>
    <row r="299">
      <c r="G299" s="62"/>
      <c r="L299" s="60"/>
    </row>
    <row r="300">
      <c r="G300" s="62"/>
      <c r="L300" s="60"/>
    </row>
    <row r="301">
      <c r="G301" s="62"/>
      <c r="L301" s="60"/>
    </row>
    <row r="302">
      <c r="G302" s="62"/>
      <c r="L302" s="60"/>
    </row>
    <row r="303">
      <c r="G303" s="62"/>
      <c r="L303" s="60"/>
    </row>
    <row r="304">
      <c r="G304" s="62"/>
      <c r="L304" s="60"/>
    </row>
    <row r="305">
      <c r="G305" s="62"/>
      <c r="L305" s="60"/>
    </row>
    <row r="306">
      <c r="G306" s="62"/>
      <c r="L306" s="60"/>
    </row>
    <row r="307">
      <c r="G307" s="62"/>
      <c r="L307" s="60"/>
    </row>
    <row r="308">
      <c r="G308" s="62"/>
      <c r="L308" s="60"/>
    </row>
    <row r="309">
      <c r="G309" s="62"/>
      <c r="L309" s="60"/>
    </row>
    <row r="310">
      <c r="G310" s="62"/>
      <c r="L310" s="60"/>
    </row>
    <row r="311">
      <c r="G311" s="62"/>
      <c r="L311" s="60"/>
    </row>
    <row r="312">
      <c r="G312" s="62"/>
      <c r="L312" s="60"/>
    </row>
    <row r="313">
      <c r="G313" s="62"/>
      <c r="L313" s="60"/>
    </row>
    <row r="314">
      <c r="G314" s="62"/>
      <c r="L314" s="60"/>
    </row>
    <row r="315">
      <c r="G315" s="62"/>
      <c r="L315" s="60"/>
    </row>
    <row r="316">
      <c r="G316" s="62"/>
      <c r="L316" s="60"/>
    </row>
    <row r="317">
      <c r="G317" s="62"/>
      <c r="L317" s="60"/>
    </row>
    <row r="318">
      <c r="G318" s="62"/>
      <c r="L318" s="60"/>
    </row>
    <row r="319">
      <c r="G319" s="62"/>
      <c r="L319" s="60"/>
    </row>
    <row r="320">
      <c r="G320" s="62"/>
      <c r="L320" s="60"/>
    </row>
    <row r="321">
      <c r="G321" s="62"/>
      <c r="L321" s="60"/>
    </row>
    <row r="322">
      <c r="G322" s="62"/>
      <c r="L322" s="60"/>
    </row>
    <row r="323">
      <c r="G323" s="62"/>
      <c r="L323" s="60"/>
    </row>
    <row r="324">
      <c r="G324" s="62"/>
      <c r="L324" s="60"/>
    </row>
    <row r="325">
      <c r="G325" s="62"/>
      <c r="L325" s="60"/>
    </row>
    <row r="326">
      <c r="G326" s="62"/>
      <c r="L326" s="60"/>
    </row>
    <row r="327">
      <c r="G327" s="62"/>
      <c r="L327" s="60"/>
    </row>
    <row r="328">
      <c r="G328" s="62"/>
      <c r="L328" s="60"/>
    </row>
    <row r="329">
      <c r="G329" s="62"/>
      <c r="L329" s="60"/>
    </row>
    <row r="330">
      <c r="G330" s="62"/>
      <c r="L330" s="60"/>
    </row>
    <row r="331">
      <c r="G331" s="62"/>
      <c r="L331" s="60"/>
    </row>
    <row r="332">
      <c r="G332" s="62"/>
      <c r="L332" s="60"/>
    </row>
    <row r="333">
      <c r="G333" s="62"/>
      <c r="L333" s="60"/>
    </row>
    <row r="334">
      <c r="G334" s="62"/>
      <c r="L334" s="60"/>
    </row>
    <row r="335">
      <c r="G335" s="62"/>
      <c r="L335" s="60"/>
    </row>
    <row r="336">
      <c r="G336" s="62"/>
      <c r="L336" s="60"/>
    </row>
    <row r="337">
      <c r="G337" s="62"/>
      <c r="L337" s="60"/>
    </row>
    <row r="338">
      <c r="G338" s="62"/>
      <c r="L338" s="60"/>
    </row>
    <row r="339">
      <c r="G339" s="62"/>
      <c r="L339" s="60"/>
    </row>
    <row r="340">
      <c r="G340" s="62"/>
      <c r="L340" s="60"/>
    </row>
    <row r="341">
      <c r="G341" s="62"/>
      <c r="L341" s="60"/>
    </row>
    <row r="342">
      <c r="G342" s="62"/>
      <c r="L342" s="60"/>
    </row>
    <row r="343">
      <c r="G343" s="62"/>
      <c r="L343" s="60"/>
    </row>
    <row r="344">
      <c r="G344" s="62"/>
      <c r="L344" s="60"/>
    </row>
    <row r="345">
      <c r="G345" s="62"/>
      <c r="L345" s="60"/>
    </row>
    <row r="346">
      <c r="G346" s="62"/>
      <c r="L346" s="60"/>
    </row>
    <row r="347">
      <c r="G347" s="62"/>
      <c r="L347" s="60"/>
    </row>
    <row r="348">
      <c r="G348" s="62"/>
      <c r="L348" s="60"/>
    </row>
    <row r="349">
      <c r="G349" s="62"/>
      <c r="L349" s="60"/>
    </row>
    <row r="350">
      <c r="G350" s="62"/>
      <c r="L350" s="60"/>
    </row>
    <row r="351">
      <c r="G351" s="62"/>
      <c r="L351" s="60"/>
    </row>
    <row r="352">
      <c r="G352" s="62"/>
      <c r="L352" s="60"/>
    </row>
    <row r="353">
      <c r="G353" s="62"/>
      <c r="L353" s="60"/>
    </row>
    <row r="354">
      <c r="G354" s="62"/>
      <c r="L354" s="60"/>
    </row>
    <row r="355">
      <c r="G355" s="62"/>
      <c r="L355" s="60"/>
    </row>
    <row r="356">
      <c r="G356" s="62"/>
      <c r="L356" s="60"/>
    </row>
    <row r="357">
      <c r="G357" s="62"/>
      <c r="L357" s="60"/>
    </row>
    <row r="358">
      <c r="G358" s="62"/>
      <c r="L358" s="60"/>
    </row>
    <row r="359">
      <c r="G359" s="62"/>
      <c r="L359" s="60"/>
    </row>
    <row r="360">
      <c r="G360" s="62"/>
      <c r="L360" s="60"/>
    </row>
    <row r="361">
      <c r="G361" s="62"/>
      <c r="L361" s="60"/>
    </row>
    <row r="362">
      <c r="G362" s="62"/>
      <c r="L362" s="60"/>
    </row>
    <row r="363">
      <c r="G363" s="62"/>
      <c r="L363" s="60"/>
    </row>
    <row r="364">
      <c r="G364" s="62"/>
      <c r="L364" s="60"/>
    </row>
    <row r="365">
      <c r="G365" s="62"/>
      <c r="L365" s="60"/>
    </row>
    <row r="366">
      <c r="G366" s="62"/>
      <c r="L366" s="60"/>
    </row>
    <row r="367">
      <c r="G367" s="62"/>
      <c r="L367" s="60"/>
    </row>
    <row r="368">
      <c r="G368" s="62"/>
      <c r="L368" s="60"/>
    </row>
    <row r="369">
      <c r="G369" s="62"/>
      <c r="L369" s="60"/>
    </row>
    <row r="370">
      <c r="G370" s="62"/>
      <c r="L370" s="60"/>
    </row>
    <row r="371">
      <c r="G371" s="62"/>
      <c r="L371" s="60"/>
    </row>
    <row r="372">
      <c r="G372" s="62"/>
      <c r="L372" s="60"/>
    </row>
    <row r="373">
      <c r="G373" s="62"/>
      <c r="L373" s="60"/>
    </row>
    <row r="374">
      <c r="G374" s="62"/>
      <c r="L374" s="60"/>
    </row>
    <row r="375">
      <c r="G375" s="62"/>
      <c r="L375" s="60"/>
    </row>
    <row r="376">
      <c r="G376" s="62"/>
      <c r="L376" s="60"/>
    </row>
    <row r="377">
      <c r="G377" s="62"/>
      <c r="L377" s="60"/>
    </row>
    <row r="378">
      <c r="G378" s="62"/>
      <c r="L378" s="60"/>
    </row>
    <row r="379">
      <c r="G379" s="62"/>
      <c r="L379" s="60"/>
    </row>
    <row r="380">
      <c r="G380" s="62"/>
      <c r="L380" s="60"/>
    </row>
    <row r="381">
      <c r="G381" s="62"/>
      <c r="L381" s="60"/>
    </row>
    <row r="382">
      <c r="G382" s="62"/>
      <c r="L382" s="60"/>
    </row>
    <row r="383">
      <c r="G383" s="62"/>
      <c r="L383" s="60"/>
    </row>
    <row r="384">
      <c r="G384" s="62"/>
      <c r="L384" s="60"/>
    </row>
    <row r="385">
      <c r="G385" s="62"/>
      <c r="L385" s="60"/>
    </row>
    <row r="386">
      <c r="G386" s="62"/>
      <c r="L386" s="60"/>
    </row>
    <row r="387">
      <c r="G387" s="62"/>
      <c r="L387" s="60"/>
    </row>
    <row r="388">
      <c r="G388" s="62"/>
      <c r="L388" s="60"/>
    </row>
    <row r="389">
      <c r="G389" s="62"/>
      <c r="L389" s="60"/>
    </row>
    <row r="390">
      <c r="G390" s="62"/>
      <c r="L390" s="60"/>
    </row>
    <row r="391">
      <c r="G391" s="62"/>
      <c r="L391" s="60"/>
    </row>
    <row r="392">
      <c r="G392" s="62"/>
      <c r="L392" s="60"/>
    </row>
    <row r="393">
      <c r="G393" s="62"/>
      <c r="L393" s="60"/>
    </row>
    <row r="394">
      <c r="G394" s="62"/>
      <c r="L394" s="60"/>
    </row>
    <row r="395">
      <c r="G395" s="62"/>
      <c r="L395" s="60"/>
    </row>
    <row r="396">
      <c r="G396" s="62"/>
      <c r="L396" s="60"/>
    </row>
    <row r="397">
      <c r="G397" s="62"/>
      <c r="L397" s="60"/>
    </row>
    <row r="398">
      <c r="G398" s="62"/>
      <c r="L398" s="60"/>
    </row>
    <row r="399">
      <c r="G399" s="62"/>
      <c r="L399" s="60"/>
    </row>
    <row r="400">
      <c r="G400" s="62"/>
      <c r="L400" s="60"/>
    </row>
    <row r="401">
      <c r="G401" s="62"/>
      <c r="L401" s="60"/>
    </row>
    <row r="402">
      <c r="G402" s="62"/>
      <c r="L402" s="60"/>
    </row>
    <row r="403">
      <c r="G403" s="62"/>
      <c r="L403" s="60"/>
    </row>
    <row r="404">
      <c r="G404" s="62"/>
      <c r="L404" s="60"/>
    </row>
    <row r="405">
      <c r="G405" s="62"/>
      <c r="L405" s="60"/>
    </row>
    <row r="406">
      <c r="G406" s="62"/>
      <c r="L406" s="60"/>
    </row>
    <row r="407">
      <c r="G407" s="62"/>
      <c r="L407" s="60"/>
    </row>
    <row r="408">
      <c r="G408" s="62"/>
      <c r="L408" s="60"/>
    </row>
    <row r="409">
      <c r="G409" s="62"/>
      <c r="L409" s="60"/>
    </row>
    <row r="410">
      <c r="G410" s="62"/>
      <c r="L410" s="60"/>
    </row>
    <row r="411">
      <c r="G411" s="62"/>
      <c r="L411" s="60"/>
    </row>
    <row r="412">
      <c r="G412" s="62"/>
      <c r="L412" s="60"/>
    </row>
    <row r="413">
      <c r="G413" s="62"/>
      <c r="L413" s="60"/>
    </row>
    <row r="414">
      <c r="G414" s="62"/>
      <c r="L414" s="60"/>
    </row>
    <row r="415">
      <c r="G415" s="62"/>
      <c r="L415" s="60"/>
    </row>
    <row r="416">
      <c r="G416" s="62"/>
      <c r="L416" s="60"/>
    </row>
    <row r="417">
      <c r="G417" s="62"/>
      <c r="L417" s="60"/>
    </row>
    <row r="418">
      <c r="G418" s="62"/>
      <c r="L418" s="60"/>
    </row>
    <row r="419">
      <c r="G419" s="62"/>
      <c r="L419" s="60"/>
    </row>
    <row r="420">
      <c r="G420" s="62"/>
      <c r="L420" s="60"/>
    </row>
    <row r="421">
      <c r="G421" s="62"/>
      <c r="L421" s="60"/>
    </row>
    <row r="422">
      <c r="G422" s="62"/>
      <c r="L422" s="60"/>
    </row>
    <row r="423">
      <c r="G423" s="62"/>
      <c r="L423" s="60"/>
    </row>
    <row r="424">
      <c r="G424" s="62"/>
      <c r="L424" s="60"/>
    </row>
    <row r="425">
      <c r="G425" s="62"/>
      <c r="L425" s="60"/>
    </row>
    <row r="426">
      <c r="G426" s="62"/>
      <c r="L426" s="60"/>
    </row>
    <row r="427">
      <c r="G427" s="62"/>
      <c r="L427" s="60"/>
    </row>
    <row r="428">
      <c r="G428" s="62"/>
      <c r="L428" s="60"/>
    </row>
    <row r="429">
      <c r="G429" s="62"/>
      <c r="L429" s="60"/>
    </row>
    <row r="430">
      <c r="G430" s="62"/>
      <c r="L430" s="60"/>
    </row>
    <row r="431">
      <c r="G431" s="62"/>
      <c r="L431" s="60"/>
    </row>
    <row r="432">
      <c r="G432" s="62"/>
      <c r="L432" s="60"/>
    </row>
    <row r="433">
      <c r="G433" s="62"/>
      <c r="L433" s="60"/>
    </row>
    <row r="434">
      <c r="G434" s="62"/>
      <c r="L434" s="60"/>
    </row>
    <row r="435">
      <c r="G435" s="62"/>
      <c r="L435" s="60"/>
    </row>
    <row r="436">
      <c r="G436" s="62"/>
      <c r="L436" s="60"/>
    </row>
    <row r="437">
      <c r="G437" s="62"/>
      <c r="L437" s="60"/>
    </row>
    <row r="438">
      <c r="G438" s="62"/>
      <c r="L438" s="60"/>
    </row>
    <row r="439">
      <c r="G439" s="62"/>
      <c r="L439" s="60"/>
    </row>
    <row r="440">
      <c r="G440" s="62"/>
      <c r="L440" s="60"/>
    </row>
    <row r="441">
      <c r="G441" s="62"/>
      <c r="L441" s="60"/>
    </row>
    <row r="442">
      <c r="G442" s="62"/>
      <c r="L442" s="60"/>
    </row>
    <row r="443">
      <c r="G443" s="62"/>
      <c r="L443" s="60"/>
    </row>
    <row r="444">
      <c r="G444" s="62"/>
      <c r="L444" s="60"/>
    </row>
    <row r="445">
      <c r="G445" s="62"/>
      <c r="L445" s="60"/>
    </row>
    <row r="446">
      <c r="G446" s="62"/>
      <c r="L446" s="60"/>
    </row>
    <row r="447">
      <c r="G447" s="62"/>
      <c r="L447" s="60"/>
    </row>
    <row r="448">
      <c r="G448" s="62"/>
      <c r="L448" s="60"/>
    </row>
    <row r="449">
      <c r="G449" s="62"/>
      <c r="L449" s="60"/>
    </row>
    <row r="450">
      <c r="G450" s="62"/>
      <c r="L450" s="60"/>
    </row>
    <row r="451">
      <c r="G451" s="62"/>
      <c r="L451" s="60"/>
    </row>
    <row r="452">
      <c r="G452" s="62"/>
      <c r="L452" s="60"/>
    </row>
    <row r="453">
      <c r="G453" s="62"/>
      <c r="L453" s="60"/>
    </row>
    <row r="454">
      <c r="G454" s="62"/>
      <c r="L454" s="60"/>
    </row>
    <row r="455">
      <c r="G455" s="62"/>
      <c r="L455" s="60"/>
    </row>
    <row r="456">
      <c r="G456" s="62"/>
      <c r="L456" s="60"/>
    </row>
    <row r="457">
      <c r="G457" s="62"/>
      <c r="L457" s="60"/>
    </row>
    <row r="458">
      <c r="G458" s="62"/>
      <c r="L458" s="60"/>
    </row>
    <row r="459">
      <c r="G459" s="62"/>
      <c r="L459" s="60"/>
    </row>
    <row r="460">
      <c r="G460" s="62"/>
      <c r="L460" s="60"/>
    </row>
    <row r="461">
      <c r="G461" s="62"/>
      <c r="L461" s="60"/>
    </row>
    <row r="462">
      <c r="G462" s="62"/>
      <c r="L462" s="60"/>
    </row>
    <row r="463">
      <c r="G463" s="62"/>
      <c r="L463" s="60"/>
    </row>
    <row r="464">
      <c r="G464" s="62"/>
      <c r="L464" s="60"/>
    </row>
    <row r="465">
      <c r="G465" s="62"/>
      <c r="L465" s="60"/>
    </row>
    <row r="466">
      <c r="G466" s="62"/>
      <c r="L466" s="60"/>
    </row>
    <row r="467">
      <c r="G467" s="62"/>
      <c r="L467" s="60"/>
    </row>
    <row r="468">
      <c r="G468" s="62"/>
      <c r="L468" s="60"/>
    </row>
    <row r="469">
      <c r="G469" s="62"/>
      <c r="L469" s="60"/>
    </row>
    <row r="470">
      <c r="G470" s="62"/>
      <c r="L470" s="60"/>
    </row>
    <row r="471">
      <c r="G471" s="62"/>
      <c r="L471" s="60"/>
    </row>
    <row r="472">
      <c r="G472" s="62"/>
      <c r="L472" s="60"/>
    </row>
    <row r="473">
      <c r="G473" s="62"/>
      <c r="L473" s="60"/>
    </row>
    <row r="474">
      <c r="G474" s="62"/>
      <c r="L474" s="60"/>
    </row>
    <row r="475">
      <c r="G475" s="62"/>
      <c r="L475" s="60"/>
    </row>
    <row r="476">
      <c r="G476" s="62"/>
      <c r="L476" s="60"/>
    </row>
    <row r="477">
      <c r="G477" s="62"/>
      <c r="L477" s="60"/>
    </row>
    <row r="478">
      <c r="G478" s="62"/>
      <c r="L478" s="60"/>
    </row>
    <row r="479">
      <c r="G479" s="62"/>
      <c r="L479" s="60"/>
    </row>
    <row r="480">
      <c r="G480" s="62"/>
      <c r="L480" s="60"/>
    </row>
    <row r="481">
      <c r="G481" s="62"/>
      <c r="L481" s="60"/>
    </row>
    <row r="482">
      <c r="G482" s="62"/>
      <c r="L482" s="60"/>
    </row>
    <row r="483">
      <c r="G483" s="62"/>
      <c r="L483" s="60"/>
    </row>
    <row r="484">
      <c r="G484" s="62"/>
      <c r="L484" s="60"/>
    </row>
    <row r="485">
      <c r="G485" s="62"/>
      <c r="L485" s="60"/>
    </row>
    <row r="486">
      <c r="G486" s="62"/>
      <c r="L486" s="60"/>
    </row>
    <row r="487">
      <c r="G487" s="62"/>
      <c r="L487" s="60"/>
    </row>
    <row r="488">
      <c r="G488" s="62"/>
      <c r="L488" s="60"/>
    </row>
    <row r="489">
      <c r="G489" s="62"/>
      <c r="L489" s="60"/>
    </row>
    <row r="490">
      <c r="G490" s="62"/>
      <c r="L490" s="60"/>
    </row>
    <row r="491">
      <c r="G491" s="62"/>
      <c r="L491" s="60"/>
    </row>
    <row r="492">
      <c r="G492" s="62"/>
      <c r="L492" s="60"/>
    </row>
    <row r="493">
      <c r="G493" s="62"/>
      <c r="L493" s="60"/>
    </row>
    <row r="494">
      <c r="G494" s="62"/>
      <c r="L494" s="60"/>
    </row>
    <row r="495">
      <c r="G495" s="62"/>
      <c r="L495" s="60"/>
    </row>
    <row r="496">
      <c r="G496" s="62"/>
      <c r="L496" s="60"/>
    </row>
    <row r="497">
      <c r="G497" s="62"/>
      <c r="L497" s="60"/>
    </row>
    <row r="498">
      <c r="G498" s="62"/>
      <c r="L498" s="60"/>
    </row>
    <row r="499">
      <c r="G499" s="62"/>
      <c r="L499" s="60"/>
    </row>
    <row r="500">
      <c r="G500" s="62"/>
      <c r="L500" s="60"/>
    </row>
    <row r="501">
      <c r="G501" s="62"/>
      <c r="L501" s="60"/>
    </row>
    <row r="502">
      <c r="G502" s="62"/>
      <c r="L502" s="60"/>
    </row>
    <row r="503">
      <c r="G503" s="62"/>
      <c r="L503" s="60"/>
    </row>
    <row r="504">
      <c r="G504" s="62"/>
      <c r="L504" s="60"/>
    </row>
    <row r="505">
      <c r="G505" s="62"/>
      <c r="L505" s="60"/>
    </row>
    <row r="506">
      <c r="G506" s="62"/>
      <c r="L506" s="60"/>
    </row>
    <row r="507">
      <c r="G507" s="62"/>
      <c r="L507" s="60"/>
    </row>
    <row r="508">
      <c r="G508" s="62"/>
      <c r="L508" s="60"/>
    </row>
    <row r="509">
      <c r="G509" s="62"/>
      <c r="L509" s="60"/>
    </row>
    <row r="510">
      <c r="G510" s="62"/>
      <c r="L510" s="60"/>
    </row>
    <row r="511">
      <c r="G511" s="62"/>
      <c r="L511" s="60"/>
    </row>
    <row r="512">
      <c r="G512" s="62"/>
      <c r="L512" s="60"/>
    </row>
    <row r="513">
      <c r="G513" s="62"/>
      <c r="L513" s="60"/>
    </row>
    <row r="514">
      <c r="G514" s="62"/>
      <c r="L514" s="60"/>
    </row>
    <row r="515">
      <c r="G515" s="62"/>
      <c r="L515" s="60"/>
    </row>
    <row r="516">
      <c r="G516" s="62"/>
      <c r="L516" s="60"/>
    </row>
    <row r="517">
      <c r="G517" s="62"/>
      <c r="L517" s="60"/>
    </row>
    <row r="518">
      <c r="G518" s="62"/>
      <c r="L518" s="60"/>
    </row>
    <row r="519">
      <c r="G519" s="62"/>
      <c r="L519" s="60"/>
    </row>
    <row r="520">
      <c r="G520" s="62"/>
      <c r="L520" s="60"/>
    </row>
    <row r="521">
      <c r="G521" s="62"/>
      <c r="L521" s="60"/>
    </row>
    <row r="522">
      <c r="G522" s="62"/>
      <c r="L522" s="60"/>
    </row>
    <row r="523">
      <c r="G523" s="62"/>
      <c r="L523" s="60"/>
    </row>
    <row r="524">
      <c r="G524" s="62"/>
      <c r="L524" s="60"/>
    </row>
    <row r="525">
      <c r="G525" s="62"/>
      <c r="L525" s="60"/>
    </row>
    <row r="526">
      <c r="G526" s="62"/>
      <c r="L526" s="60"/>
    </row>
    <row r="527">
      <c r="G527" s="62"/>
      <c r="L527" s="60"/>
    </row>
    <row r="528">
      <c r="G528" s="62"/>
      <c r="L528" s="60"/>
    </row>
    <row r="529">
      <c r="G529" s="62"/>
      <c r="L529" s="60"/>
    </row>
    <row r="530">
      <c r="G530" s="62"/>
      <c r="L530" s="60"/>
    </row>
    <row r="531">
      <c r="G531" s="62"/>
      <c r="L531" s="60"/>
    </row>
    <row r="532">
      <c r="G532" s="62"/>
      <c r="L532" s="60"/>
    </row>
    <row r="533">
      <c r="G533" s="62"/>
      <c r="L533" s="60"/>
    </row>
    <row r="534">
      <c r="G534" s="62"/>
      <c r="L534" s="60"/>
    </row>
    <row r="535">
      <c r="G535" s="62"/>
      <c r="L535" s="60"/>
    </row>
    <row r="536">
      <c r="G536" s="62"/>
      <c r="L536" s="60"/>
    </row>
    <row r="537">
      <c r="G537" s="62"/>
      <c r="L537" s="60"/>
    </row>
    <row r="538">
      <c r="G538" s="62"/>
      <c r="L538" s="60"/>
    </row>
    <row r="539">
      <c r="G539" s="62"/>
      <c r="L539" s="60"/>
    </row>
    <row r="540">
      <c r="G540" s="62"/>
      <c r="L540" s="60"/>
    </row>
    <row r="541">
      <c r="G541" s="62"/>
      <c r="L541" s="60"/>
    </row>
    <row r="542">
      <c r="G542" s="62"/>
      <c r="L542" s="60"/>
    </row>
    <row r="543">
      <c r="G543" s="62"/>
      <c r="L543" s="60"/>
    </row>
    <row r="544">
      <c r="G544" s="62"/>
      <c r="L544" s="60"/>
    </row>
    <row r="545">
      <c r="G545" s="62"/>
      <c r="L545" s="60"/>
    </row>
    <row r="546">
      <c r="G546" s="62"/>
      <c r="L546" s="60"/>
    </row>
    <row r="547">
      <c r="G547" s="62"/>
      <c r="L547" s="60"/>
    </row>
    <row r="548">
      <c r="G548" s="62"/>
      <c r="L548" s="60"/>
    </row>
    <row r="549">
      <c r="G549" s="62"/>
      <c r="L549" s="60"/>
    </row>
    <row r="550">
      <c r="G550" s="62"/>
      <c r="L550" s="60"/>
    </row>
    <row r="551">
      <c r="G551" s="62"/>
      <c r="L551" s="60"/>
    </row>
    <row r="552">
      <c r="G552" s="62"/>
      <c r="L552" s="60"/>
    </row>
    <row r="553">
      <c r="G553" s="62"/>
      <c r="L553" s="60"/>
    </row>
    <row r="554">
      <c r="G554" s="62"/>
      <c r="L554" s="60"/>
    </row>
    <row r="555">
      <c r="G555" s="62"/>
      <c r="L555" s="60"/>
    </row>
    <row r="556">
      <c r="G556" s="62"/>
      <c r="L556" s="60"/>
    </row>
    <row r="557">
      <c r="G557" s="62"/>
      <c r="L557" s="60"/>
    </row>
    <row r="558">
      <c r="G558" s="62"/>
      <c r="L558" s="60"/>
    </row>
    <row r="559">
      <c r="G559" s="62"/>
      <c r="L559" s="60"/>
    </row>
    <row r="560">
      <c r="G560" s="62"/>
      <c r="L560" s="60"/>
    </row>
    <row r="561">
      <c r="G561" s="62"/>
      <c r="L561" s="60"/>
    </row>
    <row r="562">
      <c r="G562" s="62"/>
      <c r="L562" s="60"/>
    </row>
    <row r="563">
      <c r="G563" s="62"/>
      <c r="L563" s="60"/>
    </row>
    <row r="564">
      <c r="G564" s="62"/>
      <c r="L564" s="60"/>
    </row>
    <row r="565">
      <c r="G565" s="62"/>
      <c r="L565" s="60"/>
    </row>
    <row r="566">
      <c r="G566" s="62"/>
      <c r="L566" s="60"/>
    </row>
    <row r="567">
      <c r="G567" s="62"/>
      <c r="L567" s="60"/>
    </row>
    <row r="568">
      <c r="G568" s="62"/>
      <c r="L568" s="60"/>
    </row>
    <row r="569">
      <c r="G569" s="62"/>
      <c r="L569" s="60"/>
    </row>
    <row r="570">
      <c r="G570" s="62"/>
      <c r="L570" s="60"/>
    </row>
    <row r="571">
      <c r="G571" s="62"/>
      <c r="L571" s="60"/>
    </row>
    <row r="572">
      <c r="G572" s="62"/>
      <c r="L572" s="60"/>
    </row>
    <row r="573">
      <c r="G573" s="62"/>
      <c r="L573" s="60"/>
    </row>
    <row r="574">
      <c r="G574" s="62"/>
      <c r="L574" s="60"/>
    </row>
    <row r="575">
      <c r="G575" s="62"/>
      <c r="L575" s="60"/>
    </row>
    <row r="576">
      <c r="G576" s="62"/>
      <c r="L576" s="60"/>
    </row>
    <row r="577">
      <c r="G577" s="62"/>
      <c r="L577" s="60"/>
    </row>
    <row r="578">
      <c r="G578" s="62"/>
      <c r="L578" s="60"/>
    </row>
    <row r="579">
      <c r="G579" s="62"/>
      <c r="L579" s="60"/>
    </row>
    <row r="580">
      <c r="G580" s="62"/>
      <c r="L580" s="60"/>
    </row>
    <row r="581">
      <c r="G581" s="62"/>
      <c r="L581" s="60"/>
    </row>
    <row r="582">
      <c r="G582" s="62"/>
      <c r="L582" s="60"/>
    </row>
    <row r="583">
      <c r="G583" s="62"/>
      <c r="L583" s="60"/>
    </row>
    <row r="584">
      <c r="G584" s="62"/>
      <c r="L584" s="60"/>
    </row>
    <row r="585">
      <c r="G585" s="62"/>
      <c r="L585" s="60"/>
    </row>
    <row r="586">
      <c r="G586" s="62"/>
      <c r="L586" s="60"/>
    </row>
    <row r="587">
      <c r="G587" s="62"/>
      <c r="L587" s="60"/>
    </row>
    <row r="588">
      <c r="G588" s="62"/>
      <c r="L588" s="60"/>
    </row>
    <row r="589">
      <c r="G589" s="62"/>
      <c r="L589" s="60"/>
    </row>
    <row r="590">
      <c r="G590" s="62"/>
      <c r="L590" s="60"/>
    </row>
    <row r="591">
      <c r="G591" s="62"/>
      <c r="L591" s="60"/>
    </row>
    <row r="592">
      <c r="G592" s="62"/>
      <c r="L592" s="60"/>
    </row>
    <row r="593">
      <c r="G593" s="62"/>
      <c r="L593" s="60"/>
    </row>
    <row r="594">
      <c r="G594" s="62"/>
      <c r="L594" s="60"/>
    </row>
    <row r="595">
      <c r="G595" s="62"/>
      <c r="L595" s="60"/>
    </row>
    <row r="596">
      <c r="G596" s="62"/>
      <c r="L596" s="60"/>
    </row>
    <row r="597">
      <c r="G597" s="62"/>
      <c r="L597" s="60"/>
    </row>
    <row r="598">
      <c r="G598" s="62"/>
      <c r="L598" s="60"/>
    </row>
    <row r="599">
      <c r="G599" s="62"/>
      <c r="L599" s="60"/>
    </row>
    <row r="600">
      <c r="G600" s="62"/>
      <c r="L600" s="60"/>
    </row>
    <row r="601">
      <c r="G601" s="62"/>
      <c r="L601" s="60"/>
    </row>
    <row r="602">
      <c r="G602" s="62"/>
      <c r="L602" s="60"/>
    </row>
    <row r="603">
      <c r="G603" s="62"/>
      <c r="L603" s="60"/>
    </row>
    <row r="604">
      <c r="G604" s="62"/>
      <c r="L604" s="60"/>
    </row>
    <row r="605">
      <c r="G605" s="62"/>
      <c r="L605" s="60"/>
    </row>
    <row r="606">
      <c r="G606" s="62"/>
      <c r="L606" s="60"/>
    </row>
    <row r="607">
      <c r="G607" s="62"/>
      <c r="L607" s="60"/>
    </row>
    <row r="608">
      <c r="G608" s="62"/>
      <c r="L608" s="60"/>
    </row>
    <row r="609">
      <c r="G609" s="62"/>
      <c r="L609" s="60"/>
    </row>
    <row r="610">
      <c r="G610" s="62"/>
      <c r="L610" s="60"/>
    </row>
    <row r="611">
      <c r="G611" s="62"/>
      <c r="L611" s="60"/>
    </row>
    <row r="612">
      <c r="G612" s="62"/>
      <c r="L612" s="60"/>
    </row>
    <row r="613">
      <c r="G613" s="62"/>
      <c r="L613" s="60"/>
    </row>
    <row r="614">
      <c r="G614" s="62"/>
      <c r="L614" s="60"/>
    </row>
    <row r="615">
      <c r="G615" s="62"/>
      <c r="L615" s="60"/>
    </row>
    <row r="616">
      <c r="G616" s="62"/>
      <c r="L616" s="60"/>
    </row>
    <row r="617">
      <c r="G617" s="62"/>
      <c r="L617" s="60"/>
    </row>
    <row r="618">
      <c r="G618" s="62"/>
      <c r="L618" s="60"/>
    </row>
    <row r="619">
      <c r="G619" s="62"/>
      <c r="L619" s="60"/>
    </row>
    <row r="620">
      <c r="G620" s="62"/>
      <c r="L620" s="60"/>
    </row>
    <row r="621">
      <c r="G621" s="62"/>
      <c r="L621" s="60"/>
    </row>
    <row r="622">
      <c r="G622" s="62"/>
      <c r="L622" s="60"/>
    </row>
    <row r="623">
      <c r="G623" s="62"/>
      <c r="L623" s="60"/>
    </row>
    <row r="624">
      <c r="G624" s="62"/>
      <c r="L624" s="60"/>
    </row>
    <row r="625">
      <c r="G625" s="62"/>
      <c r="L625" s="60"/>
    </row>
    <row r="626">
      <c r="G626" s="62"/>
      <c r="L626" s="60"/>
    </row>
    <row r="627">
      <c r="G627" s="62"/>
      <c r="L627" s="60"/>
    </row>
    <row r="628">
      <c r="G628" s="62"/>
      <c r="L628" s="60"/>
    </row>
    <row r="629">
      <c r="G629" s="62"/>
      <c r="L629" s="60"/>
    </row>
    <row r="630">
      <c r="G630" s="62"/>
      <c r="L630" s="60"/>
    </row>
    <row r="631">
      <c r="G631" s="62"/>
      <c r="L631" s="60"/>
    </row>
    <row r="632">
      <c r="G632" s="62"/>
      <c r="L632" s="60"/>
    </row>
    <row r="633">
      <c r="G633" s="62"/>
      <c r="L633" s="60"/>
    </row>
    <row r="634">
      <c r="G634" s="62"/>
      <c r="L634" s="60"/>
    </row>
    <row r="635">
      <c r="G635" s="62"/>
      <c r="L635" s="60"/>
    </row>
    <row r="636">
      <c r="G636" s="62"/>
      <c r="L636" s="60"/>
    </row>
    <row r="637">
      <c r="G637" s="62"/>
      <c r="L637" s="60"/>
    </row>
    <row r="638">
      <c r="G638" s="62"/>
      <c r="L638" s="60"/>
    </row>
    <row r="639">
      <c r="G639" s="62"/>
      <c r="L639" s="60"/>
    </row>
    <row r="640">
      <c r="G640" s="62"/>
      <c r="L640" s="60"/>
    </row>
    <row r="641">
      <c r="G641" s="62"/>
      <c r="L641" s="60"/>
    </row>
    <row r="642">
      <c r="G642" s="62"/>
      <c r="L642" s="60"/>
    </row>
    <row r="643">
      <c r="G643" s="62"/>
      <c r="L643" s="60"/>
    </row>
    <row r="644">
      <c r="G644" s="62"/>
      <c r="L644" s="60"/>
    </row>
    <row r="645">
      <c r="G645" s="62"/>
      <c r="L645" s="60"/>
    </row>
    <row r="646">
      <c r="G646" s="62"/>
      <c r="L646" s="60"/>
    </row>
    <row r="647">
      <c r="G647" s="62"/>
      <c r="L647" s="60"/>
    </row>
    <row r="648">
      <c r="G648" s="62"/>
      <c r="L648" s="60"/>
    </row>
    <row r="649">
      <c r="G649" s="62"/>
      <c r="L649" s="60"/>
    </row>
    <row r="650">
      <c r="G650" s="62"/>
      <c r="L650" s="60"/>
    </row>
    <row r="651">
      <c r="G651" s="62"/>
      <c r="L651" s="60"/>
    </row>
    <row r="652">
      <c r="G652" s="62"/>
      <c r="L652" s="60"/>
    </row>
    <row r="653">
      <c r="G653" s="62"/>
      <c r="L653" s="60"/>
    </row>
    <row r="654">
      <c r="G654" s="62"/>
      <c r="L654" s="60"/>
    </row>
    <row r="655">
      <c r="G655" s="62"/>
      <c r="L655" s="60"/>
    </row>
    <row r="656">
      <c r="G656" s="62"/>
      <c r="L656" s="60"/>
    </row>
    <row r="657">
      <c r="G657" s="62"/>
      <c r="L657" s="60"/>
    </row>
    <row r="658">
      <c r="G658" s="62"/>
      <c r="L658" s="60"/>
    </row>
    <row r="659">
      <c r="G659" s="62"/>
      <c r="L659" s="60"/>
    </row>
    <row r="660">
      <c r="G660" s="62"/>
      <c r="L660" s="60"/>
    </row>
    <row r="661">
      <c r="G661" s="62"/>
      <c r="L661" s="60"/>
    </row>
    <row r="662">
      <c r="G662" s="62"/>
      <c r="L662" s="60"/>
    </row>
    <row r="663">
      <c r="G663" s="62"/>
      <c r="L663" s="60"/>
    </row>
    <row r="664">
      <c r="G664" s="62"/>
      <c r="L664" s="60"/>
    </row>
    <row r="665">
      <c r="G665" s="62"/>
      <c r="L665" s="60"/>
    </row>
    <row r="666">
      <c r="G666" s="62"/>
      <c r="L666" s="60"/>
    </row>
    <row r="667">
      <c r="G667" s="62"/>
      <c r="L667" s="60"/>
    </row>
    <row r="668">
      <c r="G668" s="62"/>
      <c r="L668" s="60"/>
    </row>
    <row r="669">
      <c r="G669" s="62"/>
      <c r="L669" s="60"/>
    </row>
    <row r="670">
      <c r="G670" s="62"/>
      <c r="L670" s="60"/>
    </row>
    <row r="671">
      <c r="G671" s="62"/>
      <c r="L671" s="60"/>
    </row>
    <row r="672">
      <c r="G672" s="62"/>
      <c r="L672" s="60"/>
    </row>
    <row r="673">
      <c r="G673" s="62"/>
      <c r="L673" s="60"/>
    </row>
    <row r="674">
      <c r="G674" s="62"/>
      <c r="L674" s="60"/>
    </row>
    <row r="675">
      <c r="G675" s="62"/>
      <c r="L675" s="60"/>
    </row>
    <row r="676">
      <c r="G676" s="62"/>
      <c r="L676" s="60"/>
    </row>
    <row r="677">
      <c r="G677" s="62"/>
      <c r="L677" s="60"/>
    </row>
    <row r="678">
      <c r="G678" s="62"/>
      <c r="L678" s="60"/>
    </row>
    <row r="679">
      <c r="G679" s="62"/>
      <c r="L679" s="60"/>
    </row>
    <row r="680">
      <c r="G680" s="62"/>
      <c r="L680" s="60"/>
    </row>
    <row r="681">
      <c r="G681" s="62"/>
      <c r="L681" s="60"/>
    </row>
    <row r="682">
      <c r="G682" s="62"/>
      <c r="L682" s="60"/>
    </row>
    <row r="683">
      <c r="G683" s="62"/>
      <c r="L683" s="60"/>
    </row>
    <row r="684">
      <c r="G684" s="62"/>
      <c r="L684" s="60"/>
    </row>
    <row r="685">
      <c r="G685" s="62"/>
      <c r="L685" s="60"/>
    </row>
    <row r="686">
      <c r="G686" s="62"/>
      <c r="L686" s="60"/>
    </row>
    <row r="687">
      <c r="G687" s="62"/>
      <c r="L687" s="60"/>
    </row>
    <row r="688">
      <c r="G688" s="62"/>
      <c r="L688" s="60"/>
    </row>
    <row r="689">
      <c r="G689" s="62"/>
      <c r="L689" s="60"/>
    </row>
    <row r="690">
      <c r="G690" s="62"/>
      <c r="L690" s="60"/>
    </row>
    <row r="691">
      <c r="G691" s="62"/>
      <c r="L691" s="60"/>
    </row>
    <row r="692">
      <c r="G692" s="62"/>
      <c r="L692" s="60"/>
    </row>
    <row r="693">
      <c r="G693" s="62"/>
      <c r="L693" s="60"/>
    </row>
    <row r="694">
      <c r="G694" s="62"/>
      <c r="L694" s="60"/>
    </row>
    <row r="695">
      <c r="G695" s="62"/>
      <c r="L695" s="60"/>
    </row>
    <row r="696">
      <c r="G696" s="62"/>
      <c r="L696" s="60"/>
    </row>
    <row r="697">
      <c r="G697" s="62"/>
      <c r="L697" s="60"/>
    </row>
    <row r="698">
      <c r="G698" s="62"/>
      <c r="L698" s="60"/>
    </row>
    <row r="699">
      <c r="G699" s="62"/>
      <c r="L699" s="60"/>
    </row>
    <row r="700">
      <c r="G700" s="62"/>
      <c r="L700" s="60"/>
    </row>
    <row r="701">
      <c r="G701" s="62"/>
      <c r="L701" s="60"/>
    </row>
    <row r="702">
      <c r="G702" s="62"/>
      <c r="L702" s="60"/>
    </row>
    <row r="703">
      <c r="G703" s="62"/>
      <c r="L703" s="60"/>
    </row>
    <row r="704">
      <c r="G704" s="62"/>
      <c r="L704" s="60"/>
    </row>
    <row r="705">
      <c r="G705" s="62"/>
      <c r="L705" s="60"/>
    </row>
    <row r="706">
      <c r="G706" s="62"/>
      <c r="L706" s="60"/>
    </row>
    <row r="707">
      <c r="G707" s="62"/>
      <c r="L707" s="60"/>
    </row>
    <row r="708">
      <c r="G708" s="62"/>
      <c r="L708" s="60"/>
    </row>
    <row r="709">
      <c r="G709" s="62"/>
      <c r="L709" s="60"/>
    </row>
    <row r="710">
      <c r="G710" s="62"/>
      <c r="L710" s="60"/>
    </row>
    <row r="711">
      <c r="G711" s="62"/>
      <c r="L711" s="60"/>
    </row>
    <row r="712">
      <c r="G712" s="62"/>
      <c r="L712" s="60"/>
    </row>
    <row r="713">
      <c r="G713" s="62"/>
      <c r="L713" s="60"/>
    </row>
    <row r="714">
      <c r="G714" s="62"/>
      <c r="L714" s="60"/>
    </row>
    <row r="715">
      <c r="G715" s="62"/>
      <c r="L715" s="60"/>
    </row>
    <row r="716">
      <c r="G716" s="62"/>
      <c r="L716" s="60"/>
    </row>
    <row r="717">
      <c r="G717" s="62"/>
      <c r="L717" s="60"/>
    </row>
    <row r="718">
      <c r="G718" s="62"/>
      <c r="L718" s="60"/>
    </row>
    <row r="719">
      <c r="G719" s="62"/>
      <c r="L719" s="60"/>
    </row>
    <row r="720">
      <c r="G720" s="62"/>
      <c r="L720" s="60"/>
    </row>
    <row r="721">
      <c r="G721" s="62"/>
      <c r="L721" s="60"/>
    </row>
    <row r="722">
      <c r="G722" s="62"/>
      <c r="L722" s="60"/>
    </row>
    <row r="723">
      <c r="G723" s="62"/>
      <c r="L723" s="60"/>
    </row>
    <row r="724">
      <c r="G724" s="62"/>
      <c r="L724" s="60"/>
    </row>
    <row r="725">
      <c r="G725" s="62"/>
      <c r="L725" s="60"/>
    </row>
    <row r="726">
      <c r="G726" s="62"/>
      <c r="L726" s="60"/>
    </row>
    <row r="727">
      <c r="G727" s="62"/>
      <c r="L727" s="60"/>
    </row>
    <row r="728">
      <c r="G728" s="62"/>
      <c r="L728" s="60"/>
    </row>
    <row r="729">
      <c r="G729" s="62"/>
      <c r="L729" s="60"/>
    </row>
    <row r="730">
      <c r="G730" s="62"/>
      <c r="L730" s="60"/>
    </row>
    <row r="731">
      <c r="G731" s="62"/>
      <c r="L731" s="60"/>
    </row>
    <row r="732">
      <c r="G732" s="62"/>
      <c r="L732" s="60"/>
    </row>
    <row r="733">
      <c r="G733" s="62"/>
      <c r="L733" s="60"/>
    </row>
    <row r="734">
      <c r="G734" s="62"/>
      <c r="L734" s="60"/>
    </row>
    <row r="735">
      <c r="G735" s="62"/>
      <c r="L735" s="60"/>
    </row>
    <row r="736">
      <c r="G736" s="62"/>
      <c r="L736" s="60"/>
    </row>
    <row r="737">
      <c r="G737" s="62"/>
      <c r="L737" s="60"/>
    </row>
    <row r="738">
      <c r="G738" s="62"/>
      <c r="L738" s="60"/>
    </row>
    <row r="739">
      <c r="G739" s="62"/>
      <c r="L739" s="60"/>
    </row>
    <row r="740">
      <c r="G740" s="62"/>
      <c r="L740" s="60"/>
    </row>
    <row r="741">
      <c r="G741" s="62"/>
      <c r="L741" s="60"/>
    </row>
    <row r="742">
      <c r="G742" s="62"/>
      <c r="L742" s="60"/>
    </row>
    <row r="743">
      <c r="G743" s="62"/>
      <c r="L743" s="60"/>
    </row>
    <row r="744">
      <c r="G744" s="62"/>
      <c r="L744" s="60"/>
    </row>
    <row r="745">
      <c r="G745" s="62"/>
      <c r="L745" s="60"/>
    </row>
    <row r="746">
      <c r="G746" s="62"/>
      <c r="L746" s="60"/>
    </row>
    <row r="747">
      <c r="G747" s="62"/>
      <c r="L747" s="60"/>
    </row>
    <row r="748">
      <c r="G748" s="62"/>
      <c r="L748" s="60"/>
    </row>
    <row r="749">
      <c r="G749" s="62"/>
      <c r="L749" s="60"/>
    </row>
    <row r="750">
      <c r="G750" s="62"/>
      <c r="L750" s="60"/>
    </row>
    <row r="751">
      <c r="G751" s="62"/>
      <c r="L751" s="60"/>
    </row>
    <row r="752">
      <c r="G752" s="62"/>
      <c r="L752" s="60"/>
    </row>
    <row r="753">
      <c r="G753" s="62"/>
      <c r="L753" s="60"/>
    </row>
    <row r="754">
      <c r="G754" s="62"/>
      <c r="L754" s="60"/>
    </row>
    <row r="755">
      <c r="G755" s="62"/>
      <c r="L755" s="60"/>
    </row>
    <row r="756">
      <c r="G756" s="62"/>
      <c r="L756" s="60"/>
    </row>
    <row r="757">
      <c r="G757" s="62"/>
      <c r="L757" s="60"/>
    </row>
    <row r="758">
      <c r="G758" s="62"/>
      <c r="L758" s="60"/>
    </row>
    <row r="759">
      <c r="G759" s="62"/>
      <c r="L759" s="60"/>
    </row>
    <row r="760">
      <c r="G760" s="62"/>
      <c r="L760" s="60"/>
    </row>
    <row r="761">
      <c r="G761" s="62"/>
      <c r="L761" s="60"/>
    </row>
    <row r="762">
      <c r="G762" s="62"/>
      <c r="L762" s="60"/>
    </row>
    <row r="763">
      <c r="G763" s="62"/>
      <c r="L763" s="60"/>
    </row>
    <row r="764">
      <c r="G764" s="62"/>
      <c r="L764" s="60"/>
    </row>
    <row r="765">
      <c r="G765" s="62"/>
      <c r="L765" s="60"/>
    </row>
    <row r="766">
      <c r="G766" s="62"/>
      <c r="L766" s="60"/>
    </row>
    <row r="767">
      <c r="G767" s="62"/>
      <c r="L767" s="60"/>
    </row>
    <row r="768">
      <c r="G768" s="62"/>
      <c r="L768" s="60"/>
    </row>
    <row r="769">
      <c r="G769" s="62"/>
      <c r="L769" s="60"/>
    </row>
    <row r="770">
      <c r="G770" s="62"/>
      <c r="L770" s="60"/>
    </row>
    <row r="771">
      <c r="G771" s="62"/>
      <c r="L771" s="60"/>
    </row>
    <row r="772">
      <c r="G772" s="62"/>
      <c r="L772" s="60"/>
    </row>
    <row r="773">
      <c r="G773" s="62"/>
      <c r="L773" s="60"/>
    </row>
    <row r="774">
      <c r="G774" s="62"/>
      <c r="L774" s="60"/>
    </row>
    <row r="775">
      <c r="G775" s="62"/>
      <c r="L775" s="60"/>
    </row>
    <row r="776">
      <c r="G776" s="62"/>
      <c r="L776" s="60"/>
    </row>
    <row r="777">
      <c r="G777" s="62"/>
      <c r="L777" s="60"/>
    </row>
    <row r="778">
      <c r="G778" s="62"/>
      <c r="L778" s="60"/>
    </row>
    <row r="779">
      <c r="G779" s="62"/>
      <c r="L779" s="60"/>
    </row>
    <row r="780">
      <c r="G780" s="62"/>
      <c r="L780" s="60"/>
    </row>
    <row r="781">
      <c r="G781" s="62"/>
      <c r="L781" s="60"/>
    </row>
    <row r="782">
      <c r="G782" s="62"/>
      <c r="L782" s="60"/>
    </row>
    <row r="783">
      <c r="G783" s="62"/>
      <c r="L783" s="60"/>
    </row>
    <row r="784">
      <c r="G784" s="62"/>
      <c r="L784" s="60"/>
    </row>
    <row r="785">
      <c r="G785" s="62"/>
      <c r="L785" s="60"/>
    </row>
    <row r="786">
      <c r="G786" s="62"/>
      <c r="L786" s="60"/>
    </row>
    <row r="787">
      <c r="G787" s="62"/>
      <c r="L787" s="60"/>
    </row>
    <row r="788">
      <c r="G788" s="62"/>
      <c r="L788" s="60"/>
    </row>
    <row r="789">
      <c r="G789" s="62"/>
      <c r="L789" s="60"/>
    </row>
    <row r="790">
      <c r="G790" s="62"/>
      <c r="L790" s="60"/>
    </row>
    <row r="791">
      <c r="G791" s="62"/>
      <c r="L791" s="60"/>
    </row>
    <row r="792">
      <c r="G792" s="62"/>
      <c r="L792" s="60"/>
    </row>
    <row r="793">
      <c r="G793" s="62"/>
      <c r="L793" s="60"/>
    </row>
    <row r="794">
      <c r="G794" s="62"/>
      <c r="L794" s="60"/>
    </row>
    <row r="795">
      <c r="G795" s="62"/>
      <c r="L795" s="60"/>
    </row>
    <row r="796">
      <c r="G796" s="62"/>
      <c r="L796" s="60"/>
    </row>
    <row r="797">
      <c r="G797" s="62"/>
      <c r="L797" s="60"/>
    </row>
    <row r="798">
      <c r="G798" s="62"/>
      <c r="L798" s="60"/>
    </row>
    <row r="799">
      <c r="G799" s="62"/>
      <c r="L799" s="60"/>
    </row>
    <row r="800">
      <c r="G800" s="62"/>
      <c r="L800" s="60"/>
    </row>
    <row r="801">
      <c r="G801" s="62"/>
      <c r="L801" s="60"/>
    </row>
    <row r="802">
      <c r="G802" s="62"/>
      <c r="L802" s="60"/>
    </row>
    <row r="803">
      <c r="G803" s="62"/>
      <c r="L803" s="60"/>
    </row>
    <row r="804">
      <c r="G804" s="62"/>
      <c r="L804" s="60"/>
    </row>
    <row r="805">
      <c r="G805" s="62"/>
      <c r="L805" s="60"/>
    </row>
    <row r="806">
      <c r="G806" s="62"/>
      <c r="L806" s="60"/>
    </row>
    <row r="807">
      <c r="G807" s="62"/>
      <c r="L807" s="60"/>
    </row>
    <row r="808">
      <c r="G808" s="62"/>
      <c r="L808" s="60"/>
    </row>
    <row r="809">
      <c r="G809" s="62"/>
      <c r="L809" s="60"/>
    </row>
    <row r="810">
      <c r="G810" s="62"/>
      <c r="L810" s="60"/>
    </row>
    <row r="811">
      <c r="G811" s="62"/>
      <c r="L811" s="60"/>
    </row>
    <row r="812">
      <c r="G812" s="62"/>
      <c r="L812" s="60"/>
    </row>
    <row r="813">
      <c r="G813" s="62"/>
      <c r="L813" s="60"/>
    </row>
    <row r="814">
      <c r="G814" s="62"/>
      <c r="L814" s="60"/>
    </row>
    <row r="815">
      <c r="G815" s="62"/>
      <c r="L815" s="60"/>
    </row>
    <row r="816">
      <c r="G816" s="62"/>
      <c r="L816" s="60"/>
    </row>
    <row r="817">
      <c r="G817" s="62"/>
      <c r="L817" s="60"/>
    </row>
    <row r="818">
      <c r="G818" s="62"/>
      <c r="L818" s="60"/>
    </row>
    <row r="819">
      <c r="G819" s="62"/>
      <c r="L819" s="60"/>
    </row>
    <row r="820">
      <c r="G820" s="62"/>
      <c r="L820" s="60"/>
    </row>
    <row r="821">
      <c r="G821" s="62"/>
      <c r="L821" s="60"/>
    </row>
    <row r="822">
      <c r="G822" s="62"/>
      <c r="L822" s="60"/>
    </row>
    <row r="823">
      <c r="G823" s="62"/>
      <c r="L823" s="60"/>
    </row>
    <row r="824">
      <c r="G824" s="62"/>
      <c r="L824" s="60"/>
    </row>
    <row r="825">
      <c r="G825" s="62"/>
      <c r="L825" s="60"/>
    </row>
    <row r="826">
      <c r="G826" s="62"/>
      <c r="L826" s="60"/>
    </row>
    <row r="827">
      <c r="G827" s="62"/>
      <c r="L827" s="60"/>
    </row>
    <row r="828">
      <c r="G828" s="62"/>
      <c r="L828" s="60"/>
    </row>
    <row r="829">
      <c r="G829" s="62"/>
      <c r="L829" s="60"/>
    </row>
    <row r="830">
      <c r="G830" s="62"/>
      <c r="L830" s="60"/>
    </row>
    <row r="831">
      <c r="G831" s="62"/>
      <c r="L831" s="60"/>
    </row>
    <row r="832">
      <c r="G832" s="62"/>
      <c r="L832" s="60"/>
    </row>
    <row r="833">
      <c r="G833" s="62"/>
      <c r="L833" s="60"/>
    </row>
    <row r="834">
      <c r="G834" s="62"/>
      <c r="L834" s="60"/>
    </row>
    <row r="835">
      <c r="G835" s="62"/>
      <c r="L835" s="60"/>
    </row>
    <row r="836">
      <c r="G836" s="62"/>
      <c r="L836" s="60"/>
    </row>
    <row r="837">
      <c r="G837" s="62"/>
      <c r="L837" s="60"/>
    </row>
    <row r="838">
      <c r="G838" s="62"/>
      <c r="L838" s="60"/>
    </row>
    <row r="839">
      <c r="G839" s="62"/>
      <c r="L839" s="60"/>
    </row>
    <row r="840">
      <c r="G840" s="62"/>
      <c r="L840" s="60"/>
    </row>
    <row r="841">
      <c r="G841" s="62"/>
      <c r="L841" s="60"/>
    </row>
    <row r="842">
      <c r="G842" s="62"/>
      <c r="L842" s="60"/>
    </row>
    <row r="843">
      <c r="G843" s="62"/>
      <c r="L843" s="60"/>
    </row>
    <row r="844">
      <c r="G844" s="62"/>
      <c r="L844" s="60"/>
    </row>
    <row r="845">
      <c r="G845" s="62"/>
      <c r="L845" s="60"/>
    </row>
    <row r="846">
      <c r="G846" s="62"/>
      <c r="L846" s="60"/>
    </row>
    <row r="847">
      <c r="G847" s="62"/>
      <c r="L847" s="60"/>
    </row>
    <row r="848">
      <c r="G848" s="62"/>
      <c r="L848" s="60"/>
    </row>
    <row r="849">
      <c r="G849" s="62"/>
      <c r="L849" s="60"/>
    </row>
    <row r="850">
      <c r="G850" s="62"/>
      <c r="L850" s="60"/>
    </row>
    <row r="851">
      <c r="G851" s="62"/>
      <c r="L851" s="60"/>
    </row>
    <row r="852">
      <c r="G852" s="62"/>
      <c r="L852" s="60"/>
    </row>
    <row r="853">
      <c r="G853" s="62"/>
      <c r="L853" s="60"/>
    </row>
    <row r="854">
      <c r="G854" s="62"/>
      <c r="L854" s="60"/>
    </row>
    <row r="855">
      <c r="G855" s="62"/>
      <c r="L855" s="60"/>
    </row>
    <row r="856">
      <c r="G856" s="62"/>
      <c r="L856" s="60"/>
    </row>
    <row r="857">
      <c r="G857" s="62"/>
      <c r="L857" s="60"/>
    </row>
    <row r="858">
      <c r="G858" s="62"/>
      <c r="L858" s="60"/>
    </row>
    <row r="859">
      <c r="G859" s="62"/>
      <c r="L859" s="60"/>
    </row>
    <row r="860">
      <c r="G860" s="62"/>
      <c r="L860" s="60"/>
    </row>
    <row r="861">
      <c r="G861" s="62"/>
      <c r="L861" s="60"/>
    </row>
    <row r="862">
      <c r="G862" s="62"/>
      <c r="L862" s="60"/>
    </row>
    <row r="863">
      <c r="G863" s="62"/>
      <c r="L863" s="60"/>
    </row>
    <row r="864">
      <c r="G864" s="62"/>
      <c r="L864" s="60"/>
    </row>
    <row r="865">
      <c r="G865" s="62"/>
      <c r="L865" s="60"/>
    </row>
    <row r="866">
      <c r="G866" s="62"/>
      <c r="L866" s="60"/>
    </row>
    <row r="867">
      <c r="G867" s="62"/>
      <c r="L867" s="60"/>
    </row>
    <row r="868">
      <c r="G868" s="62"/>
      <c r="L868" s="60"/>
    </row>
    <row r="869">
      <c r="G869" s="62"/>
      <c r="L869" s="60"/>
    </row>
    <row r="870">
      <c r="G870" s="62"/>
      <c r="L870" s="60"/>
    </row>
    <row r="871">
      <c r="G871" s="62"/>
      <c r="L871" s="60"/>
    </row>
    <row r="872">
      <c r="G872" s="62"/>
      <c r="L872" s="60"/>
    </row>
    <row r="873">
      <c r="G873" s="62"/>
      <c r="L873" s="60"/>
    </row>
    <row r="874">
      <c r="G874" s="62"/>
      <c r="L874" s="60"/>
    </row>
    <row r="875">
      <c r="G875" s="62"/>
      <c r="L875" s="60"/>
    </row>
    <row r="876">
      <c r="G876" s="62"/>
      <c r="L876" s="60"/>
    </row>
    <row r="877">
      <c r="G877" s="62"/>
      <c r="L877" s="60"/>
    </row>
    <row r="878">
      <c r="G878" s="62"/>
      <c r="L878" s="60"/>
    </row>
    <row r="879">
      <c r="G879" s="62"/>
      <c r="L879" s="60"/>
    </row>
    <row r="880">
      <c r="G880" s="62"/>
      <c r="L880" s="60"/>
    </row>
    <row r="881">
      <c r="G881" s="62"/>
      <c r="L881" s="60"/>
    </row>
    <row r="882">
      <c r="G882" s="62"/>
      <c r="L882" s="60"/>
    </row>
    <row r="883">
      <c r="G883" s="62"/>
      <c r="L883" s="60"/>
    </row>
    <row r="884">
      <c r="G884" s="62"/>
      <c r="L884" s="60"/>
    </row>
    <row r="885">
      <c r="G885" s="62"/>
      <c r="L885" s="60"/>
    </row>
    <row r="886">
      <c r="G886" s="62"/>
      <c r="L886" s="60"/>
    </row>
    <row r="887">
      <c r="G887" s="62"/>
      <c r="L887" s="60"/>
    </row>
    <row r="888">
      <c r="G888" s="62"/>
      <c r="L888" s="60"/>
    </row>
    <row r="889">
      <c r="G889" s="62"/>
      <c r="L889" s="60"/>
    </row>
    <row r="890">
      <c r="G890" s="62"/>
      <c r="L890" s="60"/>
    </row>
    <row r="891">
      <c r="G891" s="62"/>
      <c r="L891" s="60"/>
    </row>
    <row r="892">
      <c r="G892" s="62"/>
      <c r="L892" s="60"/>
    </row>
    <row r="893">
      <c r="G893" s="62"/>
      <c r="L893" s="60"/>
    </row>
    <row r="894">
      <c r="G894" s="62"/>
      <c r="L894" s="60"/>
    </row>
    <row r="895">
      <c r="G895" s="62"/>
      <c r="L895" s="60"/>
    </row>
    <row r="896">
      <c r="G896" s="62"/>
      <c r="L896" s="60"/>
    </row>
    <row r="897">
      <c r="G897" s="62"/>
      <c r="L897" s="60"/>
    </row>
    <row r="898">
      <c r="G898" s="62"/>
      <c r="L898" s="60"/>
    </row>
    <row r="899">
      <c r="G899" s="62"/>
      <c r="L899" s="60"/>
    </row>
    <row r="900">
      <c r="G900" s="62"/>
      <c r="L900" s="60"/>
    </row>
    <row r="901">
      <c r="G901" s="62"/>
      <c r="L901" s="60"/>
    </row>
    <row r="902">
      <c r="G902" s="62"/>
      <c r="L902" s="60"/>
    </row>
    <row r="903">
      <c r="G903" s="62"/>
      <c r="L903" s="60"/>
    </row>
    <row r="904">
      <c r="G904" s="62"/>
      <c r="L904" s="60"/>
    </row>
    <row r="905">
      <c r="G905" s="62"/>
      <c r="L905" s="60"/>
    </row>
    <row r="906">
      <c r="G906" s="62"/>
      <c r="L906" s="60"/>
    </row>
    <row r="907">
      <c r="G907" s="62"/>
      <c r="L907" s="60"/>
    </row>
    <row r="908">
      <c r="G908" s="62"/>
      <c r="L908" s="60"/>
    </row>
    <row r="909">
      <c r="G909" s="62"/>
      <c r="L909" s="60"/>
    </row>
    <row r="910">
      <c r="G910" s="62"/>
      <c r="L910" s="60"/>
    </row>
    <row r="911">
      <c r="G911" s="62"/>
      <c r="L911" s="60"/>
    </row>
    <row r="912">
      <c r="G912" s="62"/>
      <c r="L912" s="60"/>
    </row>
    <row r="913">
      <c r="G913" s="62"/>
      <c r="L913" s="60"/>
    </row>
    <row r="914">
      <c r="G914" s="62"/>
      <c r="L914" s="60"/>
    </row>
    <row r="915">
      <c r="G915" s="62"/>
      <c r="L915" s="60"/>
    </row>
    <row r="916">
      <c r="G916" s="62"/>
      <c r="L916" s="60"/>
    </row>
    <row r="917">
      <c r="G917" s="62"/>
      <c r="L917" s="60"/>
    </row>
    <row r="918">
      <c r="G918" s="62"/>
      <c r="L918" s="60"/>
    </row>
    <row r="919">
      <c r="G919" s="62"/>
      <c r="L919" s="60"/>
    </row>
    <row r="920">
      <c r="G920" s="62"/>
      <c r="L920" s="60"/>
    </row>
    <row r="921">
      <c r="G921" s="62"/>
      <c r="L921" s="60"/>
    </row>
    <row r="922">
      <c r="G922" s="62"/>
      <c r="L922" s="60"/>
    </row>
    <row r="923">
      <c r="G923" s="62"/>
      <c r="L923" s="60"/>
    </row>
    <row r="924">
      <c r="G924" s="62"/>
      <c r="L924" s="60"/>
    </row>
    <row r="925">
      <c r="G925" s="62"/>
      <c r="L925" s="60"/>
    </row>
    <row r="926">
      <c r="G926" s="62"/>
      <c r="L926" s="60"/>
    </row>
    <row r="927">
      <c r="G927" s="62"/>
      <c r="L927" s="60"/>
    </row>
    <row r="928">
      <c r="G928" s="62"/>
      <c r="L928" s="60"/>
    </row>
    <row r="929">
      <c r="G929" s="62"/>
      <c r="L929" s="60"/>
    </row>
    <row r="930">
      <c r="G930" s="62"/>
      <c r="L930" s="60"/>
    </row>
    <row r="931">
      <c r="G931" s="62"/>
      <c r="L931" s="60"/>
    </row>
    <row r="932">
      <c r="G932" s="62"/>
      <c r="L932" s="60"/>
    </row>
    <row r="933">
      <c r="G933" s="62"/>
      <c r="L933" s="60"/>
    </row>
    <row r="934">
      <c r="G934" s="62"/>
      <c r="L934" s="60"/>
    </row>
    <row r="935">
      <c r="G935" s="62"/>
      <c r="L935" s="60"/>
    </row>
    <row r="936">
      <c r="G936" s="62"/>
      <c r="L936" s="60"/>
    </row>
    <row r="937">
      <c r="G937" s="62"/>
      <c r="L937" s="60"/>
    </row>
    <row r="938">
      <c r="G938" s="62"/>
      <c r="L938" s="60"/>
    </row>
    <row r="939">
      <c r="G939" s="62"/>
      <c r="L939" s="60"/>
    </row>
    <row r="940">
      <c r="G940" s="62"/>
      <c r="L940" s="60"/>
    </row>
    <row r="941">
      <c r="G941" s="62"/>
      <c r="L941" s="60"/>
    </row>
    <row r="942">
      <c r="G942" s="62"/>
      <c r="L942" s="60"/>
    </row>
    <row r="943">
      <c r="G943" s="62"/>
      <c r="L943" s="60"/>
    </row>
    <row r="944">
      <c r="G944" s="62"/>
      <c r="L944" s="60"/>
    </row>
    <row r="945">
      <c r="G945" s="62"/>
      <c r="L945" s="60"/>
    </row>
    <row r="946">
      <c r="G946" s="62"/>
      <c r="L946" s="60"/>
    </row>
    <row r="947">
      <c r="G947" s="62"/>
      <c r="L947" s="60"/>
    </row>
    <row r="948">
      <c r="G948" s="62"/>
      <c r="L948" s="60"/>
    </row>
    <row r="949">
      <c r="G949" s="62"/>
      <c r="L949" s="60"/>
    </row>
    <row r="950">
      <c r="G950" s="62"/>
      <c r="L950" s="60"/>
    </row>
    <row r="951">
      <c r="G951" s="62"/>
      <c r="L951" s="60"/>
    </row>
    <row r="952">
      <c r="G952" s="62"/>
      <c r="L952" s="60"/>
    </row>
    <row r="953">
      <c r="G953" s="62"/>
      <c r="L953" s="60"/>
    </row>
    <row r="954">
      <c r="G954" s="62"/>
      <c r="L954" s="60"/>
    </row>
    <row r="955">
      <c r="G955" s="62"/>
      <c r="L955" s="6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3" width="33.88"/>
    <col customWidth="1" min="4" max="4" width="116.38"/>
    <col customWidth="1" min="5" max="5" width="24.5"/>
    <col customWidth="1" min="11" max="11" width="53.38"/>
    <col customWidth="1" min="16" max="16" width="96.13"/>
  </cols>
  <sheetData>
    <row r="1">
      <c r="A1" s="8" t="s">
        <v>2776</v>
      </c>
      <c r="B1" s="8" t="s">
        <v>2814</v>
      </c>
      <c r="C1" s="15" t="s">
        <v>2778</v>
      </c>
      <c r="D1" s="8" t="s">
        <v>2815</v>
      </c>
      <c r="E1" s="8" t="s">
        <v>2816</v>
      </c>
      <c r="F1" s="8" t="s">
        <v>2817</v>
      </c>
      <c r="G1" s="57" t="s">
        <v>2818</v>
      </c>
      <c r="H1" s="8" t="s">
        <v>2791</v>
      </c>
      <c r="I1" s="8" t="s">
        <v>44</v>
      </c>
      <c r="J1" s="8" t="s">
        <v>2790</v>
      </c>
      <c r="K1" s="8" t="s">
        <v>2819</v>
      </c>
      <c r="L1" s="8" t="s">
        <v>2820</v>
      </c>
    </row>
    <row r="2">
      <c r="A2" s="9" t="str">
        <f>Form!AN208</f>
        <v>5840 Ellsworth Ave #100, Pittsburgh, Pennsylvania</v>
      </c>
      <c r="B2" s="9" t="str">
        <f>Form!C208</f>
        <v>Maevon Gumble, MMT, MT-BC, LPC</v>
      </c>
      <c r="C2" s="8" t="s">
        <v>2823</v>
      </c>
      <c r="D2" s="61" t="str">
        <f>Form!C208&amp;Form!E208&amp;" is a "&amp;Form!L208&amp;" employed at "&amp;Form!AO208&amp;", who began working with general voice clients and transgender/gender diverse clients in "&amp;Form!AV208&amp;". "&amp;Form!P208&amp;" "&amp;Form!S208&amp;" "&amp;Form!X208&amp;" "&amp;CHAR(10)&amp;CHAR(10)&amp;"This provider is affiliated with the following: "&amp;Form!AP208&amp;". "&amp;Form!AY208&amp;Form!Z208&amp;Form!AB208&amp;Form!AU208&amp;Form!BA208</f>
        <v>Maevon Gumble, MMT, MT-BC, LPC (they/them) is a Vocal Pedagogue/Singing Instructor/Gender Affirming Voicework employed at Becoming Through Sound LLC, who began working with general voice clients and transgender/gender diverse clients in 2019. Individual training is offered virtually, and group training is not offered. Services are available for those with feminine, masculine, androgynous, and singing-related voice goals. 
This provider is affiliated with the following: The American Music Therapy Association (AMTA), The Certification Board for Music Therapists (CBMT), American Counseling Association (ACA). This provider opted to share the following additional aspects of identity: My social locators are white, nonbinary genderqueer, queer, mid fat, polyamorous, kink-friendly, non-disabled, and with acquired neurodivergence.
Regarding formal training in voice for transgender and gender diverse people, this provider reported: I am a music therapist who's primary instrument is their voice. As a nonbinary trans person who has worked with my own voice on gender-related goals, I have engaged in many different trainings to explore how music and singing can be used as resources for accessing and embodying various speech and singing patterns. My approach is very holistic and collaborative. Instead of prescribing a "feminine," "masculine," or "androgynous" voice, I support individuals with exploring different qualities of sound that most resonate with them and help them bring those qualities into their own voice. I am also a licensed counselor and hold as much space as is needed for the emotional process within any vocal training. I believe that when we are working with the voice, we are also working with any emotional content / trauma that lies in the body. My approach is informed by my experience and training as a music therapist, licensed counselor, singer/songwriter, and voice teacher. Additionally, I train other music therapists in how to facilitate gender affirming voicework.
Regarding areas of specialty/specific trainings, this provider reported: I have been trained in Estill Voice Training as well as Somatic Voicework. I specialize in using the singing voice as a resource for accessing different speech and singing patterns. I have worked with individuals with many backgrounds and intentions (e.g., speech or song, various gender-related goals, navigating the impacts of testosterone on the voice, etc.). I am currently pursuing a doctorate of musical arts in vocal pedagogy to continue my studies at the intersection of voice, gender, identity, mental health, trauma, and embodiment.
Regarding formal training in cultural humility for transgender and gender diverse people, this provider reported: I am a nonbinary trans individual myself, and the academic programs where I received my education emphasize cultural humility, culturally sustaining practices, and social justice throughout all of the coursework.</v>
      </c>
      <c r="E2" s="9" t="str">
        <f>Form!T208</f>
        <v>Nationally</v>
      </c>
      <c r="F2" s="9" t="str">
        <f>Form!M208</f>
        <v>English</v>
      </c>
      <c r="G2" s="59" t="str">
        <f>Form!AI208</f>
        <v>Nonbinary</v>
      </c>
      <c r="H2" s="9" t="str">
        <f>Form!AR208</f>
        <v>maevon@becomingthroughsound.com</v>
      </c>
      <c r="I2" s="49" t="str">
        <f>Form!AS208</f>
        <v>www.becomingthroughsound.com</v>
      </c>
      <c r="J2" s="58">
        <f>Form!AQ208</f>
        <v>4122237067</v>
      </c>
      <c r="K2" s="9" t="str">
        <f>Form!AC208</f>
        <v>Please refer to my website.</v>
      </c>
      <c r="L2" s="60">
        <f>Form!A208</f>
        <v>45397.64611</v>
      </c>
    </row>
    <row r="3">
      <c r="A3" s="9" t="str">
        <f>Form!AN209</f>
        <v>New Orleans, Louisiana</v>
      </c>
      <c r="B3" s="9" t="str">
        <f>Form!C209</f>
        <v>Sarah Quintana, M.S., CCC-SLP</v>
      </c>
      <c r="C3" s="9" t="str">
        <f>Form!L209</f>
        <v>Speech-Language Pathologist</v>
      </c>
      <c r="D3" s="61" t="str">
        <f>Form!C209&amp;Form!E209&amp;" is a "&amp;Form!L209&amp;" employed at "&amp;Form!AO209&amp;", who began working with general voice clients in "&amp;Form!AW209&amp;", and transgender/gender diverse clients in "&amp;Form!AV209&amp;". "&amp;Form!P209&amp;" "&amp;Form!S209&amp;" "&amp;Form!X209&amp;" "&amp;CHAR(10)&amp;CHAR(10)&amp;"This provider is affiliated with the following: "&amp;Form!AP209&amp;". "&amp;Form!AY209&amp;Form!Z209&amp;Form!AB209&amp;Form!AU209&amp;Form!BA209</f>
        <v>Sarah Quintana, M.S., CCC-SLP (she/they) is a Speech-Language Pathologist employed at LSUS, who began working with general voice clients in 2014, and transgender/gender diverse clients in 2020. Individual training is offered in person or virtually, and group training is offered in person. Services are available for those with feminine, masculine, androgynous, and singing-related voice goals. 
This provider is affiliated with the following: American Speech-Language-Hearing Association (ASHA). 
Regarding formal training in voice for transgender and gender diverse people, this provider reported: Sarah Quintana is a singer and speech-language pathologist, working to build queer community and TGNC vocal health-care pathways in New Orleans, LA. They have extensive experience in vocal performance, teaching and are a member of the LGBTQIA community.
Regarding areas of specialty/specific trainings, this provider reported: Pantheatre Voix, Roy Hart Vocal Method, Gender-Affirming Voice, Care of the Professional Voice
Regarding formal training in cultural humility for transgender and gender diverse people, this provider reported: Private coaching and online training</v>
      </c>
      <c r="E3" s="9" t="str">
        <f>Form!T209</f>
        <v>LA, TX, AK, MS, AL, FL</v>
      </c>
      <c r="F3" s="9" t="str">
        <f>Form!M209</f>
        <v>English, French</v>
      </c>
      <c r="G3" s="59" t="str">
        <f>Form!AI209</f>
        <v>Nonbinary</v>
      </c>
      <c r="H3" s="9" t="str">
        <f>Form!AR209</f>
        <v>sjquinta@gmail.com</v>
      </c>
      <c r="I3" s="49" t="str">
        <f>Form!AS209</f>
        <v>www.sarahquintana.com</v>
      </c>
      <c r="J3" s="58" t="str">
        <f>Form!AQ209</f>
        <v/>
      </c>
      <c r="K3" s="9" t="str">
        <f>Form!AC209</f>
        <v>Referrals accepted through Crescent Care Insurance and private pay options</v>
      </c>
      <c r="L3" s="60">
        <f>Form!A209</f>
        <v>45398.39319</v>
      </c>
    </row>
    <row r="4">
      <c r="A4" s="9" t="str">
        <f>Form!AN210</f>
        <v>Lily Pads Professional Center, 27 North Road, Peace Dale, RI</v>
      </c>
      <c r="B4" s="9" t="str">
        <f>Form!C210</f>
        <v>Leslie Mahler, PhD, CCC-SLP</v>
      </c>
      <c r="C4" s="9" t="str">
        <f>Form!L210</f>
        <v>Speech-Language Pathologist</v>
      </c>
      <c r="D4" s="61" t="str">
        <f>Form!C210&amp;Form!E210&amp;" is a "&amp;Form!L210&amp;" employed at "&amp;Form!AO210&amp;", who began working with general voice clients in "&amp;Form!AW210&amp;", and transgender/gender diverse clients in "&amp;Form!AV210&amp;". "&amp;Form!P210&amp;" "&amp;Form!S210&amp;" "&amp;Form!X210&amp;" "&amp;CHAR(10)&amp;CHAR(10)&amp;"This provider is affiliated with the following: "&amp;Form!AP210&amp;". "&amp;Form!AY210&amp;Form!Z210&amp;Form!AB210&amp;Form!AU210&amp;Form!BA210</f>
        <v>Leslie Mahler, PhD, CCC-SLP (she/her) is a Speech-Language Pathologist employed at Private Practice , who began working with general voice clients in 1980, and transgender/gender diverse clients in 2010. Individual training is offered in person or virtually, and group training is not offered. Services are available for those with feminine, masculine, and androgynous voice goals. 
This provider is affiliated with the following: American Speech-Language-Hearing Association (ASHA). This provider opted to share the following additional aspects of identity: LGBTQ+ Ally
Regarding formal training in voice for transgender and gender diverse people, this provider reported: PhD in Speech and Hearing Sciences, 40 years of experience evaluating, diagnosing and treating voice disorders with specialized training in GAVC.  </v>
      </c>
      <c r="E4" s="9" t="str">
        <f>Form!T210</f>
        <v>RI</v>
      </c>
      <c r="F4" s="9" t="str">
        <f>Form!M210</f>
        <v>English</v>
      </c>
      <c r="G4" s="59" t="str">
        <f>Form!AI210</f>
        <v>Cisgender Woman</v>
      </c>
      <c r="H4" s="9" t="str">
        <f>Form!AR210</f>
        <v>lmahler@uri.edu</v>
      </c>
      <c r="I4" s="9" t="str">
        <f>Form!AS210</f>
        <v/>
      </c>
      <c r="J4" s="58" t="str">
        <f>Form!AQ210</f>
        <v/>
      </c>
      <c r="K4" s="9" t="str">
        <f>Form!AC210</f>
        <v>Private pay on a sliding scale </v>
      </c>
      <c r="L4" s="60">
        <f>Form!A210</f>
        <v>45398.56084</v>
      </c>
    </row>
    <row r="5">
      <c r="A5" s="9" t="str">
        <f>Form!AN211</f>
        <v>1821 S Stoughton Road, Madison, WI</v>
      </c>
      <c r="B5" s="9" t="str">
        <f>Form!C211</f>
        <v>Sarah Simon, MS, CCC-SLP</v>
      </c>
      <c r="C5" s="9" t="str">
        <f>Form!L211</f>
        <v>Speech-Language Pathologist</v>
      </c>
      <c r="D5" s="61" t="str">
        <f>Form!C211&amp;Form!E211&amp;" is a "&amp;Form!L211&amp;" employed at "&amp;Form!AO211&amp;". "&amp;Form!P211&amp;" "&amp;Form!S211&amp;" "&amp;Form!X211&amp;" "&amp;CHAR(10)&amp;CHAR(10)&amp;"This provider is affiliated with the following: "&amp;Form!AP211&amp;". "&amp;Form!AY211&amp;Form!Z211&amp;Form!AB211&amp;Form!AU211&amp;Form!BA211</f>
        <v>Sarah Simon, MS, CCC-SLP (she/her) is a Speech-Language Pathologist employed at SSM Health Dean Medical Group. Individual training is offered in person or virtually, and group training is not offered. Services are available for those with feminine or masculine voice goals. 
This provider is affiliated with the following: American Speech-Language-Hearing Association (ASHA). 
Regarding formal training in voice for transgender and gender diverse people, this provider reported: I educate, evaluate, and treat individuals about appropriate verbal, nonverbal, and voice characteristics (feminization or masculinization) that are congruent with their targeted gender identity.</v>
      </c>
      <c r="E5" s="9" t="str">
        <f>Form!T211</f>
        <v>WI</v>
      </c>
      <c r="F5" s="9" t="str">
        <f>Form!M211</f>
        <v>English</v>
      </c>
      <c r="G5" s="59" t="str">
        <f>Form!AI211</f>
        <v>Cisgender Woman</v>
      </c>
      <c r="H5" s="9" t="str">
        <f>Form!AR211</f>
        <v>sarah.simon1@ssmhealth.com</v>
      </c>
      <c r="I5" s="9" t="str">
        <f>Form!AS211</f>
        <v/>
      </c>
      <c r="J5" s="58" t="str">
        <f>Form!AQ211</f>
        <v/>
      </c>
      <c r="K5" s="9" t="str">
        <f>Form!AC211</f>
        <v/>
      </c>
      <c r="L5" s="60">
        <f>Form!A211</f>
        <v>45398.61737</v>
      </c>
    </row>
    <row r="6">
      <c r="A6" s="9" t="str">
        <f>Form!AN212</f>
        <v>315 Colorado River Blvd, Reno, Nevada</v>
      </c>
      <c r="B6" s="9" t="str">
        <f>Form!C212</f>
        <v>Adi Cabral, MFA</v>
      </c>
      <c r="C6" s="9" t="str">
        <f>Form!L212</f>
        <v>Theater/Acting Coach</v>
      </c>
      <c r="D6" s="61" t="str">
        <f>Form!C212&amp;Form!E212&amp;" is a "&amp;Form!L212&amp;" employed at "&amp;Form!AO212&amp;", who began working with general voice clients in "&amp;Form!AW212&amp;", and transgender/gender diverse clients in "&amp;Form!AV212&amp;". "&amp;Form!P212&amp;" "&amp;Form!S212&amp;" "&amp;Form!X212&amp;" "&amp;CHAR(10)&amp;CHAR(10)&amp;"This provider is affiliated with the following: "&amp;Form!AP212&amp;". "&amp;Form!AY212&amp;Form!Z212&amp;Form!AB212&amp;Form!AU212&amp;Form!BA212</f>
        <v>Adi Cabral, MFA (they/them) is a Theater/Acting Coach employed at University of Nevada, Reno, who began working with general voice clients in 2011, and transgender/gender diverse clients in 2017. Individual training is offered virtually, and group training is not offered. Services are available for those with feminine, masculine, androgynous, and singing-related voice goals. 
This provider is affiliated with the following: Voice and Speech Trainers Association (VASTA). This provider opted to share the following additional aspects of identity: Queer, nonbinary, mixed-race (Latine, Hawaiian, and White), neurodiverse person
Regarding formal training in voice for transgender and gender diverse people, this provider reported: I am a theatrical voice and speech expert and coauthor of “Here’s How to Teach Voice and Communication Skills to Transgender Women”
Regarding areas of specialty/specific trainings, this provider reported: Fitzmaurice Voicework, Knight-Thompson Speechwork, singing voice</v>
      </c>
      <c r="E6" s="9" t="str">
        <f>Form!T212</f>
        <v>Globally</v>
      </c>
      <c r="F6" s="9" t="str">
        <f>Form!M212</f>
        <v>English</v>
      </c>
      <c r="G6" s="59" t="str">
        <f>Form!AI212</f>
        <v>Nonbinary</v>
      </c>
      <c r="H6" s="9" t="str">
        <f>Form!AR212</f>
        <v>adrianoc@unr.edu</v>
      </c>
      <c r="I6" s="49" t="str">
        <f>Form!AS212</f>
        <v>www.adicabral.com</v>
      </c>
      <c r="J6" s="58" t="str">
        <f>Form!AQ212</f>
        <v/>
      </c>
      <c r="K6" s="9" t="str">
        <f>Form!AC212</f>
        <v>Sliding scale payment options available</v>
      </c>
      <c r="L6" s="60">
        <f>Form!A212</f>
        <v>45398.61952</v>
      </c>
    </row>
    <row r="7">
      <c r="A7" s="9" t="str">
        <f>Form!AN213</f>
        <v>Asheville, North Carolina</v>
      </c>
      <c r="B7" s="9" t="str">
        <f>Form!C213</f>
        <v>Eli Van Hook, MA, CCC-SLP</v>
      </c>
      <c r="C7" s="9" t="str">
        <f>Form!L213</f>
        <v>Speech-Language Pathologist</v>
      </c>
      <c r="D7" s="61" t="str">
        <f>Form!C213&amp;Form!E213&amp;" is a "&amp;Form!L213&amp;" employed at "&amp;Form!AO213&amp;", who began working with general voice clients in "&amp;Form!AW213&amp;", and transgender/gender diverse clients in "&amp;Form!AV213&amp;". "&amp;Form!P213&amp;" "&amp;Form!S213&amp;" "&amp;Form!X213&amp;" "&amp;CHAR(10)&amp;CHAR(10)&amp;"This provider is affiliated with the following: "&amp;Form!AP213&amp;". "&amp;Form!AY213&amp;Form!Z213&amp;Form!AB213&amp;Form!AU213&amp;Form!BA213</f>
        <v>Eli Van Hook, MA, CCC-SLP (they/he) is a Speech-Language Pathologist employed at Prismatic Speech Services, who began working with general voice clients in 2020, and transgender/gender diverse clients in 2022. Individual training is offered in person or virtually, and group training is not offered. Services are available for those with feminine, masculine, and androgynous voice goals. 
This provider is affiliated with the following: American Speech-Language-Hearing Association (ASHA). This provider opted to share the following additional aspects of identity: I am a queer, trans masc, and nonbinary individual. I am also neurodivergent, disabled, and Jewish.
Regarding formal training in voice for transgender and gender diverse people, this provider reported: Eli received his M.A. in speech-language pathology at Kean University in NJ. In graduate school, they co-created the Gender Spectrum Voice Inventory, the first gender affirming voice assessment to be made for all gender expansive folks, created by the trans community. Eli’s pilot research published in 2021 on the assessment can be found in the ASHA Perspectives publication. This year, the assessment was renamed the Gender Voice Index (GVI), and will be undergoing initial validation research. 
He has experience with the Brigham and Women’s Hospital Voice Program for a graduate school internship. They now work at Prismatic Speech Services providing gender affirming voice care and rehabilitative voice therapy for teenagers and adults.
Regarding formal training in cultural humility for transgender and gender diverse people, this provider reported: Gender Affirming Voice Training: A Course for Voice Clinicians, by Sandy Hirsch, Leah Helou, Christie Block, and AC Goldberg</v>
      </c>
      <c r="E7" s="9" t="str">
        <f>Form!T213</f>
        <v>NC, CT, NY</v>
      </c>
      <c r="F7" s="9" t="str">
        <f>Form!M213</f>
        <v>English</v>
      </c>
      <c r="G7" s="59" t="str">
        <f>Form!AI213</f>
        <v>Transmasc and nonbinary</v>
      </c>
      <c r="H7" s="9" t="str">
        <f>Form!AR213</f>
        <v>eli@prismaticspeech.com</v>
      </c>
      <c r="I7" s="49" t="str">
        <f>Form!AS213</f>
        <v>prismaticspeech.com</v>
      </c>
      <c r="J7" s="58" t="str">
        <f>Form!AQ213</f>
        <v/>
      </c>
      <c r="K7" s="9" t="str">
        <f>Form!AC213</f>
        <v>Eli works for Prismatic Speech Services, and this practice does not currently accept insurance. Each session is $100. Some clients do have success getting reimbursement from their insurance. Prismatic also have a micro-grant fund, which is a scholarship fund that covers up to 50% the cost of for those who are in need of financial assistance. </v>
      </c>
      <c r="L7" s="60">
        <f>Form!A213</f>
        <v>45398.62741</v>
      </c>
    </row>
    <row r="8">
      <c r="A8" s="9" t="str">
        <f>Form!AN214</f>
        <v>216 Tremont Street, Boston, MA</v>
      </c>
      <c r="B8" s="9" t="str">
        <f>Form!C214</f>
        <v>Barb Worth, MS, BM, CCC-SLP</v>
      </c>
      <c r="C8" s="9" t="str">
        <f>Form!L214</f>
        <v>Speech-Language Pathologist</v>
      </c>
      <c r="D8" s="61" t="str">
        <f>Form!C214&amp;Form!E214&amp;" is a "&amp;Form!L214&amp;" employed at "&amp;Form!AO214&amp;", who began working with general voice clients in "&amp;Form!AW214&amp;", and transgender/gender diverse clients in "&amp;Form!AV214&amp;". "&amp;Form!P214&amp;" "&amp;Form!S214&amp;" "&amp;Form!X214&amp;" "&amp;CHAR(10)&amp;CHAR(10)&amp;"This provider is affiliated with the following: "&amp;Form!AP214&amp;". "&amp;Form!AY214&amp;Form!Z214&amp;Form!AB214&amp;Form!AU214&amp;Form!BA214</f>
        <v>Barb Worth, MS, BM, CCC-SLP (she/her) is a Speech-Language Pathologist employed at Emerson College, who began working with general voice clients in 1993, and transgender/gender diverse clients in 2009. Individual training is offered in person or virtually, and group training is offered in person or virtually. Services are available for those with feminine, masculine, androgynous, and singing-related voice goals. 
This provider is affiliated with the following: American Speech-Language-Hearing Association (ASHA), Voice Foundation. 
Regarding formal training in voice for transgender and gender diverse people, this provider reported: Provider, lecturer, Emerson College Clinical Faculty member who has been providing GAVC services and mentoring other clinicians and graduate students in this area for more than 15 years. Have providing training to over 300 trans/non-binary individuals.
Regarding areas of specialty/specific trainings, this provider reported: Speciality: adult and pediatric speaking and singing voice training using a variety of methods including drama-based, Estill, Resonant Voice, and other standard voice methods.
Regarding formal training in cultural humility for transgender and gender diverse people, this provider reported: Formal Training: National Speech Language Pathology Conferences, Transplaining courses, Emerson College diversity training</v>
      </c>
      <c r="E8" s="9" t="str">
        <f>Form!T214</f>
        <v>MA</v>
      </c>
      <c r="F8" s="9" t="str">
        <f>Form!M214</f>
        <v>English</v>
      </c>
      <c r="G8" s="59" t="str">
        <f>Form!AI214</f>
        <v>Cisgender Woman</v>
      </c>
      <c r="H8" s="9" t="str">
        <f>Form!AR214</f>
        <v>donnamarie_ott@emerson.edu</v>
      </c>
      <c r="I8" s="49" t="str">
        <f>Form!AS214</f>
        <v>https://emerson.edu/academics/academic-departments/communication-sciences-disorders/robbins-center/gender-affirming</v>
      </c>
      <c r="J8" s="58">
        <f>Form!AQ214</f>
        <v>6178248322</v>
      </c>
      <c r="K8" s="9" t="str">
        <f>Form!AC214</f>
        <v>University Center that does not accept insurance. Center is an SLP training program and clients are charged a nominal fee.  Full scholarships are available.</v>
      </c>
      <c r="L8" s="60">
        <f>Form!A214</f>
        <v>45398.63235</v>
      </c>
    </row>
    <row r="9">
      <c r="A9" s="9" t="str">
        <f>Form!AN215</f>
        <v>Sudbury, Ontario</v>
      </c>
      <c r="B9" s="9" t="str">
        <f>Form!C215</f>
        <v>Roxanne Bois, SLP</v>
      </c>
      <c r="C9" s="9" t="str">
        <f>Form!L215</f>
        <v>Speech-Language Pathologist</v>
      </c>
      <c r="D9" s="61" t="str">
        <f>Form!C215&amp;Form!E215&amp;" is a "&amp;Form!L215&amp;" employed at "&amp;Form!AO215&amp;", who began working with general voice clients in "&amp;Form!AW215&amp;", and transgender/gender diverse clients in "&amp;Form!AV215&amp;". "&amp;Form!P215&amp;" "&amp;Form!S215&amp;" "&amp;Form!X215&amp;" "&amp;CHAR(10)&amp;CHAR(10)&amp;"This provider is affiliated with the following: "&amp;Form!AP215&amp;". "&amp;Form!AY215&amp;Form!Z215&amp;Form!AB215&amp;Form!AU215&amp;Form!BA215</f>
        <v>Roxanne Bois, SLP (she/her) is a Speech-Language Pathologist employed at Private, who began working with general voice clients in 2015, and transgender/gender diverse clients in 2018. Individual training is offered in person or virtually, and group training is offered in person or virtually. Services are available for those with feminine, masculine, and androgynous voice goals. 
This provider is affiliated with the following: Caslpo . 
Regarding formal training in voice for transgender and gender diverse people, this provider reported: Over 5 years of clinical practice with a particular interest in voice and gender affirming voice, additional training in the area of GAVC </v>
      </c>
      <c r="E9" s="9" t="str">
        <f>Form!T215</f>
        <v>Nationally in Canada and Brazil</v>
      </c>
      <c r="F9" s="9" t="str">
        <f>Form!M215</f>
        <v>French, English, Spanish, Brazilian Portuguese</v>
      </c>
      <c r="G9" s="59" t="str">
        <f>Form!AI215</f>
        <v>Cisgender Woman</v>
      </c>
      <c r="H9" s="9" t="str">
        <f>Form!AR215</f>
        <v>roxannebois.slp@gmail.com</v>
      </c>
      <c r="I9" s="49" t="str">
        <f>Form!AS215</f>
        <v>rbois.ca</v>
      </c>
      <c r="J9" s="58" t="str">
        <f>Form!AQ215</f>
        <v/>
      </c>
      <c r="K9" s="9" t="str">
        <f>Form!AC215</f>
        <v/>
      </c>
      <c r="L9" s="60">
        <f>Form!A215</f>
        <v>45398.63351</v>
      </c>
      <c r="P9" s="61"/>
    </row>
    <row r="10">
      <c r="A10" s="9" t="str">
        <f>Form!AN216</f>
        <v>4476 Sainte-Catherine W St, #503, 5, Montreal, Quebec</v>
      </c>
      <c r="B10" s="9" t="str">
        <f>Form!C216</f>
        <v>Glenda Falovitch, MSc (C)</v>
      </c>
      <c r="C10" s="9" t="str">
        <f>Form!L216</f>
        <v>Speech-Language Pathologist</v>
      </c>
      <c r="D10" s="61" t="str">
        <f>Form!C216&amp;Form!E216&amp;" is a "&amp;Form!L216&amp;" employed at "&amp;Form!AO216&amp;", who began working with general voice clients in "&amp;Form!AW216&amp;", and transgender/gender diverse clients in "&amp;Form!AV216&amp;". "&amp;Form!P216&amp;" "&amp;Form!S216&amp;" "&amp;Form!X216&amp;" "&amp;CHAR(10)&amp;CHAR(10)&amp;"This provider is affiliated with the following: "&amp;Form!AP216&amp;". "&amp;Form!AY216&amp;Form!Z216&amp;Form!AB216&amp;Form!AU216&amp;Form!BA216</f>
        <v>Glenda Falovitch, MSc (C) (she/her) is a Speech-Language Pathologist employed at 4476 St Catherine West, #503, Westmount, Quebec, H3Z 1R7, who began working with general voice clients in 1980, and transgender/gender diverse clients in 1980. Individual training is offered virtually, and group training is not offered. Services are available for those with feminine or masculine voice goals. 
This provider is affiliated with the following: Ordre des orthophonistes et audiologistes du Quebec. This provider opted to share the following additional aspects of identity: Attend workshops, conferences, webinars on voice related to LGBTQ.
Regarding formal training in voice for transgender and gender diverse people, this provider reported: Years of experience, multiple trainings in GAVC as a Clinical Voice Pathologist.
Regarding areas of specialty/specific trainings, this provider reported: Voice feminization and masculinization, Estill Voice Training, Resonant Voice Training, Casper Stone Confidential Flow Therapy, Vocal Function Exercises (Dr. J. Stemple), Lee Silverman Voice  Treatment
This provider wished to share the following additional information: I am a Neuro-Linguistic Programming Master Practitioner.</v>
      </c>
      <c r="E10" s="9" t="str">
        <f>Form!T216</f>
        <v>Quebec, Canada</v>
      </c>
      <c r="F10" s="9" t="str">
        <f>Form!M216</f>
        <v>English, French</v>
      </c>
      <c r="G10" s="59" t="str">
        <f>Form!AI216</f>
        <v>Cisgender Woman</v>
      </c>
      <c r="H10" s="9" t="str">
        <f>Form!AR216</f>
        <v>glendafalovitch@gmail.com</v>
      </c>
      <c r="I10" s="9" t="str">
        <f>Form!AS216</f>
        <v/>
      </c>
      <c r="J10" s="58">
        <f>Form!AQ216</f>
        <v>5145927975</v>
      </c>
      <c r="K10" s="9" t="str">
        <f>Form!AC216</f>
        <v>Insurance receipts provided. </v>
      </c>
      <c r="L10" s="60">
        <f>Form!A216</f>
        <v>45398.63498</v>
      </c>
      <c r="P10" s="61"/>
    </row>
    <row r="11">
      <c r="A11" s="9" t="str">
        <f>Form!AN217</f>
        <v>United Hospital, 333 N. Smith Ave., St. Paul, MN</v>
      </c>
      <c r="B11" s="9" t="str">
        <f>Form!C217</f>
        <v>Ali Weinlaeder, MA, CCC-SLP</v>
      </c>
      <c r="C11" s="9" t="str">
        <f>Form!L217</f>
        <v>Gender Affirming Voice Trainer</v>
      </c>
      <c r="D11" s="61" t="str">
        <f>Form!C217&amp;Form!E217&amp;" is a "&amp;Form!L217&amp;" employed at "&amp;Form!AO217&amp;", who began working with general voice clients in "&amp;Form!AW217&amp;", and transgender/gender diverse clients in "&amp;Form!AV217&amp;". "&amp;Form!P217&amp;" "&amp;Form!S217&amp;" "&amp;Form!X217&amp;" "&amp;CHAR(10)&amp;CHAR(10)&amp;"This provider is affiliated with the following: "&amp;Form!AP217&amp;". "&amp;Form!AY217&amp;Form!Z217&amp;Form!AB217&amp;Form!AU217&amp;Form!BA217</f>
        <v>Ali Weinlaeder, MA, CCC-SLP (she/her) is a Gender Affirming Voice Trainer employed at Courage Kenny Rehab Institute, who began working with general voice clients in 2013, and transgender/gender diverse clients in 2013.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10+ years experience providing gender-affirming voice care in speech-pathology outpatient clinic setting
Regarding areas of specialty/specific trainings, this provider reported: Gender-affirming voice </v>
      </c>
      <c r="E11" s="9" t="str">
        <f>Form!T217</f>
        <v>MN</v>
      </c>
      <c r="F11" s="9" t="str">
        <f>Form!M217</f>
        <v>English</v>
      </c>
      <c r="G11" s="59" t="str">
        <f>Form!AI217</f>
        <v>Cisgender Woman</v>
      </c>
      <c r="H11" s="9" t="str">
        <f>Form!AR217</f>
        <v/>
      </c>
      <c r="I11" s="49" t="str">
        <f>Form!AS217</f>
        <v>https://account.allinahealth.org/providers/18906</v>
      </c>
      <c r="J11" s="58">
        <f>Form!AQ217</f>
        <v>6512418290</v>
      </c>
      <c r="K11" s="9" t="str">
        <f>Form!AC217</f>
        <v/>
      </c>
      <c r="L11" s="60">
        <f>Form!A217</f>
        <v>45398.6366</v>
      </c>
      <c r="P11" s="61"/>
    </row>
    <row r="12">
      <c r="A12" s="9" t="str">
        <f>Form!AN218</f>
        <v>909 Fulton St SE, Minneapolis, Minnesota</v>
      </c>
      <c r="B12" s="9" t="str">
        <f>Form!C218</f>
        <v>Lisa Butcher</v>
      </c>
      <c r="C12" s="9" t="str">
        <f>Form!L218</f>
        <v>Vocal Pedagogue/Singing Instructor</v>
      </c>
      <c r="D12" s="61" t="str">
        <f>Form!C218&amp;Form!E218&amp;" is a "&amp;Form!L218&amp;" employed at "&amp;Form!AO218&amp;", who began working with general voice clients in "&amp;Form!AW218&amp;", and transgender/gender diverse clients in "&amp;Form!AV218&amp;". "&amp;Form!P218&amp;" "&amp;Form!S218&amp;" "&amp;Form!X218&amp;" "&amp;CHAR(10)&amp;CHAR(10)&amp;"This provider is affiliated with the following: "&amp;Form!AP218&amp;". "&amp;Form!AY218&amp;Form!Z218&amp;Form!AB218&amp;Form!AU218&amp;Form!BA218</f>
        <v>Lisa Butcher (she/her) is a Vocal Pedagogue/Singing Instructor employed at Lions Voice Clinic - M Health Fairview - Clinics and Surgery Center , who began working with general voice clients in 2009, and transgender/gender diverse clients in 2018.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L'GASP, National Black Association for Speech-Language and Hearing (NBASLH). This provider opted to share the following additional aspects of identity: I am a biracial/ Black-Person of Color, and find that this is an asset in my understanding of the need for culturally relevant patient care services for all.
Regarding formal training in voice for transgender and gender diverse people, this provider reported: I have masters degrees in Music - Voice Performance, as well as Communication Sciences and Disorders. As of May 2024, I will have a Clinical Doctorate in Speech-Language Pathology (SLPD) from MGH Institute of health professions.  I have pursued training from workshops with instructors dedicated to culturally relevant gender and identity affirming voice care services, and have also been a joint instructor and author.  
I have worked heavily as a provider of gender and identity voice care services since our the M Health Fairview Comprehensive Gender Care program was launched in 2018.  I enjoy working with all wishing to find and maintain their a speaking and/or singing voice that is congruent with their identity!
I am a biracial/ Black-Person of Color, and find that this is an asset in my understanding of the need for culturally relevant patient care services.
Regarding areas of specialty/specific trainings, this provider reported: Gender and identity affirming speaking &amp; singing voice, pediatric gender and identity affirming speaking and singing voice. 
Regarding formal training in cultural humility for transgender and gender diverse people, this provider reported: I have worked with colleagues who identify with the 2SLGBTQIA+ community since 2018.  Training has been provided by our Comprehensive Gender Care services.  As a biracial individual, cultural humility has been an important part of my life's work.  My doctoral capstone course is titled "Addressing systemic bias in clinical supervision: Mentoring the mentor for equitable leadership."
This provider wished to share the following additional information: Clinic lifts voices of those seeking gender-affirming voice care: https://www.youtube.com/watch?v=x1Oq-f_PMmw
For some transgender Minnesotans, voice training with a vocologist makes all the difference:https://www.mprnews.org/episode/2023/06/26/for-some-trans-minnesotans-voice-training-with-a-vocologist-makes-all-the-difference
Spotlight: Rehabilitation specialists improve healthcare for transgender and gender nonbinary people: https://www.mhealthfairview.org/blog/rehabilitation-specialists-improve-health-for-transgender-and-nonbinary-patients
Finding a Voice: https://youtu.be/y6ZFxBqf9bE?si=kjZgOLT8GIhqvbg3</v>
      </c>
      <c r="E12" s="9" t="str">
        <f>Form!T218</f>
        <v>MN, WI</v>
      </c>
      <c r="F12" s="9" t="str">
        <f>Form!M218</f>
        <v>English</v>
      </c>
      <c r="G12" s="59" t="str">
        <f>Form!AI218</f>
        <v>Cisgender Woman</v>
      </c>
      <c r="H12" s="9" t="str">
        <f>Form!AR218</f>
        <v>butch027@umn.edu</v>
      </c>
      <c r="I12" s="49" t="str">
        <f>Form!AS218</f>
        <v>https://med.umn.edu/ent/patient-care/lions-voice-clinic</v>
      </c>
      <c r="J12" s="58" t="str">
        <f>Form!AQ218</f>
        <v/>
      </c>
      <c r="K12" s="9" t="str">
        <f>Form!AC218</f>
        <v>M Health Fairview accepts all major insurance plans, as well as Medicate, MAs and PMAPs.  Reach out to me for a provider referral if you require a sliding scale payment option.</v>
      </c>
      <c r="L12" s="60">
        <f>Form!A218</f>
        <v>45398.66609</v>
      </c>
      <c r="P12" s="61"/>
    </row>
    <row r="13">
      <c r="A13" s="9" t="str">
        <f>Form!AN219</f>
        <v>Minneapolis, MN</v>
      </c>
      <c r="B13" s="9" t="str">
        <f>Form!C219</f>
        <v>KrisAnne Weiss, DMA</v>
      </c>
      <c r="C13" s="9" t="str">
        <f>Form!L219</f>
        <v>Vocal Pedagogue/Singing Instructor</v>
      </c>
      <c r="D13" s="61" t="str">
        <f>Form!C219&amp;Form!E219&amp;" is a "&amp;Form!L219&amp;" employed at "&amp;Form!AO219&amp;", who began working with general voice clients in "&amp;Form!AW219&amp;", and transgender/gender diverse clients in "&amp;Form!AV219&amp;". "&amp;Form!P219&amp;" "&amp;Form!S219&amp;" "&amp;Form!X219&amp;" "&amp;Form!AY219&amp;Form!Z219&amp;Form!AB219&amp;Form!AU219&amp;Form!BA219</f>
        <v>KrisAnne Weiss, DMA (she/her) is a Vocal Pedagogue/Singing Instructor employed at St Olaf College, who began working with general voice clients in 2007, and transgender/gender diverse clients in 2014. Individual training is offered in person or virtually, and group training is not offered. Services are available for those with feminine, masculine, androgynous, and singing-related voice goals. 
Regarding formal training in voice for transgender and gender diverse people, this provider reported: I have 20+ years of voice teaching experience, and 10+ years of working with gender diverse singers. My trans students have been my teachers. I have mentored many singers through the process of testosterone-fueled voice change and love this process, but I enjoy and have expertise in working with singers of all genders. 
This provider wished to share the following additional information: I will not have openings for new students until June 2024.</v>
      </c>
      <c r="E13" s="9" t="str">
        <f>Form!T219</f>
        <v>Globally</v>
      </c>
      <c r="F13" s="9" t="str">
        <f>Form!M219</f>
        <v>English</v>
      </c>
      <c r="G13" s="59" t="str">
        <f>Form!AI219</f>
        <v>Cisgender Woman</v>
      </c>
      <c r="H13" s="9" t="str">
        <f>Form!AR219</f>
        <v>krisanne.weiss@gmail.com</v>
      </c>
      <c r="I13" s="49" t="str">
        <f>Form!AS219</f>
        <v>krisanneweiss.com</v>
      </c>
      <c r="J13" s="58" t="str">
        <f>Form!AQ219</f>
        <v/>
      </c>
      <c r="K13" s="9" t="str">
        <f>Form!AC219</f>
        <v/>
      </c>
      <c r="L13" s="60">
        <f>Form!A219</f>
        <v>45398.66804</v>
      </c>
      <c r="P13" s="61"/>
    </row>
    <row r="14">
      <c r="A14" s="9" t="str">
        <f>Form!AN220</f>
        <v>4691 highway 9 North, Howell, NJ</v>
      </c>
      <c r="B14" s="9" t="str">
        <f>Form!C220</f>
        <v>Shira Kirsh, MS, CCC-SLP</v>
      </c>
      <c r="C14" s="8" t="s">
        <v>2824</v>
      </c>
      <c r="D14" s="61" t="str">
        <f>Form!C220&amp;Form!E220&amp;" is a "&amp;Form!L220&amp;" employed at "&amp;Form!AO220&amp;", who began working with general voice clients in "&amp;Form!AW220&amp;", and transgender/gender diverse clients in "&amp;Form!AV220&amp;". "&amp;Form!P220&amp;" "&amp;Form!S220&amp;" "&amp;Form!X220&amp;" "&amp;CHAR(10)&amp;CHAR(10)&amp;"This provider is affiliated with the following: "&amp;Form!AP220&amp;". "&amp;Form!AY220&amp;Form!Z220&amp;Form!AB220&amp;Form!AU220&amp;Form!BA220</f>
        <v>Shira Kirsh, MS, CCC-SLP (she/her) is a Vocologist employed at Alliance Speech, Feeding &amp; Swallowing Center, who began working with general voice clients in 1989, and transgender/gender diverse clients in 2013. Individual training is offered in person or virtually, and group training is not offered. Services are available for those with feminine, masculine, and androgynous voice goals. 
This provider is affiliated with the following: The Voice Foundation, American Speech-Language-Hearing Association (ASHA). This provider opted to share the following additional aspects of identity: I am the mother of a NB person who is married to a MtF Transwoman 
Regarding formal training in voice for transgender and gender diverse people, this provider reported: Leah Helou and Sandra Hirsch Transgender Voice course, Kitty Verdolini Renonant Voice Therapy, Buteyko Breathing, currently enrolled in Vocology certificate student at Lamar University, attended  Transgender support group meetings, NB child and Transgender MtF daughter-in-law.
Regarding areas of specialty/specific trainings, this provider reported: Breathing techniques: Buteyko and Restorative</v>
      </c>
      <c r="E14" s="9" t="str">
        <f>Form!T220</f>
        <v>NJ, NY, PA</v>
      </c>
      <c r="F14" s="9" t="str">
        <f>Form!M220</f>
        <v>English</v>
      </c>
      <c r="G14" s="59" t="str">
        <f>Form!AI220</f>
        <v>Cisgender Woman</v>
      </c>
      <c r="H14" s="9" t="str">
        <f>Form!AR220</f>
        <v>shirakirsh@alliancenjslp.com</v>
      </c>
      <c r="I14" s="49" t="str">
        <f>Form!AS220</f>
        <v>https://www.njspeechandlanguage.com</v>
      </c>
      <c r="J14" s="58">
        <f>Form!AQ220</f>
        <v>7329427220</v>
      </c>
      <c r="K14" s="9" t="str">
        <f>Form!AC220</f>
        <v/>
      </c>
      <c r="L14" s="60">
        <f>Form!A220</f>
        <v>45398.66733</v>
      </c>
      <c r="P14" s="61"/>
    </row>
    <row r="15">
      <c r="A15" s="9" t="str">
        <f>Form!AN222</f>
        <v>6081 Hamilton Blvd Suite 600, Allentown, PA</v>
      </c>
      <c r="B15" s="9" t="str">
        <f>Form!C222</f>
        <v>Anne Mironchik, MS, CCC-SLP</v>
      </c>
      <c r="C15" s="9" t="str">
        <f>Form!L222</f>
        <v>Speech-Language Pathologist</v>
      </c>
      <c r="D15" s="61" t="str">
        <f>Form!C222&amp;Form!E222&amp;" is a "&amp;Form!L222&amp;" employed at "&amp;Form!AO222&amp;", who began working with general voice clients in "&amp;Form!AW222&amp;", and transgender/gender diverse clients in "&amp;Form!AV222&amp;". "&amp;Form!P222&amp;" "&amp;Form!S222&amp;" "&amp;Form!X222&amp;" "&amp;CHAR(10)&amp;CHAR(10)&amp;"This provider is affiliated with the following: "&amp;Form!AP222&amp;". "&amp;Form!AY222&amp;Form!Z222&amp;Form!AB222&amp;Form!AU222&amp;Form!BA222</f>
        <v>Anne Mironchik, MS, CCC-SLP (she/her) is a Speech-Language Pathologist employed at Fox Rehabilitation and Private Clients, who began working with general voice clients in 2016, and transgender/gender diverse clients in 2016.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Regarding formal training in voice for transgender and gender diverse people, this provider reported: Graduate degree from Boston University Sargent College of Health and Rehabilitation Sciences, clinical training with transgender voice specialist Barbara Worth.
Regarding areas of specialty/specific trainings, this provider reported: Speech, voice, singing, respiratory training for adults, adolescents, and seniors
Regarding formal training in cultural humility for transgender and gender diverse people, this provider reported: Voice Foundation Symposiums, local transgender meetings</v>
      </c>
      <c r="E15" s="9" t="str">
        <f>Form!T222</f>
        <v>PA, NJ, CA</v>
      </c>
      <c r="F15" s="9" t="str">
        <f>Form!M222</f>
        <v>English</v>
      </c>
      <c r="G15" s="59" t="str">
        <f>Form!AI222</f>
        <v>Cisgender Woman</v>
      </c>
      <c r="H15" s="9" t="str">
        <f>Form!AR222</f>
        <v>songs@annemironchik.com</v>
      </c>
      <c r="I15" s="49" t="str">
        <f>Form!AS222</f>
        <v>www.annemironchik.com</v>
      </c>
      <c r="J15" s="58" t="str">
        <f>Form!AQ222</f>
        <v/>
      </c>
      <c r="K15" s="9" t="str">
        <f>Form!AC222</f>
        <v>Private pay, discounts available</v>
      </c>
      <c r="L15" s="60">
        <f>Form!A222</f>
        <v>45398.67839</v>
      </c>
      <c r="P15" s="61"/>
    </row>
    <row r="16">
      <c r="A16" s="8" t="s">
        <v>2825</v>
      </c>
      <c r="B16" s="9" t="str">
        <f>Form!C223</f>
        <v>Dusty Nebula Allaway, MS</v>
      </c>
      <c r="C16" s="9" t="str">
        <f>Form!L223</f>
        <v>Vocal Pedagogue/Singing Instructor</v>
      </c>
      <c r="D16" s="61" t="str">
        <f>Form!C223&amp;Form!E223&amp;" is a "&amp;Form!L223&amp;" employed at "&amp;Form!AO223&amp;", who began working with general voice clients in "&amp;Form!AW223&amp;", and transgender/gender diverse clients in "&amp;Form!AV223&amp;". "&amp;Form!P223&amp;" "&amp;Form!S223&amp;" "&amp;Form!X223&amp;" "&amp;CHAR(10)&amp;CHAR(10)&amp;Form!AP223&amp;Form!AY223&amp;Form!Z223&amp;Form!AB223&amp;Form!AU223&amp;Form!BA223</f>
        <v>Dusty Nebula Allaway, MS (they/them) is a Vocal Pedagogue/Singing Instructor employed at Fluid Voice Studio, who began working with general voice clients in 2021, and transgender/gender diverse clients in 2020. Individual training is offered virtually, and group training is not offered. Services are available for those with feminine, masculine, androgynous, and singing-related voice goals. 
This provider opted to share the following additional aspects of identity: I am non-binary and genderfluid. 
I am intersex and had a small amount of testosterone in my mid 20s, so my unmodified voice developed to a gender-ambiguous range. As a result, I have personal experiences from different times in my life with making my voice more masculine, more neutral, and more feminine.
I am white and I am a monolingual English speaker with a West Coast American accent. 
Regarding formal training in voice for transgender and gender diverse people, this provider reported: I've been a voice coach since 2020. 
I teach a wide range of specific vocal interventions to help students achieve individualized/unique goals, promote healthy and flexible vocalization, and habituate a voice consistent with a student's gender. I have extensive experience modeling voice qualities and voice exercises throughout expansive vocal ranges, in order to teach effective modifications for diverse starting points and end goals. These skills are drawn from teaching/coaching, as well as my own experiences with fluid and gender-expansive vocal expression. 
I have studied acoustics, vocal pedagogy, gender-affirming speech, and gender-affirming singing with numerous instructors and colleagues on an ongoing basis since 2017. I have studied closely with speech language pathologists and Estill Voice master trainers, with an emphasis on extending established pedagogy to encompass gender-affirming voice modification. 
My master's degree and subsequent independent study focused on cognitive learning theory and neurology. I incorporate neurodivergence-informed and trauma-informed coaching techniques, as well as specific techniques for managing anxiety, dysphoria, and discomfort with voice training (drawing from learning/skill acquisition theory and clinical research, yoga, breath work, and polyvagal techniques).
Regarding areas of specialty/specific trainings, this provider reported: non-binary voice, transfeminine voice, and transmasculine voice (whether testosterone replacement therapy currently/previously taken, or not taken); accommodations for neurodivergent students and trauma-informed coaching; individualized learning goals and lesson plans; gender-neutral or gender affirming singing (jazz, pop, classical); Estill Voice Training techniques
Regarding formal training in cultural humility for transgender and gender diverse people, this provider reported: I haven't received specific formal training in cultural humility as it pertains to the trans and gender-diverse community. However, as a non-binary and transitioning person, I don't really believe that any existing formal training system can sufficiently equip anyone to fully understand individual experiences with gender diversity -- especially people who do not have personal lived experiences being transgender/gender-non-conforming. Even with personal experiences being part of the trans community, I know that I can't fully understand anyone else's experience with gender -- although I can deeply empathize and draw from shared experiences with transness. It is important to me to give individual students opportunities to share and achieve their own unique transition and gender expression goals. I love working with students to create individualized lesson plans to achieve their personal goals. Student goals could be to conform to a typical gender quality, to achieve a gender non-conforming voice, or to explore/achieve specific, unique vocal sounds.
This provider wished to share the following additional information: I offer free initial consultations for students who are curious about lessons with me and want to discuss logistics/pricing or voice modification in general. I am also happy to do these consultations with students who want to get some tips for independent study, or shop around for different teachers. 
I am willing to be very flexible with pricing to work with students who might otherwise be unable to access voice coaching. I went into this field to cooperate in mutual aid within the trans/non-binary/neurodivergent community, and as long as I can support myself, that goal is more important than profit. 
I am aware of how my own background may bias me towards specific vocal sounds and speech patterns. I do not treat my own voice as a default. I always do my best to present general changes that can be applied in a student's own context, and to encourage students to think about vocal goals with regard to all aspects of their personal identity -- cultural/racial identity, accents/dialects/languages, code-switching to different social/cultural situations, and vocal qualities informed by other people with similar identities, personal expression/aesthetics, hobbies, professional experience, etc. 
I work with a worldwide, culturally diverse student population. I have some limited knowledge of voice qualities in dialects of English other than my own white, West Coast American accent and I defer to students' own experiences when my own experiences aren't relevant. I am also familiar with some aspects of various other languages, and I've worked with numerous students to generalize techniques from English to their own specific spoken languages. 
I encourage students to seek out teachers with shared experiences and identities if I feel my own skills/experiences don't match up well, and when possible I am happy to recommend specific teachers or resources.</v>
      </c>
      <c r="E16" s="9" t="str">
        <f>Form!T223</f>
        <v>Globally</v>
      </c>
      <c r="F16" s="9" t="str">
        <f>Form!M223</f>
        <v>English</v>
      </c>
      <c r="G16" s="59" t="str">
        <f>Form!AI223</f>
        <v>Nonbinary</v>
      </c>
      <c r="H16" s="9" t="str">
        <f>Form!AR223</f>
        <v>dusty@fluidvoice.studio</v>
      </c>
      <c r="I16" s="49" t="str">
        <f>Form!AS223</f>
        <v>https://www.fluidvoice.studio/</v>
      </c>
      <c r="J16" s="58" t="str">
        <f>Form!AQ223</f>
        <v/>
      </c>
      <c r="K16" s="9" t="str">
        <f>Form!AC223</f>
        <v>Flexible sliding scale payment options, package deals, or other accommodations according to specific student needs.</v>
      </c>
      <c r="L16" s="60">
        <f>Form!A223</f>
        <v>45398.70919</v>
      </c>
      <c r="P16" s="61"/>
    </row>
    <row r="17">
      <c r="A17" s="58" t="str">
        <f>Form!AN225</f>
        <v>1900 D Street, Bellingham, WA</v>
      </c>
      <c r="B17" s="9" t="str">
        <f>Form!C225</f>
        <v>Dr. Carli Barrios, CCC-SLP</v>
      </c>
      <c r="C17" s="9" t="str">
        <f>Form!L225</f>
        <v>Speech-Language Pathologist</v>
      </c>
      <c r="D17" s="61" t="str">
        <f>Form!C225&amp;Form!E225&amp;" is a "&amp;Form!L225&amp;" employed at "&amp;Form!AO225&amp;", who began working with general voice clients in "&amp;Form!AW225&amp;", and transgender/gender diverse clients in "&amp;Form!AV225&amp;". "&amp;Form!P225&amp;" "&amp;Form!S225&amp;" "&amp;Form!X225&amp;" "&amp;CHAR(10)&amp;CHAR(10)&amp;"This provider is affiliated with the following: "&amp;Form!AP225&amp;". "&amp;Form!AY225&amp;Form!Z225&amp;Form!AB225&amp;Form!AU225&amp;Form!BA225</f>
        <v>Dr. Carli Barrios, CCC-SLP (she/her) is a Speech-Language Pathologist employed at Catalyst Therapies , who began working with general voice clients in 2012, and transgender/gender diverse clients in 2020. Individual training is offered in person or virtually, and group training is not offered. Services are available for those with feminine, masculine, and androgynous voice goals. 
This provider is affiliated with the following: American Speech-Language-Hearing Association (ASHA). This provider opted to share the following additional aspects of identity: I am an openly Queer woman.
Regarding formal training in voice for transgender and gender diverse people, this provider reported: I am trained as a speech language pathologist. I have been training and practicing voice therapy for almost 10 years and incorporate that background into my work in gender affirming voice training. To hone my skills with GAVT specifically, I have completed multiple continuing education courses, self study, and consultation with colleagues.
Regarding formal training in cultural humility for transgender and gender diverse people, this provider reported: I have participated in continuing education through online platforms, the Say It Loud conference, and participate in local gender affirming providers group</v>
      </c>
      <c r="E17" s="9" t="str">
        <f>Form!T225</f>
        <v>WA</v>
      </c>
      <c r="F17" s="9" t="str">
        <f>Form!M225</f>
        <v>English</v>
      </c>
      <c r="G17" s="59" t="str">
        <f>Form!AI225</f>
        <v>Cisgender Woman</v>
      </c>
      <c r="H17" s="9" t="str">
        <f>Form!AR225</f>
        <v>carli@catalysttherapies.org</v>
      </c>
      <c r="I17" s="9" t="str">
        <f>Form!AS225</f>
        <v/>
      </c>
      <c r="J17" s="58" t="str">
        <f>Form!AQ225</f>
        <v/>
      </c>
      <c r="K17" s="9" t="str">
        <f>Form!AC225</f>
        <v>I accept insurance: Regence, Premera, Kaiser, Aetna, Cigna, Molina, Community Healthplan of WA, and Coordinated Care.</v>
      </c>
      <c r="L17" s="60">
        <f>Form!A225</f>
        <v>45398.76193</v>
      </c>
      <c r="P17" s="61"/>
    </row>
    <row r="18">
      <c r="D18" s="61"/>
      <c r="G18" s="59"/>
      <c r="J18" s="58"/>
      <c r="L18" s="60"/>
    </row>
    <row r="19">
      <c r="D19" s="61"/>
      <c r="G19" s="59"/>
      <c r="J19" s="58"/>
      <c r="L19" s="60"/>
    </row>
    <row r="20">
      <c r="D20" s="61"/>
      <c r="G20" s="59"/>
      <c r="J20" s="58"/>
      <c r="L20" s="60"/>
    </row>
    <row r="21">
      <c r="D21" s="61"/>
      <c r="G21" s="59"/>
      <c r="J21" s="58"/>
      <c r="L21" s="60"/>
    </row>
    <row r="22">
      <c r="D22" s="61"/>
      <c r="G22" s="59"/>
      <c r="J22" s="58"/>
      <c r="L22" s="60"/>
    </row>
    <row r="23">
      <c r="D23" s="61"/>
      <c r="G23" s="59"/>
      <c r="J23" s="58"/>
      <c r="L23" s="60"/>
    </row>
    <row r="24">
      <c r="D24" s="61"/>
      <c r="G24" s="59"/>
      <c r="J24" s="58"/>
      <c r="L24" s="60"/>
    </row>
    <row r="25">
      <c r="D25" s="61"/>
      <c r="G25" s="59"/>
      <c r="J25" s="58"/>
      <c r="L25" s="60"/>
    </row>
    <row r="26">
      <c r="D26" s="61"/>
      <c r="G26" s="59"/>
      <c r="J26" s="58"/>
      <c r="L26" s="60"/>
    </row>
    <row r="27">
      <c r="D27" s="61"/>
      <c r="G27" s="59"/>
      <c r="J27" s="58"/>
      <c r="L27" s="60"/>
    </row>
    <row r="28">
      <c r="D28" s="61"/>
      <c r="G28" s="59"/>
      <c r="J28" s="58"/>
      <c r="L28" s="60"/>
    </row>
    <row r="29">
      <c r="D29" s="61"/>
      <c r="G29" s="59"/>
      <c r="J29" s="58"/>
      <c r="L29" s="60"/>
    </row>
    <row r="30">
      <c r="D30" s="61"/>
      <c r="G30" s="59"/>
      <c r="J30" s="58"/>
      <c r="L30" s="60"/>
    </row>
    <row r="31">
      <c r="D31" s="61"/>
      <c r="G31" s="59"/>
      <c r="J31" s="58"/>
      <c r="L31" s="60"/>
    </row>
    <row r="32">
      <c r="D32" s="61"/>
      <c r="G32" s="59"/>
      <c r="J32" s="58"/>
      <c r="L32" s="60"/>
    </row>
    <row r="33">
      <c r="D33" s="61"/>
      <c r="G33" s="59"/>
      <c r="J33" s="58"/>
      <c r="L33" s="60"/>
    </row>
    <row r="34">
      <c r="D34" s="61"/>
      <c r="G34" s="59"/>
      <c r="J34" s="58"/>
      <c r="L34" s="60"/>
    </row>
    <row r="35">
      <c r="D35" s="61"/>
      <c r="G35" s="59"/>
      <c r="J35" s="58"/>
      <c r="L35" s="60"/>
    </row>
    <row r="36">
      <c r="D36" s="61"/>
      <c r="G36" s="59"/>
      <c r="J36" s="58"/>
      <c r="L36" s="60"/>
    </row>
    <row r="37">
      <c r="D37" s="61"/>
      <c r="G37" s="59"/>
      <c r="J37" s="58"/>
      <c r="L37" s="60"/>
    </row>
    <row r="38">
      <c r="D38" s="61"/>
      <c r="G38" s="59"/>
      <c r="J38" s="58"/>
      <c r="L38" s="60"/>
    </row>
    <row r="39">
      <c r="D39" s="61"/>
      <c r="G39" s="59"/>
      <c r="J39" s="58"/>
      <c r="L39" s="60"/>
    </row>
    <row r="40">
      <c r="D40" s="61"/>
      <c r="G40" s="59"/>
      <c r="J40" s="58"/>
      <c r="L40" s="60"/>
    </row>
    <row r="41">
      <c r="D41" s="61"/>
      <c r="G41" s="59"/>
      <c r="J41" s="58"/>
      <c r="L41" s="60"/>
    </row>
    <row r="42">
      <c r="D42" s="61"/>
      <c r="G42" s="59"/>
      <c r="J42" s="58"/>
      <c r="L42" s="60"/>
    </row>
    <row r="43">
      <c r="D43" s="61"/>
      <c r="G43" s="59"/>
      <c r="J43" s="58"/>
      <c r="L43" s="60"/>
    </row>
    <row r="44">
      <c r="D44" s="61"/>
      <c r="G44" s="59"/>
      <c r="J44" s="58"/>
      <c r="L44" s="60"/>
    </row>
    <row r="45">
      <c r="D45" s="61"/>
      <c r="G45" s="59"/>
      <c r="J45" s="58"/>
      <c r="L45" s="60"/>
    </row>
    <row r="46">
      <c r="D46" s="61"/>
      <c r="G46" s="59"/>
      <c r="J46" s="58"/>
      <c r="L46" s="60"/>
    </row>
    <row r="47">
      <c r="D47" s="61"/>
      <c r="G47" s="59"/>
      <c r="J47" s="58"/>
      <c r="L47" s="60"/>
    </row>
    <row r="48">
      <c r="D48" s="61"/>
      <c r="G48" s="59"/>
      <c r="J48" s="58"/>
      <c r="L48" s="60"/>
    </row>
    <row r="49">
      <c r="D49" s="61"/>
      <c r="G49" s="59"/>
      <c r="J49" s="58"/>
      <c r="L49" s="60"/>
    </row>
    <row r="50">
      <c r="D50" s="61"/>
      <c r="G50" s="59"/>
      <c r="J50" s="58"/>
      <c r="L50" s="60"/>
    </row>
    <row r="51">
      <c r="D51" s="61"/>
      <c r="G51" s="59"/>
      <c r="J51" s="58"/>
      <c r="L51" s="60"/>
    </row>
    <row r="52">
      <c r="D52" s="61"/>
      <c r="G52" s="59"/>
      <c r="J52" s="58"/>
      <c r="L52" s="60"/>
    </row>
    <row r="53">
      <c r="D53" s="61"/>
      <c r="G53" s="59"/>
      <c r="J53" s="58"/>
      <c r="L53" s="60"/>
    </row>
    <row r="54">
      <c r="D54" s="61"/>
      <c r="G54" s="59"/>
      <c r="J54" s="58"/>
      <c r="L54" s="60"/>
    </row>
    <row r="55">
      <c r="D55" s="61"/>
      <c r="G55" s="59"/>
      <c r="J55" s="58"/>
      <c r="L55" s="60"/>
    </row>
    <row r="56">
      <c r="D56" s="61"/>
      <c r="G56" s="59"/>
      <c r="J56" s="58"/>
      <c r="L56" s="60"/>
    </row>
    <row r="57">
      <c r="D57" s="61"/>
      <c r="G57" s="59"/>
      <c r="J57" s="58"/>
      <c r="L57" s="60"/>
    </row>
    <row r="58">
      <c r="D58" s="61"/>
      <c r="G58" s="59"/>
      <c r="J58" s="58"/>
      <c r="L58" s="60"/>
    </row>
    <row r="59">
      <c r="D59" s="61"/>
      <c r="G59" s="59"/>
      <c r="J59" s="58"/>
      <c r="L59" s="60"/>
    </row>
    <row r="60">
      <c r="D60" s="61"/>
      <c r="G60" s="59"/>
      <c r="J60" s="58"/>
      <c r="L60" s="60"/>
    </row>
    <row r="61">
      <c r="D61" s="61"/>
      <c r="G61" s="59"/>
      <c r="J61" s="58"/>
      <c r="L61" s="60"/>
    </row>
    <row r="62">
      <c r="D62" s="61"/>
      <c r="G62" s="59"/>
      <c r="J62" s="58"/>
      <c r="L62" s="60"/>
    </row>
    <row r="63">
      <c r="D63" s="61"/>
      <c r="G63" s="59"/>
      <c r="J63" s="58"/>
      <c r="L63" s="60"/>
    </row>
    <row r="64">
      <c r="D64" s="61"/>
      <c r="G64" s="59"/>
      <c r="J64" s="58"/>
      <c r="L64" s="60"/>
    </row>
    <row r="65">
      <c r="D65" s="61"/>
      <c r="G65" s="59"/>
      <c r="J65" s="58"/>
      <c r="L65" s="60"/>
    </row>
    <row r="66">
      <c r="D66" s="61"/>
      <c r="G66" s="59"/>
      <c r="J66" s="58"/>
      <c r="L66" s="60"/>
    </row>
    <row r="67">
      <c r="D67" s="61"/>
      <c r="G67" s="59"/>
      <c r="J67" s="58"/>
      <c r="L67" s="60"/>
    </row>
    <row r="68">
      <c r="D68" s="61"/>
      <c r="G68" s="59"/>
      <c r="J68" s="58"/>
      <c r="L68" s="60"/>
    </row>
    <row r="69">
      <c r="D69" s="61"/>
      <c r="G69" s="59"/>
      <c r="J69" s="58"/>
      <c r="L69" s="60"/>
    </row>
    <row r="70">
      <c r="D70" s="61"/>
      <c r="G70" s="59"/>
      <c r="J70" s="58"/>
      <c r="L70" s="60"/>
    </row>
    <row r="71">
      <c r="D71" s="61"/>
      <c r="G71" s="59"/>
      <c r="J71" s="58"/>
      <c r="L71" s="60"/>
    </row>
    <row r="72">
      <c r="D72" s="61"/>
      <c r="G72" s="59"/>
      <c r="J72" s="58"/>
      <c r="L72" s="60"/>
    </row>
    <row r="73">
      <c r="D73" s="61"/>
      <c r="G73" s="59"/>
      <c r="J73" s="58"/>
      <c r="L73" s="60"/>
    </row>
    <row r="74">
      <c r="D74" s="61"/>
      <c r="G74" s="59"/>
      <c r="J74" s="58"/>
      <c r="L74" s="60"/>
    </row>
    <row r="75">
      <c r="D75" s="61"/>
      <c r="G75" s="59"/>
      <c r="J75" s="58"/>
      <c r="L75" s="60"/>
    </row>
    <row r="76">
      <c r="D76" s="61"/>
      <c r="G76" s="59"/>
      <c r="J76" s="58"/>
      <c r="L76" s="60"/>
    </row>
    <row r="77">
      <c r="D77" s="61"/>
      <c r="G77" s="59"/>
      <c r="J77" s="58"/>
      <c r="L77" s="60"/>
    </row>
    <row r="78">
      <c r="D78" s="61"/>
      <c r="G78" s="59"/>
      <c r="J78" s="58"/>
      <c r="L78" s="60"/>
    </row>
    <row r="79">
      <c r="D79" s="61"/>
      <c r="G79" s="59"/>
      <c r="J79" s="58"/>
      <c r="L79" s="60"/>
    </row>
    <row r="80">
      <c r="D80" s="61"/>
      <c r="G80" s="59"/>
      <c r="J80" s="58"/>
      <c r="L80" s="60"/>
    </row>
    <row r="81">
      <c r="D81" s="61"/>
      <c r="G81" s="59"/>
      <c r="J81" s="58"/>
      <c r="L81" s="60"/>
    </row>
    <row r="82">
      <c r="D82" s="61"/>
      <c r="G82" s="59"/>
      <c r="J82" s="58"/>
      <c r="L82" s="60"/>
    </row>
    <row r="83">
      <c r="D83" s="61"/>
      <c r="G83" s="59"/>
      <c r="J83" s="58"/>
      <c r="L83" s="60"/>
    </row>
    <row r="84">
      <c r="D84" s="61"/>
      <c r="G84" s="59"/>
      <c r="J84" s="58"/>
      <c r="L84" s="60"/>
    </row>
    <row r="85">
      <c r="D85" s="61"/>
      <c r="G85" s="59"/>
      <c r="J85" s="58"/>
      <c r="L85" s="60"/>
    </row>
    <row r="86">
      <c r="D86" s="61"/>
      <c r="G86" s="59"/>
      <c r="J86" s="58"/>
      <c r="L86" s="60"/>
    </row>
    <row r="87">
      <c r="D87" s="61"/>
      <c r="G87" s="59"/>
      <c r="J87" s="58"/>
      <c r="L87" s="60"/>
    </row>
    <row r="88">
      <c r="D88" s="61"/>
      <c r="G88" s="59"/>
      <c r="J88" s="58"/>
      <c r="L88" s="60"/>
    </row>
    <row r="89">
      <c r="D89" s="61"/>
      <c r="G89" s="59"/>
      <c r="J89" s="58"/>
      <c r="L89" s="60"/>
    </row>
    <row r="90">
      <c r="D90" s="61"/>
      <c r="G90" s="59"/>
      <c r="J90" s="58"/>
      <c r="L90" s="60"/>
    </row>
    <row r="91">
      <c r="D91" s="61"/>
      <c r="G91" s="59"/>
      <c r="J91" s="58"/>
      <c r="L91" s="60"/>
    </row>
    <row r="92">
      <c r="D92" s="61"/>
      <c r="G92" s="59"/>
      <c r="J92" s="58"/>
      <c r="L92" s="60"/>
    </row>
    <row r="93">
      <c r="D93" s="61"/>
      <c r="G93" s="59"/>
      <c r="J93" s="58"/>
      <c r="L93" s="60"/>
    </row>
    <row r="94">
      <c r="D94" s="61"/>
      <c r="G94" s="59"/>
      <c r="J94" s="58"/>
      <c r="L94" s="60"/>
    </row>
    <row r="95">
      <c r="D95" s="61"/>
      <c r="G95" s="59"/>
      <c r="J95" s="58"/>
      <c r="L95" s="60"/>
    </row>
    <row r="96">
      <c r="D96" s="61"/>
      <c r="G96" s="59"/>
      <c r="J96" s="58"/>
      <c r="L96" s="60"/>
    </row>
    <row r="97">
      <c r="D97" s="61"/>
      <c r="G97" s="59"/>
      <c r="J97" s="58"/>
      <c r="L97" s="60"/>
    </row>
    <row r="98">
      <c r="D98" s="61"/>
      <c r="G98" s="59"/>
      <c r="J98" s="58"/>
      <c r="L98" s="60"/>
    </row>
    <row r="99">
      <c r="D99" s="61"/>
      <c r="G99" s="59"/>
      <c r="J99" s="58"/>
      <c r="L99" s="60"/>
    </row>
    <row r="100">
      <c r="D100" s="61"/>
      <c r="G100" s="59"/>
      <c r="J100" s="58"/>
      <c r="L100" s="60"/>
    </row>
    <row r="101">
      <c r="D101" s="61"/>
      <c r="G101" s="59"/>
      <c r="J101" s="58"/>
      <c r="L101" s="60"/>
    </row>
    <row r="102">
      <c r="D102" s="61"/>
      <c r="G102" s="59"/>
      <c r="J102" s="58"/>
      <c r="L102" s="60"/>
    </row>
    <row r="103">
      <c r="D103" s="61"/>
      <c r="G103" s="59"/>
      <c r="J103" s="58"/>
      <c r="L103" s="60"/>
    </row>
    <row r="104">
      <c r="D104" s="61"/>
      <c r="G104" s="59"/>
      <c r="J104" s="58"/>
      <c r="L104" s="60"/>
    </row>
    <row r="105">
      <c r="D105" s="61"/>
      <c r="G105" s="59"/>
      <c r="J105" s="58"/>
      <c r="L105" s="60"/>
    </row>
    <row r="106">
      <c r="D106" s="61"/>
      <c r="G106" s="59"/>
      <c r="J106" s="58"/>
      <c r="L106" s="60"/>
    </row>
    <row r="107">
      <c r="D107" s="61"/>
      <c r="G107" s="59"/>
      <c r="J107" s="58"/>
      <c r="L107" s="60"/>
    </row>
    <row r="108">
      <c r="D108" s="61"/>
      <c r="G108" s="59"/>
      <c r="J108" s="58"/>
      <c r="L108" s="60"/>
    </row>
    <row r="109">
      <c r="D109" s="61"/>
      <c r="G109" s="59"/>
      <c r="J109" s="58"/>
      <c r="L109" s="60"/>
    </row>
    <row r="110">
      <c r="D110" s="61"/>
      <c r="G110" s="59"/>
      <c r="J110" s="58"/>
      <c r="L110" s="60"/>
    </row>
    <row r="111">
      <c r="D111" s="61"/>
      <c r="G111" s="59"/>
      <c r="J111" s="58"/>
      <c r="L111" s="60"/>
    </row>
    <row r="112">
      <c r="D112" s="61"/>
      <c r="G112" s="59"/>
      <c r="J112" s="58"/>
      <c r="L112" s="60"/>
    </row>
    <row r="113">
      <c r="D113" s="61"/>
      <c r="G113" s="59"/>
      <c r="J113" s="58"/>
      <c r="L113" s="60"/>
    </row>
    <row r="114">
      <c r="D114" s="61"/>
      <c r="G114" s="59"/>
      <c r="J114" s="58"/>
      <c r="L114" s="60"/>
    </row>
    <row r="115">
      <c r="D115" s="61"/>
      <c r="G115" s="59"/>
      <c r="J115" s="58"/>
      <c r="L115" s="60"/>
    </row>
    <row r="116">
      <c r="D116" s="61"/>
      <c r="G116" s="59"/>
      <c r="J116" s="58"/>
      <c r="L116" s="60"/>
    </row>
    <row r="117">
      <c r="D117" s="61"/>
      <c r="G117" s="59"/>
      <c r="J117" s="58"/>
      <c r="L117" s="60"/>
    </row>
    <row r="118">
      <c r="D118" s="61"/>
      <c r="G118" s="59"/>
      <c r="J118" s="58"/>
      <c r="L118" s="60"/>
    </row>
    <row r="119">
      <c r="D119" s="61"/>
      <c r="G119" s="59"/>
      <c r="J119" s="58"/>
      <c r="L119" s="60"/>
    </row>
    <row r="120">
      <c r="D120" s="61"/>
      <c r="G120" s="59"/>
      <c r="J120" s="58"/>
      <c r="L120" s="60"/>
    </row>
    <row r="121">
      <c r="D121" s="61"/>
      <c r="G121" s="59"/>
      <c r="J121" s="58"/>
      <c r="L121" s="60"/>
    </row>
    <row r="122">
      <c r="D122" s="61"/>
      <c r="G122" s="59"/>
      <c r="J122" s="58"/>
      <c r="L122" s="60"/>
    </row>
    <row r="123">
      <c r="D123" s="61"/>
      <c r="G123" s="59"/>
      <c r="J123" s="58"/>
      <c r="L123" s="60"/>
    </row>
    <row r="124">
      <c r="D124" s="61"/>
      <c r="G124" s="59"/>
      <c r="J124" s="58"/>
      <c r="L124" s="60"/>
    </row>
    <row r="125">
      <c r="D125" s="61"/>
      <c r="G125" s="59"/>
      <c r="J125" s="58"/>
      <c r="L125" s="60"/>
    </row>
    <row r="126">
      <c r="D126" s="61"/>
      <c r="G126" s="59"/>
      <c r="J126" s="58"/>
      <c r="L126" s="60"/>
    </row>
    <row r="127">
      <c r="D127" s="61"/>
      <c r="G127" s="59"/>
      <c r="J127" s="58"/>
      <c r="L127" s="60"/>
    </row>
    <row r="128">
      <c r="D128" s="61"/>
      <c r="G128" s="59"/>
      <c r="J128" s="58"/>
      <c r="L128" s="60"/>
    </row>
    <row r="129">
      <c r="D129" s="61"/>
      <c r="G129" s="59"/>
      <c r="J129" s="58"/>
      <c r="L129" s="60"/>
    </row>
    <row r="130">
      <c r="D130" s="61"/>
      <c r="G130" s="59"/>
      <c r="J130" s="58"/>
      <c r="L130" s="60"/>
    </row>
    <row r="131">
      <c r="D131" s="61"/>
      <c r="G131" s="59"/>
      <c r="J131" s="58"/>
      <c r="L131" s="60"/>
    </row>
    <row r="132">
      <c r="D132" s="61"/>
      <c r="G132" s="59"/>
      <c r="J132" s="58"/>
      <c r="L132" s="60"/>
    </row>
    <row r="133">
      <c r="D133" s="61"/>
      <c r="G133" s="59"/>
      <c r="J133" s="58"/>
      <c r="L133" s="60"/>
    </row>
    <row r="134">
      <c r="D134" s="61"/>
      <c r="G134" s="59"/>
      <c r="J134" s="58"/>
      <c r="L134" s="60"/>
    </row>
    <row r="135">
      <c r="D135" s="61"/>
      <c r="G135" s="59"/>
      <c r="J135" s="58"/>
      <c r="L135" s="60"/>
    </row>
    <row r="136">
      <c r="D136" s="61"/>
      <c r="G136" s="59"/>
      <c r="J136" s="58"/>
      <c r="L136" s="60"/>
    </row>
    <row r="137">
      <c r="D137" s="61"/>
      <c r="G137" s="59"/>
      <c r="J137" s="58"/>
      <c r="L137" s="60"/>
    </row>
    <row r="138">
      <c r="D138" s="61"/>
      <c r="G138" s="59"/>
      <c r="J138" s="58"/>
      <c r="L138" s="60"/>
    </row>
    <row r="139">
      <c r="D139" s="61"/>
      <c r="G139" s="59"/>
      <c r="J139" s="58"/>
      <c r="L139" s="60"/>
    </row>
    <row r="140">
      <c r="D140" s="61"/>
      <c r="G140" s="59"/>
      <c r="J140" s="58"/>
      <c r="L140" s="60"/>
    </row>
    <row r="141">
      <c r="D141" s="61"/>
      <c r="G141" s="59"/>
      <c r="J141" s="58"/>
      <c r="L141" s="60"/>
    </row>
    <row r="142">
      <c r="D142" s="61"/>
      <c r="G142" s="59"/>
      <c r="J142" s="58"/>
      <c r="L142" s="60"/>
    </row>
    <row r="143">
      <c r="D143" s="61"/>
      <c r="G143" s="59"/>
      <c r="J143" s="58"/>
      <c r="L143" s="60"/>
    </row>
    <row r="144">
      <c r="D144" s="61"/>
      <c r="G144" s="59"/>
      <c r="J144" s="58"/>
      <c r="L144" s="60"/>
    </row>
    <row r="145">
      <c r="D145" s="61"/>
      <c r="G145" s="59"/>
      <c r="J145" s="58"/>
      <c r="L145" s="60"/>
    </row>
    <row r="146">
      <c r="D146" s="61"/>
      <c r="G146" s="59"/>
      <c r="J146" s="58"/>
      <c r="L146" s="60"/>
    </row>
    <row r="147">
      <c r="D147" s="61"/>
      <c r="G147" s="59"/>
      <c r="J147" s="58"/>
      <c r="L147" s="60"/>
    </row>
    <row r="148">
      <c r="D148" s="61"/>
      <c r="G148" s="59"/>
      <c r="J148" s="58"/>
      <c r="L148" s="60"/>
    </row>
    <row r="149">
      <c r="D149" s="61"/>
      <c r="G149" s="59"/>
      <c r="J149" s="58"/>
      <c r="L149" s="60"/>
    </row>
    <row r="150">
      <c r="D150" s="61"/>
      <c r="G150" s="59"/>
      <c r="J150" s="58"/>
      <c r="L150" s="60"/>
    </row>
    <row r="151">
      <c r="D151" s="61"/>
      <c r="G151" s="59"/>
      <c r="J151" s="58"/>
      <c r="L151" s="60"/>
    </row>
    <row r="152">
      <c r="D152" s="61"/>
      <c r="G152" s="59"/>
      <c r="J152" s="58"/>
      <c r="L152" s="60"/>
    </row>
    <row r="153">
      <c r="D153" s="61"/>
      <c r="G153" s="59"/>
      <c r="J153" s="58"/>
      <c r="L153" s="60"/>
    </row>
    <row r="154">
      <c r="D154" s="61"/>
      <c r="G154" s="59"/>
      <c r="J154" s="58"/>
      <c r="L154" s="60"/>
    </row>
    <row r="155">
      <c r="D155" s="61"/>
      <c r="G155" s="59"/>
      <c r="J155" s="58"/>
      <c r="L155" s="60"/>
    </row>
    <row r="156">
      <c r="D156" s="61"/>
      <c r="G156" s="59"/>
      <c r="J156" s="58"/>
      <c r="L156" s="60"/>
    </row>
    <row r="157">
      <c r="D157" s="61"/>
      <c r="G157" s="59"/>
      <c r="J157" s="58"/>
      <c r="L157" s="60"/>
    </row>
    <row r="158">
      <c r="D158" s="61"/>
      <c r="G158" s="59"/>
      <c r="J158" s="58"/>
      <c r="L158" s="60"/>
    </row>
    <row r="159">
      <c r="D159" s="61"/>
      <c r="G159" s="59"/>
      <c r="J159" s="58"/>
      <c r="L159" s="60"/>
    </row>
    <row r="160">
      <c r="D160" s="61"/>
      <c r="G160" s="59"/>
      <c r="J160" s="58"/>
      <c r="L160" s="60"/>
    </row>
    <row r="161">
      <c r="D161" s="61"/>
      <c r="G161" s="59"/>
      <c r="J161" s="58"/>
      <c r="L161" s="60"/>
    </row>
    <row r="162">
      <c r="D162" s="61"/>
      <c r="G162" s="59"/>
      <c r="J162" s="58"/>
      <c r="L162" s="60"/>
    </row>
    <row r="163">
      <c r="D163" s="61"/>
      <c r="G163" s="59"/>
      <c r="J163" s="58"/>
      <c r="L163" s="60"/>
    </row>
    <row r="164">
      <c r="D164" s="61"/>
      <c r="G164" s="59"/>
      <c r="J164" s="58"/>
      <c r="L164" s="60"/>
    </row>
    <row r="165">
      <c r="D165" s="61"/>
      <c r="G165" s="59"/>
      <c r="J165" s="58"/>
      <c r="L165" s="60"/>
    </row>
    <row r="166">
      <c r="D166" s="61"/>
      <c r="G166" s="59"/>
      <c r="J166" s="58"/>
      <c r="L166" s="60"/>
    </row>
    <row r="167">
      <c r="D167" s="61"/>
      <c r="G167" s="59"/>
      <c r="J167" s="58"/>
      <c r="L167" s="60"/>
    </row>
    <row r="168">
      <c r="D168" s="61"/>
      <c r="G168" s="59"/>
      <c r="J168" s="58"/>
      <c r="L168" s="60"/>
    </row>
    <row r="169">
      <c r="D169" s="61"/>
      <c r="G169" s="59"/>
      <c r="J169" s="58"/>
      <c r="L169" s="60"/>
    </row>
    <row r="170">
      <c r="D170" s="61"/>
      <c r="G170" s="59"/>
      <c r="J170" s="58"/>
      <c r="L170" s="60"/>
    </row>
    <row r="171">
      <c r="D171" s="61"/>
      <c r="G171" s="59"/>
      <c r="J171" s="58"/>
      <c r="L171" s="60"/>
    </row>
    <row r="172">
      <c r="D172" s="61"/>
      <c r="G172" s="59"/>
      <c r="J172" s="58"/>
      <c r="L172" s="60"/>
    </row>
    <row r="173">
      <c r="D173" s="61"/>
      <c r="G173" s="59"/>
      <c r="J173" s="58"/>
      <c r="L173" s="60"/>
    </row>
    <row r="174">
      <c r="D174" s="61"/>
      <c r="G174" s="59"/>
      <c r="J174" s="58"/>
      <c r="L174" s="60"/>
    </row>
    <row r="175">
      <c r="D175" s="61"/>
      <c r="G175" s="59"/>
      <c r="J175" s="58"/>
      <c r="L175" s="60"/>
    </row>
    <row r="176">
      <c r="D176" s="61"/>
      <c r="G176" s="59"/>
      <c r="J176" s="58"/>
      <c r="L176" s="60"/>
    </row>
    <row r="177">
      <c r="D177" s="61"/>
      <c r="G177" s="59"/>
      <c r="J177" s="58"/>
      <c r="L177" s="60"/>
    </row>
    <row r="178">
      <c r="D178" s="61"/>
      <c r="G178" s="59"/>
      <c r="J178" s="58"/>
      <c r="L178" s="60"/>
    </row>
    <row r="179">
      <c r="D179" s="61"/>
      <c r="G179" s="59"/>
      <c r="J179" s="58"/>
      <c r="L179" s="60"/>
    </row>
    <row r="180">
      <c r="D180" s="61"/>
      <c r="G180" s="59"/>
      <c r="J180" s="58"/>
      <c r="L180" s="60"/>
    </row>
    <row r="181">
      <c r="D181" s="61"/>
      <c r="G181" s="59"/>
      <c r="J181" s="58"/>
      <c r="L181" s="60"/>
    </row>
    <row r="182">
      <c r="D182" s="61"/>
      <c r="G182" s="59"/>
      <c r="J182" s="58"/>
      <c r="L182" s="60"/>
    </row>
    <row r="183">
      <c r="D183" s="61"/>
      <c r="G183" s="59"/>
      <c r="J183" s="58"/>
      <c r="L183" s="60"/>
    </row>
    <row r="184">
      <c r="D184" s="61"/>
      <c r="G184" s="59"/>
      <c r="J184" s="58"/>
      <c r="L184" s="60"/>
    </row>
    <row r="185">
      <c r="D185" s="61"/>
      <c r="G185" s="59"/>
      <c r="J185" s="58"/>
      <c r="L185" s="60"/>
    </row>
    <row r="186">
      <c r="D186" s="61"/>
      <c r="G186" s="59"/>
      <c r="J186" s="58"/>
      <c r="L186" s="60"/>
    </row>
    <row r="187">
      <c r="D187" s="61"/>
      <c r="G187" s="59"/>
      <c r="J187" s="58"/>
      <c r="L187" s="60"/>
    </row>
    <row r="188">
      <c r="D188" s="61"/>
      <c r="G188" s="59"/>
      <c r="J188" s="58"/>
      <c r="L188" s="60"/>
    </row>
    <row r="189">
      <c r="D189" s="61"/>
      <c r="G189" s="59"/>
      <c r="J189" s="58"/>
      <c r="L189" s="60"/>
    </row>
    <row r="190">
      <c r="D190" s="61"/>
      <c r="G190" s="59"/>
      <c r="J190" s="58"/>
      <c r="L190" s="60"/>
    </row>
    <row r="191">
      <c r="D191" s="61"/>
      <c r="G191" s="59"/>
      <c r="J191" s="58"/>
      <c r="L191" s="60"/>
    </row>
    <row r="192">
      <c r="D192" s="61"/>
      <c r="G192" s="59"/>
      <c r="J192" s="58"/>
      <c r="L192" s="60"/>
    </row>
    <row r="193">
      <c r="D193" s="61"/>
      <c r="G193" s="59"/>
      <c r="J193" s="58"/>
      <c r="L193" s="60"/>
    </row>
    <row r="194">
      <c r="D194" s="61"/>
      <c r="G194" s="59"/>
      <c r="J194" s="58"/>
      <c r="L194" s="60"/>
    </row>
    <row r="195">
      <c r="D195" s="61"/>
      <c r="G195" s="59"/>
      <c r="J195" s="58"/>
      <c r="L195" s="60"/>
    </row>
    <row r="196">
      <c r="D196" s="61"/>
      <c r="G196" s="62"/>
      <c r="J196" s="58"/>
      <c r="L196" s="60"/>
    </row>
    <row r="197">
      <c r="D197" s="61"/>
      <c r="G197" s="62"/>
      <c r="J197" s="58"/>
      <c r="L197" s="60"/>
    </row>
    <row r="198">
      <c r="D198" s="61"/>
      <c r="G198" s="62"/>
      <c r="J198" s="58"/>
      <c r="L198" s="60"/>
    </row>
    <row r="199">
      <c r="D199" s="61"/>
      <c r="G199" s="62"/>
      <c r="J199" s="58"/>
      <c r="L199" s="60"/>
    </row>
    <row r="200">
      <c r="D200" s="61"/>
      <c r="G200" s="62"/>
      <c r="J200" s="58"/>
      <c r="L200" s="60"/>
    </row>
    <row r="201">
      <c r="D201" s="61"/>
      <c r="G201" s="62"/>
      <c r="J201" s="58"/>
      <c r="L201" s="60"/>
    </row>
    <row r="202">
      <c r="D202" s="61"/>
      <c r="G202" s="62"/>
      <c r="J202" s="58"/>
      <c r="L202" s="60"/>
    </row>
    <row r="203">
      <c r="D203" s="61"/>
      <c r="G203" s="62"/>
      <c r="J203" s="58"/>
      <c r="L203" s="60"/>
    </row>
    <row r="204">
      <c r="D204" s="61"/>
      <c r="G204" s="62"/>
      <c r="J204" s="58"/>
      <c r="L204" s="60"/>
    </row>
    <row r="205">
      <c r="D205" s="61"/>
      <c r="G205" s="62"/>
      <c r="J205" s="58"/>
      <c r="L205" s="60"/>
    </row>
    <row r="206">
      <c r="D206" s="61"/>
      <c r="G206" s="62"/>
      <c r="J206" s="58"/>
      <c r="L206" s="60"/>
    </row>
    <row r="207">
      <c r="D207" s="61"/>
      <c r="G207" s="62"/>
      <c r="J207" s="58"/>
      <c r="L207" s="60"/>
    </row>
    <row r="208">
      <c r="D208" s="61"/>
      <c r="G208" s="62"/>
      <c r="J208" s="58"/>
      <c r="L208" s="60"/>
    </row>
    <row r="209">
      <c r="D209" s="61"/>
      <c r="G209" s="62"/>
      <c r="J209" s="58"/>
      <c r="L209" s="60"/>
    </row>
    <row r="210">
      <c r="D210" s="61"/>
      <c r="G210" s="62"/>
      <c r="J210" s="58"/>
      <c r="L210" s="60"/>
    </row>
    <row r="211">
      <c r="D211" s="61"/>
      <c r="G211" s="62"/>
      <c r="J211" s="58"/>
      <c r="L211" s="60"/>
    </row>
    <row r="212">
      <c r="D212" s="61"/>
      <c r="G212" s="62"/>
      <c r="J212" s="58"/>
      <c r="L212" s="60"/>
    </row>
    <row r="213">
      <c r="D213" s="61"/>
      <c r="G213" s="62"/>
      <c r="J213" s="58"/>
      <c r="L213" s="60"/>
    </row>
    <row r="214">
      <c r="D214" s="61"/>
      <c r="G214" s="62"/>
      <c r="J214" s="58"/>
      <c r="L214" s="60"/>
    </row>
    <row r="215">
      <c r="D215" s="61"/>
      <c r="G215" s="62"/>
      <c r="J215" s="58"/>
      <c r="L215" s="60"/>
    </row>
    <row r="216">
      <c r="D216" s="61"/>
      <c r="G216" s="62"/>
      <c r="J216" s="58"/>
      <c r="L216" s="60"/>
    </row>
    <row r="217">
      <c r="D217" s="61"/>
      <c r="G217" s="62"/>
      <c r="J217" s="58"/>
      <c r="L217" s="60"/>
    </row>
    <row r="218">
      <c r="D218" s="61"/>
      <c r="G218" s="62"/>
      <c r="J218" s="58"/>
      <c r="L218" s="60"/>
    </row>
    <row r="219">
      <c r="D219" s="61"/>
      <c r="G219" s="62"/>
      <c r="J219" s="58"/>
      <c r="L219" s="60"/>
    </row>
    <row r="220">
      <c r="D220" s="61"/>
      <c r="G220" s="62"/>
      <c r="J220" s="58"/>
      <c r="L220" s="60"/>
    </row>
    <row r="221">
      <c r="D221" s="61"/>
      <c r="G221" s="62"/>
      <c r="J221" s="58"/>
      <c r="L221" s="60"/>
    </row>
    <row r="222">
      <c r="D222" s="61"/>
      <c r="G222" s="62"/>
      <c r="J222" s="58"/>
      <c r="L222" s="60"/>
    </row>
    <row r="223">
      <c r="D223" s="61"/>
      <c r="G223" s="62"/>
      <c r="J223" s="58"/>
      <c r="L223" s="60"/>
    </row>
    <row r="224">
      <c r="D224" s="61"/>
      <c r="G224" s="62"/>
      <c r="J224" s="58"/>
      <c r="L224" s="60"/>
    </row>
    <row r="225">
      <c r="D225" s="61"/>
      <c r="G225" s="62"/>
      <c r="J225" s="58"/>
      <c r="L225" s="60"/>
    </row>
    <row r="226">
      <c r="D226" s="61"/>
      <c r="G226" s="62"/>
      <c r="J226" s="58"/>
      <c r="L226" s="60"/>
    </row>
    <row r="227">
      <c r="D227" s="61"/>
      <c r="G227" s="62"/>
      <c r="J227" s="58"/>
      <c r="L227" s="60"/>
    </row>
    <row r="228">
      <c r="D228" s="61"/>
      <c r="G228" s="62"/>
      <c r="J228" s="58"/>
      <c r="L228" s="60"/>
    </row>
    <row r="229">
      <c r="D229" s="61"/>
      <c r="G229" s="62"/>
      <c r="J229" s="58"/>
      <c r="L229" s="60"/>
    </row>
    <row r="230">
      <c r="D230" s="61"/>
      <c r="G230" s="62"/>
      <c r="J230" s="58"/>
      <c r="L230" s="60"/>
    </row>
    <row r="231">
      <c r="D231" s="61"/>
      <c r="G231" s="62"/>
      <c r="J231" s="58"/>
      <c r="L231" s="60"/>
    </row>
    <row r="232">
      <c r="D232" s="61"/>
      <c r="G232" s="62"/>
      <c r="J232" s="58"/>
      <c r="L232" s="60"/>
    </row>
    <row r="233">
      <c r="D233" s="61"/>
      <c r="G233" s="62"/>
      <c r="J233" s="58"/>
      <c r="L233" s="60"/>
    </row>
    <row r="234">
      <c r="D234" s="61"/>
      <c r="G234" s="62"/>
      <c r="J234" s="58"/>
      <c r="L234" s="60"/>
    </row>
    <row r="235">
      <c r="D235" s="61"/>
      <c r="G235" s="62"/>
      <c r="J235" s="58"/>
      <c r="L235" s="60"/>
    </row>
    <row r="236">
      <c r="D236" s="61"/>
      <c r="G236" s="62"/>
      <c r="J236" s="58"/>
      <c r="L236" s="60"/>
    </row>
    <row r="237">
      <c r="D237" s="61"/>
      <c r="G237" s="62"/>
      <c r="J237" s="58"/>
      <c r="L237" s="60"/>
    </row>
    <row r="238">
      <c r="D238" s="61"/>
      <c r="G238" s="62"/>
      <c r="J238" s="58"/>
      <c r="L238" s="60"/>
    </row>
    <row r="239">
      <c r="D239" s="61"/>
      <c r="G239" s="62"/>
      <c r="J239" s="58"/>
      <c r="L239" s="60"/>
    </row>
    <row r="240">
      <c r="D240" s="61"/>
      <c r="G240" s="62"/>
      <c r="J240" s="58"/>
      <c r="L240" s="60"/>
    </row>
    <row r="241">
      <c r="D241" s="61"/>
      <c r="G241" s="62"/>
      <c r="J241" s="58"/>
      <c r="L241" s="60"/>
    </row>
    <row r="242">
      <c r="D242" s="61"/>
      <c r="G242" s="62"/>
      <c r="J242" s="58"/>
      <c r="L242" s="60"/>
    </row>
    <row r="243">
      <c r="D243" s="61"/>
      <c r="G243" s="62"/>
      <c r="J243" s="58"/>
      <c r="L243" s="60"/>
    </row>
    <row r="244">
      <c r="D244" s="61"/>
      <c r="G244" s="62"/>
      <c r="J244" s="58"/>
      <c r="L244" s="60"/>
    </row>
    <row r="245">
      <c r="D245" s="61"/>
      <c r="G245" s="62"/>
      <c r="J245" s="58"/>
      <c r="L245" s="60"/>
    </row>
    <row r="246">
      <c r="D246" s="61"/>
      <c r="G246" s="62"/>
      <c r="J246" s="58"/>
      <c r="L246" s="60"/>
    </row>
    <row r="247">
      <c r="D247" s="61"/>
      <c r="G247" s="62"/>
      <c r="J247" s="58"/>
      <c r="L247" s="60"/>
    </row>
    <row r="248">
      <c r="D248" s="61"/>
      <c r="G248" s="62"/>
      <c r="J248" s="58"/>
      <c r="L248" s="60"/>
    </row>
    <row r="249">
      <c r="D249" s="61"/>
      <c r="G249" s="62"/>
      <c r="L249" s="60"/>
    </row>
    <row r="250">
      <c r="D250" s="61"/>
      <c r="G250" s="62"/>
      <c r="L250" s="60"/>
    </row>
    <row r="251">
      <c r="D251" s="61"/>
      <c r="G251" s="62"/>
      <c r="L251" s="60"/>
    </row>
    <row r="252">
      <c r="D252" s="61"/>
      <c r="G252" s="62"/>
      <c r="L252" s="60"/>
    </row>
    <row r="253">
      <c r="D253" s="61"/>
      <c r="G253" s="62"/>
      <c r="L253" s="60"/>
    </row>
    <row r="254">
      <c r="D254" s="61"/>
      <c r="G254" s="62"/>
      <c r="L254" s="60"/>
    </row>
    <row r="255">
      <c r="D255" s="61"/>
      <c r="G255" s="62"/>
      <c r="L255" s="60"/>
    </row>
    <row r="256">
      <c r="D256" s="61"/>
      <c r="G256" s="62"/>
      <c r="L256" s="60"/>
    </row>
    <row r="257">
      <c r="D257" s="61"/>
      <c r="G257" s="62"/>
      <c r="L257" s="60"/>
    </row>
    <row r="258">
      <c r="D258" s="61"/>
      <c r="G258" s="62"/>
      <c r="L258" s="60"/>
    </row>
    <row r="259">
      <c r="D259" s="61"/>
      <c r="G259" s="62"/>
      <c r="L259" s="60"/>
    </row>
    <row r="260">
      <c r="D260" s="61"/>
      <c r="G260" s="62"/>
      <c r="L260" s="60"/>
    </row>
    <row r="261">
      <c r="D261" s="61"/>
      <c r="G261" s="62"/>
      <c r="L261" s="60"/>
    </row>
    <row r="262">
      <c r="D262" s="61"/>
      <c r="G262" s="62"/>
      <c r="L262" s="60"/>
    </row>
    <row r="263">
      <c r="D263" s="61"/>
      <c r="G263" s="62"/>
      <c r="L263" s="60"/>
    </row>
    <row r="264">
      <c r="D264" s="61"/>
      <c r="G264" s="62"/>
      <c r="L264" s="60"/>
    </row>
    <row r="265">
      <c r="D265" s="61"/>
      <c r="G265" s="62"/>
      <c r="L265" s="60"/>
    </row>
    <row r="266">
      <c r="D266" s="61"/>
      <c r="G266" s="62"/>
      <c r="L266" s="60"/>
    </row>
    <row r="267">
      <c r="D267" s="61"/>
      <c r="G267" s="62"/>
      <c r="L267" s="60"/>
    </row>
    <row r="268">
      <c r="D268" s="61"/>
      <c r="G268" s="62"/>
      <c r="L268" s="60"/>
    </row>
    <row r="269">
      <c r="D269" s="61"/>
      <c r="G269" s="62"/>
      <c r="L269" s="60"/>
    </row>
    <row r="270">
      <c r="D270" s="61"/>
      <c r="G270" s="62"/>
      <c r="L270" s="60"/>
    </row>
    <row r="271">
      <c r="D271" s="61"/>
      <c r="G271" s="62"/>
      <c r="L271" s="60"/>
    </row>
    <row r="272">
      <c r="D272" s="61"/>
      <c r="G272" s="62"/>
      <c r="L272" s="60"/>
    </row>
    <row r="273">
      <c r="D273" s="61"/>
      <c r="G273" s="62"/>
      <c r="L273" s="60"/>
    </row>
    <row r="274">
      <c r="D274" s="61"/>
      <c r="G274" s="62"/>
      <c r="L274" s="60"/>
    </row>
    <row r="275">
      <c r="D275" s="61"/>
      <c r="G275" s="62"/>
      <c r="L275" s="60"/>
    </row>
    <row r="276">
      <c r="D276" s="61"/>
      <c r="G276" s="62"/>
      <c r="L276" s="60"/>
    </row>
    <row r="277">
      <c r="D277" s="61"/>
      <c r="G277" s="62"/>
      <c r="L277" s="60"/>
    </row>
    <row r="278">
      <c r="D278" s="61"/>
      <c r="G278" s="62"/>
      <c r="L278" s="60"/>
    </row>
    <row r="279">
      <c r="D279" s="61"/>
      <c r="G279" s="62"/>
      <c r="L279" s="60"/>
    </row>
    <row r="280">
      <c r="D280" s="61"/>
      <c r="G280" s="62"/>
      <c r="L280" s="60"/>
    </row>
    <row r="281">
      <c r="D281" s="61"/>
      <c r="G281" s="62"/>
      <c r="L281" s="60"/>
    </row>
    <row r="282">
      <c r="D282" s="61"/>
      <c r="G282" s="62"/>
      <c r="L282" s="60"/>
    </row>
    <row r="283">
      <c r="D283" s="61"/>
      <c r="G283" s="62"/>
      <c r="L283" s="60"/>
    </row>
    <row r="284">
      <c r="D284" s="61"/>
      <c r="G284" s="62"/>
      <c r="L284" s="60"/>
    </row>
    <row r="285">
      <c r="D285" s="61"/>
      <c r="G285" s="62"/>
      <c r="L285" s="60"/>
    </row>
    <row r="286">
      <c r="G286" s="62"/>
      <c r="L286" s="60"/>
    </row>
    <row r="287">
      <c r="G287" s="62"/>
      <c r="L287" s="60"/>
    </row>
    <row r="288">
      <c r="G288" s="62"/>
      <c r="L288" s="60"/>
    </row>
    <row r="289">
      <c r="G289" s="62"/>
      <c r="L289" s="60"/>
    </row>
    <row r="290">
      <c r="G290" s="62"/>
      <c r="L290" s="60"/>
    </row>
    <row r="291">
      <c r="G291" s="62"/>
      <c r="L291" s="60"/>
    </row>
    <row r="292">
      <c r="G292" s="62"/>
      <c r="L292" s="60"/>
    </row>
    <row r="293">
      <c r="G293" s="62"/>
      <c r="L293" s="60"/>
    </row>
    <row r="294">
      <c r="G294" s="62"/>
      <c r="L294" s="60"/>
    </row>
    <row r="295">
      <c r="G295" s="62"/>
      <c r="L295" s="60"/>
    </row>
    <row r="296">
      <c r="G296" s="62"/>
      <c r="L296" s="60"/>
    </row>
    <row r="297">
      <c r="G297" s="62"/>
      <c r="L297" s="60"/>
    </row>
    <row r="298">
      <c r="G298" s="62"/>
      <c r="L298" s="60"/>
    </row>
    <row r="299">
      <c r="G299" s="62"/>
      <c r="L299" s="60"/>
    </row>
    <row r="300">
      <c r="G300" s="62"/>
      <c r="L300" s="60"/>
    </row>
    <row r="301">
      <c r="G301" s="62"/>
      <c r="L301" s="60"/>
    </row>
    <row r="302">
      <c r="G302" s="62"/>
      <c r="L302" s="60"/>
    </row>
    <row r="303">
      <c r="G303" s="62"/>
      <c r="L303" s="60"/>
    </row>
    <row r="304">
      <c r="G304" s="62"/>
      <c r="L304" s="60"/>
    </row>
    <row r="305">
      <c r="G305" s="62"/>
      <c r="L305" s="60"/>
    </row>
    <row r="306">
      <c r="G306" s="62"/>
      <c r="L306" s="60"/>
    </row>
    <row r="307">
      <c r="G307" s="62"/>
      <c r="L307" s="60"/>
    </row>
    <row r="308">
      <c r="G308" s="62"/>
      <c r="L308" s="60"/>
    </row>
    <row r="309">
      <c r="G309" s="62"/>
      <c r="L309" s="60"/>
    </row>
    <row r="310">
      <c r="G310" s="62"/>
      <c r="L310" s="60"/>
    </row>
    <row r="311">
      <c r="G311" s="62"/>
      <c r="L311" s="60"/>
    </row>
    <row r="312">
      <c r="G312" s="62"/>
      <c r="L312" s="60"/>
    </row>
    <row r="313">
      <c r="G313" s="62"/>
      <c r="L313" s="60"/>
    </row>
    <row r="314">
      <c r="G314" s="62"/>
      <c r="L314" s="60"/>
    </row>
    <row r="315">
      <c r="G315" s="62"/>
      <c r="L315" s="60"/>
    </row>
    <row r="316">
      <c r="G316" s="62"/>
      <c r="L316" s="60"/>
    </row>
    <row r="317">
      <c r="G317" s="62"/>
      <c r="L317" s="60"/>
    </row>
    <row r="318">
      <c r="G318" s="62"/>
      <c r="L318" s="60"/>
    </row>
    <row r="319">
      <c r="G319" s="62"/>
      <c r="L319" s="60"/>
    </row>
    <row r="320">
      <c r="G320" s="62"/>
      <c r="L320" s="60"/>
    </row>
    <row r="321">
      <c r="G321" s="62"/>
      <c r="L321" s="60"/>
    </row>
    <row r="322">
      <c r="G322" s="62"/>
      <c r="L322" s="60"/>
    </row>
    <row r="323">
      <c r="G323" s="62"/>
      <c r="L323" s="60"/>
    </row>
    <row r="324">
      <c r="G324" s="62"/>
      <c r="L324" s="60"/>
    </row>
    <row r="325">
      <c r="G325" s="62"/>
      <c r="L325" s="60"/>
    </row>
    <row r="326">
      <c r="G326" s="62"/>
      <c r="L326" s="60"/>
    </row>
    <row r="327">
      <c r="G327" s="62"/>
      <c r="L327" s="60"/>
    </row>
    <row r="328">
      <c r="G328" s="62"/>
      <c r="L328" s="60"/>
    </row>
    <row r="329">
      <c r="G329" s="62"/>
      <c r="L329" s="60"/>
    </row>
    <row r="330">
      <c r="G330" s="62"/>
      <c r="L330" s="60"/>
    </row>
    <row r="331">
      <c r="G331" s="62"/>
      <c r="L331" s="60"/>
    </row>
    <row r="332">
      <c r="G332" s="62"/>
      <c r="L332" s="60"/>
    </row>
    <row r="333">
      <c r="G333" s="62"/>
      <c r="L333" s="60"/>
    </row>
    <row r="334">
      <c r="G334" s="62"/>
      <c r="L334" s="60"/>
    </row>
    <row r="335">
      <c r="G335" s="62"/>
      <c r="L335" s="60"/>
    </row>
    <row r="336">
      <c r="G336" s="62"/>
      <c r="L336" s="60"/>
    </row>
    <row r="337">
      <c r="G337" s="62"/>
      <c r="L337" s="60"/>
    </row>
    <row r="338">
      <c r="G338" s="62"/>
      <c r="L338" s="60"/>
    </row>
    <row r="339">
      <c r="G339" s="62"/>
      <c r="L339" s="60"/>
    </row>
    <row r="340">
      <c r="G340" s="62"/>
      <c r="L340" s="60"/>
    </row>
    <row r="341">
      <c r="G341" s="62"/>
      <c r="L341" s="60"/>
    </row>
    <row r="342">
      <c r="G342" s="62"/>
      <c r="L342" s="60"/>
    </row>
    <row r="343">
      <c r="G343" s="62"/>
      <c r="L343" s="60"/>
    </row>
    <row r="344">
      <c r="G344" s="62"/>
      <c r="L344" s="60"/>
    </row>
    <row r="345">
      <c r="G345" s="62"/>
      <c r="L345" s="60"/>
    </row>
    <row r="346">
      <c r="G346" s="62"/>
      <c r="L346" s="60"/>
    </row>
    <row r="347">
      <c r="G347" s="62"/>
      <c r="L347" s="60"/>
    </row>
    <row r="348">
      <c r="G348" s="62"/>
      <c r="L348" s="60"/>
    </row>
    <row r="349">
      <c r="G349" s="62"/>
      <c r="L349" s="60"/>
    </row>
    <row r="350">
      <c r="G350" s="62"/>
      <c r="L350" s="60"/>
    </row>
    <row r="351">
      <c r="G351" s="62"/>
      <c r="L351" s="60"/>
    </row>
    <row r="352">
      <c r="G352" s="62"/>
      <c r="L352" s="60"/>
    </row>
    <row r="353">
      <c r="G353" s="62"/>
      <c r="L353" s="60"/>
    </row>
    <row r="354">
      <c r="G354" s="62"/>
      <c r="L354" s="60"/>
    </row>
    <row r="355">
      <c r="G355" s="62"/>
      <c r="L355" s="60"/>
    </row>
    <row r="356">
      <c r="G356" s="62"/>
      <c r="L356" s="60"/>
    </row>
    <row r="357">
      <c r="G357" s="62"/>
      <c r="L357" s="60"/>
    </row>
    <row r="358">
      <c r="G358" s="62"/>
      <c r="L358" s="60"/>
    </row>
    <row r="359">
      <c r="G359" s="62"/>
      <c r="L359" s="60"/>
    </row>
    <row r="360">
      <c r="G360" s="62"/>
      <c r="L360" s="60"/>
    </row>
    <row r="361">
      <c r="G361" s="62"/>
      <c r="L361" s="60"/>
    </row>
    <row r="362">
      <c r="G362" s="62"/>
      <c r="L362" s="60"/>
    </row>
    <row r="363">
      <c r="G363" s="62"/>
      <c r="L363" s="60"/>
    </row>
    <row r="364">
      <c r="G364" s="62"/>
      <c r="L364" s="60"/>
    </row>
    <row r="365">
      <c r="G365" s="62"/>
      <c r="L365" s="60"/>
    </row>
    <row r="366">
      <c r="G366" s="62"/>
      <c r="L366" s="60"/>
    </row>
    <row r="367">
      <c r="G367" s="62"/>
      <c r="L367" s="60"/>
    </row>
    <row r="368">
      <c r="G368" s="62"/>
      <c r="L368" s="60"/>
    </row>
    <row r="369">
      <c r="G369" s="62"/>
      <c r="L369" s="60"/>
    </row>
    <row r="370">
      <c r="G370" s="62"/>
      <c r="L370" s="60"/>
    </row>
    <row r="371">
      <c r="G371" s="62"/>
      <c r="L371" s="60"/>
    </row>
    <row r="372">
      <c r="G372" s="62"/>
      <c r="L372" s="60"/>
    </row>
    <row r="373">
      <c r="G373" s="62"/>
      <c r="L373" s="60"/>
    </row>
    <row r="374">
      <c r="G374" s="62"/>
      <c r="L374" s="60"/>
    </row>
    <row r="375">
      <c r="G375" s="62"/>
      <c r="L375" s="60"/>
    </row>
    <row r="376">
      <c r="G376" s="62"/>
      <c r="L376" s="60"/>
    </row>
    <row r="377">
      <c r="G377" s="62"/>
      <c r="L377" s="60"/>
    </row>
    <row r="378">
      <c r="G378" s="62"/>
      <c r="L378" s="60"/>
    </row>
    <row r="379">
      <c r="G379" s="62"/>
      <c r="L379" s="60"/>
    </row>
    <row r="380">
      <c r="G380" s="62"/>
      <c r="L380" s="60"/>
    </row>
    <row r="381">
      <c r="G381" s="62"/>
      <c r="L381" s="60"/>
    </row>
    <row r="382">
      <c r="G382" s="62"/>
      <c r="L382" s="60"/>
    </row>
    <row r="383">
      <c r="G383" s="62"/>
      <c r="L383" s="60"/>
    </row>
    <row r="384">
      <c r="G384" s="62"/>
      <c r="L384" s="60"/>
    </row>
    <row r="385">
      <c r="G385" s="62"/>
      <c r="L385" s="60"/>
    </row>
    <row r="386">
      <c r="G386" s="62"/>
      <c r="L386" s="60"/>
    </row>
    <row r="387">
      <c r="G387" s="62"/>
      <c r="L387" s="60"/>
    </row>
    <row r="388">
      <c r="G388" s="62"/>
      <c r="L388" s="60"/>
    </row>
    <row r="389">
      <c r="G389" s="62"/>
      <c r="L389" s="60"/>
    </row>
    <row r="390">
      <c r="G390" s="62"/>
      <c r="L390" s="60"/>
    </row>
    <row r="391">
      <c r="G391" s="62"/>
      <c r="L391" s="60"/>
    </row>
    <row r="392">
      <c r="G392" s="62"/>
      <c r="L392" s="60"/>
    </row>
    <row r="393">
      <c r="G393" s="62"/>
      <c r="L393" s="60"/>
    </row>
    <row r="394">
      <c r="G394" s="62"/>
      <c r="L394" s="60"/>
    </row>
    <row r="395">
      <c r="G395" s="62"/>
      <c r="L395" s="60"/>
    </row>
    <row r="396">
      <c r="G396" s="62"/>
      <c r="L396" s="60"/>
    </row>
    <row r="397">
      <c r="G397" s="62"/>
      <c r="L397" s="60"/>
    </row>
    <row r="398">
      <c r="G398" s="62"/>
      <c r="L398" s="60"/>
    </row>
    <row r="399">
      <c r="G399" s="62"/>
      <c r="L399" s="60"/>
    </row>
    <row r="400">
      <c r="G400" s="62"/>
      <c r="L400" s="60"/>
    </row>
    <row r="401">
      <c r="G401" s="62"/>
      <c r="L401" s="60"/>
    </row>
    <row r="402">
      <c r="G402" s="62"/>
      <c r="L402" s="60"/>
    </row>
    <row r="403">
      <c r="G403" s="62"/>
      <c r="L403" s="60"/>
    </row>
    <row r="404">
      <c r="G404" s="62"/>
      <c r="L404" s="60"/>
    </row>
    <row r="405">
      <c r="G405" s="62"/>
      <c r="L405" s="60"/>
    </row>
    <row r="406">
      <c r="G406" s="62"/>
      <c r="L406" s="60"/>
    </row>
    <row r="407">
      <c r="G407" s="62"/>
      <c r="L407" s="60"/>
    </row>
    <row r="408">
      <c r="G408" s="62"/>
      <c r="L408" s="60"/>
    </row>
    <row r="409">
      <c r="G409" s="62"/>
      <c r="L409" s="60"/>
    </row>
    <row r="410">
      <c r="G410" s="62"/>
      <c r="L410" s="60"/>
    </row>
    <row r="411">
      <c r="G411" s="62"/>
      <c r="L411" s="60"/>
    </row>
    <row r="412">
      <c r="G412" s="62"/>
      <c r="L412" s="60"/>
    </row>
    <row r="413">
      <c r="G413" s="62"/>
      <c r="L413" s="60"/>
    </row>
    <row r="414">
      <c r="G414" s="62"/>
      <c r="L414" s="60"/>
    </row>
    <row r="415">
      <c r="G415" s="62"/>
      <c r="L415" s="60"/>
    </row>
    <row r="416">
      <c r="G416" s="62"/>
      <c r="L416" s="60"/>
    </row>
    <row r="417">
      <c r="G417" s="62"/>
      <c r="L417" s="60"/>
    </row>
    <row r="418">
      <c r="G418" s="62"/>
      <c r="L418" s="60"/>
    </row>
    <row r="419">
      <c r="G419" s="62"/>
      <c r="L419" s="60"/>
    </row>
    <row r="420">
      <c r="G420" s="62"/>
      <c r="L420" s="60"/>
    </row>
    <row r="421">
      <c r="G421" s="62"/>
      <c r="L421" s="60"/>
    </row>
    <row r="422">
      <c r="G422" s="62"/>
      <c r="L422" s="60"/>
    </row>
    <row r="423">
      <c r="G423" s="62"/>
      <c r="L423" s="60"/>
    </row>
    <row r="424">
      <c r="G424" s="62"/>
      <c r="L424" s="60"/>
    </row>
    <row r="425">
      <c r="G425" s="62"/>
      <c r="L425" s="60"/>
    </row>
    <row r="426">
      <c r="G426" s="62"/>
      <c r="L426" s="60"/>
    </row>
    <row r="427">
      <c r="G427" s="62"/>
      <c r="L427" s="60"/>
    </row>
    <row r="428">
      <c r="G428" s="62"/>
      <c r="L428" s="60"/>
    </row>
    <row r="429">
      <c r="G429" s="62"/>
      <c r="L429" s="60"/>
    </row>
    <row r="430">
      <c r="G430" s="62"/>
      <c r="L430" s="60"/>
    </row>
    <row r="431">
      <c r="G431" s="62"/>
      <c r="L431" s="60"/>
    </row>
    <row r="432">
      <c r="G432" s="62"/>
      <c r="L432" s="60"/>
    </row>
    <row r="433">
      <c r="G433" s="62"/>
      <c r="L433" s="60"/>
    </row>
    <row r="434">
      <c r="G434" s="62"/>
      <c r="L434" s="60"/>
    </row>
    <row r="435">
      <c r="G435" s="62"/>
      <c r="L435" s="60"/>
    </row>
    <row r="436">
      <c r="G436" s="62"/>
      <c r="L436" s="60"/>
    </row>
    <row r="437">
      <c r="G437" s="62"/>
      <c r="L437" s="60"/>
    </row>
    <row r="438">
      <c r="G438" s="62"/>
      <c r="L438" s="60"/>
    </row>
    <row r="439">
      <c r="G439" s="62"/>
      <c r="L439" s="60"/>
    </row>
    <row r="440">
      <c r="G440" s="62"/>
      <c r="L440" s="60"/>
    </row>
    <row r="441">
      <c r="G441" s="62"/>
      <c r="L441" s="60"/>
    </row>
    <row r="442">
      <c r="G442" s="62"/>
      <c r="L442" s="60"/>
    </row>
    <row r="443">
      <c r="G443" s="62"/>
      <c r="L443" s="60"/>
    </row>
    <row r="444">
      <c r="G444" s="62"/>
      <c r="L444" s="60"/>
    </row>
    <row r="445">
      <c r="G445" s="62"/>
      <c r="L445" s="60"/>
    </row>
    <row r="446">
      <c r="G446" s="62"/>
      <c r="L446" s="60"/>
    </row>
    <row r="447">
      <c r="G447" s="62"/>
      <c r="L447" s="60"/>
    </row>
    <row r="448">
      <c r="G448" s="62"/>
      <c r="L448" s="60"/>
    </row>
    <row r="449">
      <c r="G449" s="62"/>
      <c r="L449" s="60"/>
    </row>
    <row r="450">
      <c r="G450" s="62"/>
      <c r="L450" s="60"/>
    </row>
    <row r="451">
      <c r="G451" s="62"/>
      <c r="L451" s="60"/>
    </row>
    <row r="452">
      <c r="G452" s="62"/>
      <c r="L452" s="60"/>
    </row>
    <row r="453">
      <c r="G453" s="62"/>
      <c r="L453" s="60"/>
    </row>
    <row r="454">
      <c r="G454" s="62"/>
      <c r="L454" s="60"/>
    </row>
    <row r="455">
      <c r="G455" s="62"/>
      <c r="L455" s="60"/>
    </row>
    <row r="456">
      <c r="G456" s="62"/>
      <c r="L456" s="60"/>
    </row>
    <row r="457">
      <c r="G457" s="62"/>
      <c r="L457" s="60"/>
    </row>
    <row r="458">
      <c r="G458" s="62"/>
      <c r="L458" s="60"/>
    </row>
    <row r="459">
      <c r="G459" s="62"/>
      <c r="L459" s="60"/>
    </row>
    <row r="460">
      <c r="G460" s="62"/>
      <c r="L460" s="60"/>
    </row>
    <row r="461">
      <c r="G461" s="62"/>
      <c r="L461" s="60"/>
    </row>
    <row r="462">
      <c r="G462" s="62"/>
      <c r="L462" s="60"/>
    </row>
    <row r="463">
      <c r="G463" s="62"/>
      <c r="L463" s="60"/>
    </row>
    <row r="464">
      <c r="G464" s="62"/>
      <c r="L464" s="60"/>
    </row>
    <row r="465">
      <c r="G465" s="62"/>
      <c r="L465" s="60"/>
    </row>
    <row r="466">
      <c r="G466" s="62"/>
      <c r="L466" s="60"/>
    </row>
    <row r="467">
      <c r="G467" s="62"/>
      <c r="L467" s="60"/>
    </row>
    <row r="468">
      <c r="G468" s="62"/>
      <c r="L468" s="60"/>
    </row>
    <row r="469">
      <c r="G469" s="62"/>
      <c r="L469" s="60"/>
    </row>
    <row r="470">
      <c r="G470" s="62"/>
      <c r="L470" s="60"/>
    </row>
    <row r="471">
      <c r="G471" s="62"/>
      <c r="L471" s="60"/>
    </row>
    <row r="472">
      <c r="G472" s="62"/>
      <c r="L472" s="60"/>
    </row>
    <row r="473">
      <c r="G473" s="62"/>
      <c r="L473" s="60"/>
    </row>
    <row r="474">
      <c r="G474" s="62"/>
      <c r="L474" s="60"/>
    </row>
    <row r="475">
      <c r="G475" s="62"/>
      <c r="L475" s="60"/>
    </row>
    <row r="476">
      <c r="G476" s="62"/>
      <c r="L476" s="60"/>
    </row>
    <row r="477">
      <c r="G477" s="62"/>
      <c r="L477" s="60"/>
    </row>
    <row r="478">
      <c r="G478" s="62"/>
      <c r="L478" s="60"/>
    </row>
    <row r="479">
      <c r="G479" s="62"/>
      <c r="L479" s="60"/>
    </row>
    <row r="480">
      <c r="G480" s="62"/>
      <c r="L480" s="60"/>
    </row>
    <row r="481">
      <c r="G481" s="62"/>
      <c r="L481" s="60"/>
    </row>
    <row r="482">
      <c r="G482" s="62"/>
      <c r="L482" s="60"/>
    </row>
    <row r="483">
      <c r="G483" s="62"/>
      <c r="L483" s="60"/>
    </row>
    <row r="484">
      <c r="G484" s="62"/>
      <c r="L484" s="60"/>
    </row>
    <row r="485">
      <c r="G485" s="62"/>
      <c r="L485" s="60"/>
    </row>
    <row r="486">
      <c r="G486" s="62"/>
      <c r="L486" s="60"/>
    </row>
    <row r="487">
      <c r="G487" s="62"/>
      <c r="L487" s="60"/>
    </row>
    <row r="488">
      <c r="G488" s="62"/>
      <c r="L488" s="60"/>
    </row>
    <row r="489">
      <c r="G489" s="62"/>
      <c r="L489" s="60"/>
    </row>
    <row r="490">
      <c r="G490" s="62"/>
      <c r="L490" s="60"/>
    </row>
    <row r="491">
      <c r="G491" s="62"/>
      <c r="L491" s="60"/>
    </row>
    <row r="492">
      <c r="G492" s="62"/>
      <c r="L492" s="60"/>
    </row>
    <row r="493">
      <c r="G493" s="62"/>
      <c r="L493" s="60"/>
    </row>
    <row r="494">
      <c r="G494" s="62"/>
      <c r="L494" s="60"/>
    </row>
    <row r="495">
      <c r="G495" s="62"/>
      <c r="L495" s="60"/>
    </row>
    <row r="496">
      <c r="G496" s="62"/>
      <c r="L496" s="60"/>
    </row>
    <row r="497">
      <c r="G497" s="62"/>
      <c r="L497" s="60"/>
    </row>
    <row r="498">
      <c r="G498" s="62"/>
      <c r="L498" s="60"/>
    </row>
    <row r="499">
      <c r="G499" s="62"/>
      <c r="L499" s="60"/>
    </row>
    <row r="500">
      <c r="G500" s="62"/>
      <c r="L500" s="60"/>
    </row>
    <row r="501">
      <c r="G501" s="62"/>
      <c r="L501" s="60"/>
    </row>
    <row r="502">
      <c r="G502" s="62"/>
      <c r="L502" s="60"/>
    </row>
    <row r="503">
      <c r="G503" s="62"/>
      <c r="L503" s="60"/>
    </row>
    <row r="504">
      <c r="G504" s="62"/>
      <c r="L504" s="60"/>
    </row>
    <row r="505">
      <c r="G505" s="62"/>
      <c r="L505" s="60"/>
    </row>
    <row r="506">
      <c r="G506" s="62"/>
      <c r="L506" s="60"/>
    </row>
    <row r="507">
      <c r="G507" s="62"/>
      <c r="L507" s="60"/>
    </row>
    <row r="508">
      <c r="G508" s="62"/>
      <c r="L508" s="60"/>
    </row>
    <row r="509">
      <c r="G509" s="62"/>
      <c r="L509" s="60"/>
    </row>
    <row r="510">
      <c r="G510" s="62"/>
      <c r="L510" s="60"/>
    </row>
    <row r="511">
      <c r="G511" s="62"/>
      <c r="L511" s="60"/>
    </row>
    <row r="512">
      <c r="G512" s="62"/>
      <c r="L512" s="60"/>
    </row>
    <row r="513">
      <c r="G513" s="62"/>
      <c r="L513" s="60"/>
    </row>
    <row r="514">
      <c r="G514" s="62"/>
      <c r="L514" s="60"/>
    </row>
    <row r="515">
      <c r="G515" s="62"/>
      <c r="L515" s="60"/>
    </row>
    <row r="516">
      <c r="G516" s="62"/>
      <c r="L516" s="60"/>
    </row>
    <row r="517">
      <c r="G517" s="62"/>
      <c r="L517" s="60"/>
    </row>
    <row r="518">
      <c r="G518" s="62"/>
      <c r="L518" s="60"/>
    </row>
    <row r="519">
      <c r="G519" s="62"/>
      <c r="L519" s="60"/>
    </row>
    <row r="520">
      <c r="G520" s="62"/>
      <c r="L520" s="60"/>
    </row>
    <row r="521">
      <c r="G521" s="62"/>
      <c r="L521" s="60"/>
    </row>
    <row r="522">
      <c r="G522" s="62"/>
      <c r="L522" s="60"/>
    </row>
    <row r="523">
      <c r="G523" s="62"/>
      <c r="L523" s="60"/>
    </row>
    <row r="524">
      <c r="G524" s="62"/>
      <c r="L524" s="60"/>
    </row>
    <row r="525">
      <c r="G525" s="62"/>
      <c r="L525" s="60"/>
    </row>
    <row r="526">
      <c r="G526" s="62"/>
      <c r="L526" s="60"/>
    </row>
    <row r="527">
      <c r="G527" s="62"/>
      <c r="L527" s="60"/>
    </row>
    <row r="528">
      <c r="G528" s="62"/>
      <c r="L528" s="60"/>
    </row>
    <row r="529">
      <c r="G529" s="62"/>
      <c r="L529" s="60"/>
    </row>
    <row r="530">
      <c r="G530" s="62"/>
      <c r="L530" s="60"/>
    </row>
    <row r="531">
      <c r="G531" s="62"/>
      <c r="L531" s="60"/>
    </row>
    <row r="532">
      <c r="G532" s="62"/>
      <c r="L532" s="60"/>
    </row>
    <row r="533">
      <c r="G533" s="62"/>
      <c r="L533" s="60"/>
    </row>
    <row r="534">
      <c r="G534" s="62"/>
      <c r="L534" s="60"/>
    </row>
    <row r="535">
      <c r="G535" s="62"/>
      <c r="L535" s="60"/>
    </row>
    <row r="536">
      <c r="G536" s="62"/>
      <c r="L536" s="60"/>
    </row>
    <row r="537">
      <c r="G537" s="62"/>
      <c r="L537" s="60"/>
    </row>
    <row r="538">
      <c r="G538" s="62"/>
      <c r="L538" s="60"/>
    </row>
    <row r="539">
      <c r="G539" s="62"/>
      <c r="L539" s="60"/>
    </row>
    <row r="540">
      <c r="G540" s="62"/>
      <c r="L540" s="60"/>
    </row>
    <row r="541">
      <c r="G541" s="62"/>
      <c r="L541" s="60"/>
    </row>
    <row r="542">
      <c r="G542" s="62"/>
      <c r="L542" s="60"/>
    </row>
    <row r="543">
      <c r="G543" s="62"/>
      <c r="L543" s="60"/>
    </row>
    <row r="544">
      <c r="G544" s="62"/>
      <c r="L544" s="60"/>
    </row>
    <row r="545">
      <c r="G545" s="62"/>
      <c r="L545" s="60"/>
    </row>
    <row r="546">
      <c r="G546" s="62"/>
      <c r="L546" s="60"/>
    </row>
    <row r="547">
      <c r="G547" s="62"/>
      <c r="L547" s="60"/>
    </row>
    <row r="548">
      <c r="G548" s="62"/>
      <c r="L548" s="60"/>
    </row>
    <row r="549">
      <c r="G549" s="62"/>
      <c r="L549" s="60"/>
    </row>
    <row r="550">
      <c r="G550" s="62"/>
      <c r="L550" s="60"/>
    </row>
    <row r="551">
      <c r="G551" s="62"/>
      <c r="L551" s="60"/>
    </row>
    <row r="552">
      <c r="G552" s="62"/>
      <c r="L552" s="60"/>
    </row>
    <row r="553">
      <c r="G553" s="62"/>
      <c r="L553" s="60"/>
    </row>
    <row r="554">
      <c r="G554" s="62"/>
      <c r="L554" s="60"/>
    </row>
    <row r="555">
      <c r="G555" s="62"/>
      <c r="L555" s="60"/>
    </row>
    <row r="556">
      <c r="G556" s="62"/>
      <c r="L556" s="60"/>
    </row>
    <row r="557">
      <c r="G557" s="62"/>
      <c r="L557" s="60"/>
    </row>
    <row r="558">
      <c r="G558" s="62"/>
      <c r="L558" s="60"/>
    </row>
    <row r="559">
      <c r="G559" s="62"/>
      <c r="L559" s="60"/>
    </row>
    <row r="560">
      <c r="G560" s="62"/>
      <c r="L560" s="60"/>
    </row>
    <row r="561">
      <c r="G561" s="62"/>
      <c r="L561" s="60"/>
    </row>
    <row r="562">
      <c r="G562" s="62"/>
      <c r="L562" s="60"/>
    </row>
    <row r="563">
      <c r="G563" s="62"/>
      <c r="L563" s="60"/>
    </row>
    <row r="564">
      <c r="G564" s="62"/>
      <c r="L564" s="60"/>
    </row>
    <row r="565">
      <c r="G565" s="62"/>
      <c r="L565" s="60"/>
    </row>
    <row r="566">
      <c r="G566" s="62"/>
      <c r="L566" s="60"/>
    </row>
    <row r="567">
      <c r="G567" s="62"/>
      <c r="L567" s="60"/>
    </row>
    <row r="568">
      <c r="G568" s="62"/>
      <c r="L568" s="60"/>
    </row>
    <row r="569">
      <c r="G569" s="62"/>
      <c r="L569" s="60"/>
    </row>
    <row r="570">
      <c r="G570" s="62"/>
      <c r="L570" s="60"/>
    </row>
    <row r="571">
      <c r="G571" s="62"/>
      <c r="L571" s="60"/>
    </row>
    <row r="572">
      <c r="G572" s="62"/>
      <c r="L572" s="60"/>
    </row>
    <row r="573">
      <c r="G573" s="62"/>
      <c r="L573" s="60"/>
    </row>
    <row r="574">
      <c r="G574" s="62"/>
      <c r="L574" s="60"/>
    </row>
    <row r="575">
      <c r="G575" s="62"/>
      <c r="L575" s="60"/>
    </row>
    <row r="576">
      <c r="G576" s="62"/>
      <c r="L576" s="60"/>
    </row>
    <row r="577">
      <c r="G577" s="62"/>
      <c r="L577" s="60"/>
    </row>
    <row r="578">
      <c r="G578" s="62"/>
      <c r="L578" s="60"/>
    </row>
    <row r="579">
      <c r="G579" s="62"/>
      <c r="L579" s="60"/>
    </row>
    <row r="580">
      <c r="G580" s="62"/>
      <c r="L580" s="60"/>
    </row>
    <row r="581">
      <c r="G581" s="62"/>
      <c r="L581" s="60"/>
    </row>
    <row r="582">
      <c r="G582" s="62"/>
      <c r="L582" s="60"/>
    </row>
    <row r="583">
      <c r="G583" s="62"/>
      <c r="L583" s="60"/>
    </row>
    <row r="584">
      <c r="G584" s="62"/>
      <c r="L584" s="60"/>
    </row>
    <row r="585">
      <c r="G585" s="62"/>
      <c r="L585" s="60"/>
    </row>
    <row r="586">
      <c r="G586" s="62"/>
      <c r="L586" s="60"/>
    </row>
    <row r="587">
      <c r="G587" s="62"/>
      <c r="L587" s="60"/>
    </row>
    <row r="588">
      <c r="G588" s="62"/>
      <c r="L588" s="60"/>
    </row>
    <row r="589">
      <c r="G589" s="62"/>
      <c r="L589" s="60"/>
    </row>
    <row r="590">
      <c r="G590" s="62"/>
      <c r="L590" s="60"/>
    </row>
    <row r="591">
      <c r="G591" s="62"/>
      <c r="L591" s="60"/>
    </row>
    <row r="592">
      <c r="G592" s="62"/>
      <c r="L592" s="60"/>
    </row>
    <row r="593">
      <c r="G593" s="62"/>
      <c r="L593" s="60"/>
    </row>
    <row r="594">
      <c r="G594" s="62"/>
      <c r="L594" s="60"/>
    </row>
    <row r="595">
      <c r="G595" s="62"/>
      <c r="L595" s="60"/>
    </row>
    <row r="596">
      <c r="G596" s="62"/>
      <c r="L596" s="60"/>
    </row>
    <row r="597">
      <c r="G597" s="62"/>
      <c r="L597" s="60"/>
    </row>
    <row r="598">
      <c r="G598" s="62"/>
      <c r="L598" s="60"/>
    </row>
    <row r="599">
      <c r="G599" s="62"/>
      <c r="L599" s="60"/>
    </row>
    <row r="600">
      <c r="G600" s="62"/>
      <c r="L600" s="60"/>
    </row>
    <row r="601">
      <c r="G601" s="62"/>
      <c r="L601" s="60"/>
    </row>
    <row r="602">
      <c r="G602" s="62"/>
      <c r="L602" s="60"/>
    </row>
    <row r="603">
      <c r="G603" s="62"/>
      <c r="L603" s="60"/>
    </row>
    <row r="604">
      <c r="G604" s="62"/>
      <c r="L604" s="60"/>
    </row>
    <row r="605">
      <c r="G605" s="62"/>
      <c r="L605" s="60"/>
    </row>
    <row r="606">
      <c r="G606" s="62"/>
      <c r="L606" s="60"/>
    </row>
    <row r="607">
      <c r="G607" s="62"/>
      <c r="L607" s="60"/>
    </row>
    <row r="608">
      <c r="G608" s="62"/>
      <c r="L608" s="60"/>
    </row>
    <row r="609">
      <c r="G609" s="62"/>
      <c r="L609" s="60"/>
    </row>
    <row r="610">
      <c r="G610" s="62"/>
      <c r="L610" s="60"/>
    </row>
    <row r="611">
      <c r="G611" s="62"/>
      <c r="L611" s="60"/>
    </row>
    <row r="612">
      <c r="G612" s="62"/>
      <c r="L612" s="60"/>
    </row>
    <row r="613">
      <c r="G613" s="62"/>
      <c r="L613" s="60"/>
    </row>
    <row r="614">
      <c r="G614" s="62"/>
      <c r="L614" s="60"/>
    </row>
    <row r="615">
      <c r="G615" s="62"/>
      <c r="L615" s="60"/>
    </row>
    <row r="616">
      <c r="G616" s="62"/>
      <c r="L616" s="60"/>
    </row>
    <row r="617">
      <c r="G617" s="62"/>
      <c r="L617" s="60"/>
    </row>
    <row r="618">
      <c r="G618" s="62"/>
      <c r="L618" s="60"/>
    </row>
    <row r="619">
      <c r="G619" s="62"/>
      <c r="L619" s="60"/>
    </row>
    <row r="620">
      <c r="G620" s="62"/>
      <c r="L620" s="60"/>
    </row>
    <row r="621">
      <c r="G621" s="62"/>
      <c r="L621" s="60"/>
    </row>
    <row r="622">
      <c r="G622" s="62"/>
      <c r="L622" s="60"/>
    </row>
    <row r="623">
      <c r="G623" s="62"/>
      <c r="L623" s="60"/>
    </row>
    <row r="624">
      <c r="G624" s="62"/>
      <c r="L624" s="60"/>
    </row>
    <row r="625">
      <c r="G625" s="62"/>
      <c r="L625" s="60"/>
    </row>
    <row r="626">
      <c r="G626" s="62"/>
      <c r="L626" s="60"/>
    </row>
    <row r="627">
      <c r="G627" s="62"/>
      <c r="L627" s="60"/>
    </row>
    <row r="628">
      <c r="G628" s="62"/>
      <c r="L628" s="60"/>
    </row>
    <row r="629">
      <c r="G629" s="62"/>
      <c r="L629" s="60"/>
    </row>
    <row r="630">
      <c r="G630" s="62"/>
      <c r="L630" s="60"/>
    </row>
    <row r="631">
      <c r="G631" s="62"/>
      <c r="L631" s="60"/>
    </row>
    <row r="632">
      <c r="G632" s="62"/>
      <c r="L632" s="60"/>
    </row>
    <row r="633">
      <c r="G633" s="62"/>
      <c r="L633" s="60"/>
    </row>
    <row r="634">
      <c r="G634" s="62"/>
      <c r="L634" s="60"/>
    </row>
    <row r="635">
      <c r="G635" s="62"/>
      <c r="L635" s="60"/>
    </row>
    <row r="636">
      <c r="G636" s="62"/>
      <c r="L636" s="60"/>
    </row>
    <row r="637">
      <c r="G637" s="62"/>
      <c r="L637" s="60"/>
    </row>
    <row r="638">
      <c r="G638" s="62"/>
      <c r="L638" s="60"/>
    </row>
    <row r="639">
      <c r="G639" s="62"/>
      <c r="L639" s="60"/>
    </row>
    <row r="640">
      <c r="G640" s="62"/>
      <c r="L640" s="60"/>
    </row>
    <row r="641">
      <c r="G641" s="62"/>
      <c r="L641" s="60"/>
    </row>
    <row r="642">
      <c r="G642" s="62"/>
      <c r="L642" s="60"/>
    </row>
    <row r="643">
      <c r="G643" s="62"/>
      <c r="L643" s="60"/>
    </row>
    <row r="644">
      <c r="G644" s="62"/>
      <c r="L644" s="60"/>
    </row>
    <row r="645">
      <c r="G645" s="62"/>
      <c r="L645" s="60"/>
    </row>
    <row r="646">
      <c r="G646" s="62"/>
      <c r="L646" s="60"/>
    </row>
    <row r="647">
      <c r="G647" s="62"/>
      <c r="L647" s="60"/>
    </row>
    <row r="648">
      <c r="G648" s="62"/>
      <c r="L648" s="60"/>
    </row>
    <row r="649">
      <c r="G649" s="62"/>
      <c r="L649" s="60"/>
    </row>
    <row r="650">
      <c r="G650" s="62"/>
      <c r="L650" s="60"/>
    </row>
    <row r="651">
      <c r="G651" s="62"/>
      <c r="L651" s="60"/>
    </row>
    <row r="652">
      <c r="G652" s="62"/>
      <c r="L652" s="60"/>
    </row>
    <row r="653">
      <c r="G653" s="62"/>
      <c r="L653" s="60"/>
    </row>
    <row r="654">
      <c r="G654" s="62"/>
      <c r="L654" s="60"/>
    </row>
    <row r="655">
      <c r="G655" s="62"/>
      <c r="L655" s="60"/>
    </row>
    <row r="656">
      <c r="G656" s="62"/>
      <c r="L656" s="60"/>
    </row>
    <row r="657">
      <c r="G657" s="62"/>
      <c r="L657" s="60"/>
    </row>
    <row r="658">
      <c r="G658" s="62"/>
      <c r="L658" s="60"/>
    </row>
    <row r="659">
      <c r="G659" s="62"/>
      <c r="L659" s="60"/>
    </row>
    <row r="660">
      <c r="G660" s="62"/>
      <c r="L660" s="60"/>
    </row>
    <row r="661">
      <c r="G661" s="62"/>
      <c r="L661" s="60"/>
    </row>
    <row r="662">
      <c r="G662" s="62"/>
      <c r="L662" s="60"/>
    </row>
    <row r="663">
      <c r="G663" s="62"/>
      <c r="L663" s="60"/>
    </row>
    <row r="664">
      <c r="G664" s="62"/>
      <c r="L664" s="60"/>
    </row>
    <row r="665">
      <c r="G665" s="62"/>
      <c r="L665" s="60"/>
    </row>
    <row r="666">
      <c r="G666" s="62"/>
      <c r="L666" s="60"/>
    </row>
    <row r="667">
      <c r="G667" s="62"/>
      <c r="L667" s="60"/>
    </row>
    <row r="668">
      <c r="G668" s="62"/>
      <c r="L668" s="60"/>
    </row>
    <row r="669">
      <c r="G669" s="62"/>
      <c r="L669" s="60"/>
    </row>
    <row r="670">
      <c r="G670" s="62"/>
      <c r="L670" s="60"/>
    </row>
    <row r="671">
      <c r="G671" s="62"/>
      <c r="L671" s="60"/>
    </row>
    <row r="672">
      <c r="G672" s="62"/>
      <c r="L672" s="60"/>
    </row>
    <row r="673">
      <c r="G673" s="62"/>
      <c r="L673" s="60"/>
    </row>
    <row r="674">
      <c r="G674" s="62"/>
      <c r="L674" s="60"/>
    </row>
    <row r="675">
      <c r="G675" s="62"/>
      <c r="L675" s="60"/>
    </row>
    <row r="676">
      <c r="G676" s="62"/>
      <c r="L676" s="60"/>
    </row>
    <row r="677">
      <c r="G677" s="62"/>
      <c r="L677" s="60"/>
    </row>
    <row r="678">
      <c r="G678" s="62"/>
      <c r="L678" s="60"/>
    </row>
    <row r="679">
      <c r="G679" s="62"/>
      <c r="L679" s="60"/>
    </row>
    <row r="680">
      <c r="G680" s="62"/>
      <c r="L680" s="60"/>
    </row>
    <row r="681">
      <c r="G681" s="62"/>
      <c r="L681" s="60"/>
    </row>
    <row r="682">
      <c r="G682" s="62"/>
      <c r="L682" s="60"/>
    </row>
    <row r="683">
      <c r="G683" s="62"/>
      <c r="L683" s="60"/>
    </row>
    <row r="684">
      <c r="G684" s="62"/>
      <c r="L684" s="60"/>
    </row>
    <row r="685">
      <c r="G685" s="62"/>
      <c r="L685" s="60"/>
    </row>
    <row r="686">
      <c r="G686" s="62"/>
      <c r="L686" s="60"/>
    </row>
    <row r="687">
      <c r="G687" s="62"/>
      <c r="L687" s="60"/>
    </row>
    <row r="688">
      <c r="G688" s="62"/>
      <c r="L688" s="60"/>
    </row>
    <row r="689">
      <c r="G689" s="62"/>
      <c r="L689" s="60"/>
    </row>
    <row r="690">
      <c r="G690" s="62"/>
      <c r="L690" s="60"/>
    </row>
    <row r="691">
      <c r="G691" s="62"/>
      <c r="L691" s="60"/>
    </row>
    <row r="692">
      <c r="G692" s="62"/>
      <c r="L692" s="60"/>
    </row>
    <row r="693">
      <c r="G693" s="62"/>
      <c r="L693" s="60"/>
    </row>
    <row r="694">
      <c r="G694" s="62"/>
      <c r="L694" s="60"/>
    </row>
    <row r="695">
      <c r="G695" s="62"/>
      <c r="L695" s="60"/>
    </row>
    <row r="696">
      <c r="G696" s="62"/>
      <c r="L696" s="60"/>
    </row>
    <row r="697">
      <c r="G697" s="62"/>
      <c r="L697" s="60"/>
    </row>
    <row r="698">
      <c r="G698" s="62"/>
      <c r="L698" s="60"/>
    </row>
    <row r="699">
      <c r="G699" s="62"/>
      <c r="L699" s="60"/>
    </row>
    <row r="700">
      <c r="G700" s="62"/>
      <c r="L700" s="60"/>
    </row>
    <row r="701">
      <c r="G701" s="62"/>
      <c r="L701" s="60"/>
    </row>
    <row r="702">
      <c r="G702" s="62"/>
      <c r="L702" s="60"/>
    </row>
    <row r="703">
      <c r="G703" s="62"/>
      <c r="L703" s="60"/>
    </row>
    <row r="704">
      <c r="G704" s="62"/>
      <c r="L704" s="60"/>
    </row>
    <row r="705">
      <c r="G705" s="62"/>
      <c r="L705" s="60"/>
    </row>
    <row r="706">
      <c r="G706" s="62"/>
      <c r="L706" s="60"/>
    </row>
    <row r="707">
      <c r="G707" s="62"/>
      <c r="L707" s="60"/>
    </row>
    <row r="708">
      <c r="G708" s="62"/>
      <c r="L708" s="60"/>
    </row>
    <row r="709">
      <c r="G709" s="62"/>
      <c r="L709" s="60"/>
    </row>
    <row r="710">
      <c r="G710" s="62"/>
      <c r="L710" s="60"/>
    </row>
    <row r="711">
      <c r="G711" s="62"/>
      <c r="L711" s="60"/>
    </row>
    <row r="712">
      <c r="G712" s="62"/>
      <c r="L712" s="60"/>
    </row>
    <row r="713">
      <c r="G713" s="62"/>
      <c r="L713" s="60"/>
    </row>
    <row r="714">
      <c r="G714" s="62"/>
      <c r="L714" s="60"/>
    </row>
    <row r="715">
      <c r="G715" s="62"/>
      <c r="L715" s="60"/>
    </row>
    <row r="716">
      <c r="G716" s="62"/>
      <c r="L716" s="60"/>
    </row>
    <row r="717">
      <c r="G717" s="62"/>
      <c r="L717" s="60"/>
    </row>
    <row r="718">
      <c r="G718" s="62"/>
      <c r="L718" s="60"/>
    </row>
    <row r="719">
      <c r="G719" s="62"/>
      <c r="L719" s="60"/>
    </row>
    <row r="720">
      <c r="G720" s="62"/>
      <c r="L720" s="60"/>
    </row>
    <row r="721">
      <c r="G721" s="62"/>
      <c r="L721" s="60"/>
    </row>
    <row r="722">
      <c r="G722" s="62"/>
      <c r="L722" s="60"/>
    </row>
    <row r="723">
      <c r="G723" s="62"/>
      <c r="L723" s="60"/>
    </row>
    <row r="724">
      <c r="G724" s="62"/>
      <c r="L724" s="60"/>
    </row>
    <row r="725">
      <c r="G725" s="62"/>
      <c r="L725" s="60"/>
    </row>
    <row r="726">
      <c r="G726" s="62"/>
      <c r="L726" s="60"/>
    </row>
    <row r="727">
      <c r="G727" s="62"/>
      <c r="L727" s="60"/>
    </row>
    <row r="728">
      <c r="G728" s="62"/>
      <c r="L728" s="60"/>
    </row>
    <row r="729">
      <c r="G729" s="62"/>
      <c r="L729" s="60"/>
    </row>
    <row r="730">
      <c r="G730" s="62"/>
      <c r="L730" s="60"/>
    </row>
    <row r="731">
      <c r="G731" s="62"/>
      <c r="L731" s="60"/>
    </row>
    <row r="732">
      <c r="G732" s="62"/>
      <c r="L732" s="60"/>
    </row>
    <row r="733">
      <c r="G733" s="62"/>
      <c r="L733" s="60"/>
    </row>
    <row r="734">
      <c r="G734" s="62"/>
      <c r="L734" s="60"/>
    </row>
    <row r="735">
      <c r="G735" s="62"/>
      <c r="L735" s="60"/>
    </row>
    <row r="736">
      <c r="G736" s="62"/>
      <c r="L736" s="60"/>
    </row>
    <row r="737">
      <c r="G737" s="62"/>
      <c r="L737" s="60"/>
    </row>
    <row r="738">
      <c r="G738" s="62"/>
      <c r="L738" s="60"/>
    </row>
    <row r="739">
      <c r="G739" s="62"/>
      <c r="L739" s="60"/>
    </row>
    <row r="740">
      <c r="G740" s="62"/>
      <c r="L740" s="60"/>
    </row>
    <row r="741">
      <c r="G741" s="62"/>
      <c r="L741" s="60"/>
    </row>
    <row r="742">
      <c r="G742" s="62"/>
      <c r="L742" s="60"/>
    </row>
    <row r="743">
      <c r="G743" s="62"/>
      <c r="L743" s="60"/>
    </row>
    <row r="744">
      <c r="G744" s="62"/>
      <c r="L744" s="60"/>
    </row>
    <row r="745">
      <c r="G745" s="62"/>
      <c r="L745" s="60"/>
    </row>
    <row r="746">
      <c r="G746" s="62"/>
      <c r="L746" s="60"/>
    </row>
    <row r="747">
      <c r="G747" s="62"/>
      <c r="L747" s="60"/>
    </row>
    <row r="748">
      <c r="G748" s="62"/>
      <c r="L748" s="60"/>
    </row>
    <row r="749">
      <c r="G749" s="62"/>
      <c r="L749" s="60"/>
    </row>
    <row r="750">
      <c r="G750" s="62"/>
      <c r="L750" s="60"/>
    </row>
    <row r="751">
      <c r="G751" s="62"/>
      <c r="L751" s="60"/>
    </row>
    <row r="752">
      <c r="G752" s="62"/>
      <c r="L752" s="60"/>
    </row>
    <row r="753">
      <c r="G753" s="62"/>
      <c r="L753" s="60"/>
    </row>
    <row r="754">
      <c r="G754" s="62"/>
      <c r="L754" s="60"/>
    </row>
    <row r="755">
      <c r="G755" s="62"/>
      <c r="L755" s="60"/>
    </row>
    <row r="756">
      <c r="G756" s="62"/>
      <c r="L756" s="60"/>
    </row>
    <row r="757">
      <c r="G757" s="62"/>
      <c r="L757" s="60"/>
    </row>
    <row r="758">
      <c r="G758" s="62"/>
      <c r="L758" s="60"/>
    </row>
    <row r="759">
      <c r="G759" s="62"/>
      <c r="L759" s="60"/>
    </row>
    <row r="760">
      <c r="G760" s="62"/>
      <c r="L760" s="60"/>
    </row>
    <row r="761">
      <c r="G761" s="62"/>
      <c r="L761" s="60"/>
    </row>
    <row r="762">
      <c r="G762" s="62"/>
      <c r="L762" s="60"/>
    </row>
    <row r="763">
      <c r="G763" s="62"/>
      <c r="L763" s="60"/>
    </row>
    <row r="764">
      <c r="G764" s="62"/>
      <c r="L764" s="60"/>
    </row>
    <row r="765">
      <c r="G765" s="62"/>
      <c r="L765" s="60"/>
    </row>
    <row r="766">
      <c r="G766" s="62"/>
      <c r="L766" s="60"/>
    </row>
    <row r="767">
      <c r="G767" s="62"/>
      <c r="L767" s="60"/>
    </row>
    <row r="768">
      <c r="G768" s="62"/>
      <c r="L768" s="60"/>
    </row>
    <row r="769">
      <c r="G769" s="62"/>
      <c r="L769" s="60"/>
    </row>
    <row r="770">
      <c r="G770" s="62"/>
      <c r="L770" s="60"/>
    </row>
    <row r="771">
      <c r="G771" s="62"/>
      <c r="L771" s="60"/>
    </row>
    <row r="772">
      <c r="G772" s="62"/>
      <c r="L772" s="60"/>
    </row>
    <row r="773">
      <c r="G773" s="62"/>
      <c r="L773" s="60"/>
    </row>
    <row r="774">
      <c r="G774" s="62"/>
      <c r="L774" s="60"/>
    </row>
    <row r="775">
      <c r="G775" s="62"/>
      <c r="L775" s="60"/>
    </row>
    <row r="776">
      <c r="G776" s="62"/>
      <c r="L776" s="60"/>
    </row>
    <row r="777">
      <c r="G777" s="62"/>
      <c r="L777" s="60"/>
    </row>
    <row r="778">
      <c r="G778" s="62"/>
      <c r="L778" s="60"/>
    </row>
    <row r="779">
      <c r="G779" s="62"/>
      <c r="L779" s="60"/>
    </row>
    <row r="780">
      <c r="G780" s="62"/>
      <c r="L780" s="60"/>
    </row>
    <row r="781">
      <c r="G781" s="62"/>
      <c r="L781" s="60"/>
    </row>
    <row r="782">
      <c r="G782" s="62"/>
      <c r="L782" s="60"/>
    </row>
    <row r="783">
      <c r="G783" s="62"/>
      <c r="L783" s="60"/>
    </row>
    <row r="784">
      <c r="G784" s="62"/>
      <c r="L784" s="60"/>
    </row>
    <row r="785">
      <c r="G785" s="62"/>
      <c r="L785" s="60"/>
    </row>
    <row r="786">
      <c r="G786" s="62"/>
      <c r="L786" s="60"/>
    </row>
    <row r="787">
      <c r="G787" s="62"/>
      <c r="L787" s="60"/>
    </row>
    <row r="788">
      <c r="G788" s="62"/>
      <c r="L788" s="60"/>
    </row>
    <row r="789">
      <c r="G789" s="62"/>
      <c r="L789" s="60"/>
    </row>
    <row r="790">
      <c r="G790" s="62"/>
      <c r="L790" s="60"/>
    </row>
    <row r="791">
      <c r="G791" s="62"/>
      <c r="L791" s="60"/>
    </row>
    <row r="792">
      <c r="G792" s="62"/>
      <c r="L792" s="60"/>
    </row>
    <row r="793">
      <c r="G793" s="62"/>
      <c r="L793" s="60"/>
    </row>
    <row r="794">
      <c r="G794" s="62"/>
      <c r="L794" s="60"/>
    </row>
    <row r="795">
      <c r="G795" s="62"/>
      <c r="L795" s="60"/>
    </row>
    <row r="796">
      <c r="G796" s="62"/>
      <c r="L796" s="60"/>
    </row>
    <row r="797">
      <c r="G797" s="62"/>
      <c r="L797" s="60"/>
    </row>
    <row r="798">
      <c r="G798" s="62"/>
      <c r="L798" s="60"/>
    </row>
    <row r="799">
      <c r="G799" s="62"/>
      <c r="L799" s="60"/>
    </row>
    <row r="800">
      <c r="G800" s="62"/>
      <c r="L800" s="60"/>
    </row>
    <row r="801">
      <c r="G801" s="62"/>
      <c r="L801" s="60"/>
    </row>
    <row r="802">
      <c r="G802" s="62"/>
      <c r="L802" s="60"/>
    </row>
    <row r="803">
      <c r="G803" s="62"/>
      <c r="L803" s="60"/>
    </row>
    <row r="804">
      <c r="G804" s="62"/>
      <c r="L804" s="60"/>
    </row>
    <row r="805">
      <c r="G805" s="62"/>
      <c r="L805" s="60"/>
    </row>
    <row r="806">
      <c r="G806" s="62"/>
      <c r="L806" s="60"/>
    </row>
    <row r="807">
      <c r="G807" s="62"/>
      <c r="L807" s="60"/>
    </row>
    <row r="808">
      <c r="G808" s="62"/>
      <c r="L808" s="60"/>
    </row>
    <row r="809">
      <c r="G809" s="62"/>
      <c r="L809" s="60"/>
    </row>
    <row r="810">
      <c r="G810" s="62"/>
      <c r="L810" s="60"/>
    </row>
    <row r="811">
      <c r="G811" s="62"/>
      <c r="L811" s="60"/>
    </row>
    <row r="812">
      <c r="G812" s="62"/>
      <c r="L812" s="60"/>
    </row>
    <row r="813">
      <c r="G813" s="62"/>
      <c r="L813" s="60"/>
    </row>
    <row r="814">
      <c r="G814" s="62"/>
      <c r="L814" s="60"/>
    </row>
    <row r="815">
      <c r="G815" s="62"/>
      <c r="L815" s="60"/>
    </row>
    <row r="816">
      <c r="G816" s="62"/>
      <c r="L816" s="60"/>
    </row>
    <row r="817">
      <c r="G817" s="62"/>
      <c r="L817" s="60"/>
    </row>
    <row r="818">
      <c r="G818" s="62"/>
      <c r="L818" s="60"/>
    </row>
    <row r="819">
      <c r="G819" s="62"/>
      <c r="L819" s="60"/>
    </row>
    <row r="820">
      <c r="G820" s="62"/>
      <c r="L820" s="60"/>
    </row>
    <row r="821">
      <c r="G821" s="62"/>
      <c r="L821" s="60"/>
    </row>
    <row r="822">
      <c r="G822" s="62"/>
      <c r="L822" s="60"/>
    </row>
    <row r="823">
      <c r="G823" s="62"/>
      <c r="L823" s="60"/>
    </row>
    <row r="824">
      <c r="G824" s="62"/>
      <c r="L824" s="60"/>
    </row>
    <row r="825">
      <c r="G825" s="62"/>
      <c r="L825" s="60"/>
    </row>
    <row r="826">
      <c r="G826" s="62"/>
      <c r="L826" s="60"/>
    </row>
    <row r="827">
      <c r="G827" s="62"/>
      <c r="L827" s="60"/>
    </row>
    <row r="828">
      <c r="G828" s="62"/>
      <c r="L828" s="60"/>
    </row>
    <row r="829">
      <c r="G829" s="62"/>
      <c r="L829" s="60"/>
    </row>
    <row r="830">
      <c r="G830" s="62"/>
      <c r="L830" s="60"/>
    </row>
    <row r="831">
      <c r="G831" s="62"/>
      <c r="L831" s="60"/>
    </row>
    <row r="832">
      <c r="G832" s="62"/>
      <c r="L832" s="60"/>
    </row>
    <row r="833">
      <c r="G833" s="62"/>
      <c r="L833" s="60"/>
    </row>
    <row r="834">
      <c r="G834" s="62"/>
      <c r="L834" s="60"/>
    </row>
    <row r="835">
      <c r="G835" s="62"/>
      <c r="L835" s="60"/>
    </row>
    <row r="836">
      <c r="G836" s="62"/>
      <c r="L836" s="60"/>
    </row>
    <row r="837">
      <c r="G837" s="62"/>
      <c r="L837" s="60"/>
    </row>
    <row r="838">
      <c r="G838" s="62"/>
      <c r="L838" s="60"/>
    </row>
    <row r="839">
      <c r="G839" s="62"/>
      <c r="L839" s="60"/>
    </row>
    <row r="840">
      <c r="G840" s="62"/>
      <c r="L840" s="60"/>
    </row>
    <row r="841">
      <c r="G841" s="62"/>
      <c r="L841" s="60"/>
    </row>
    <row r="842">
      <c r="G842" s="62"/>
      <c r="L842" s="60"/>
    </row>
    <row r="843">
      <c r="G843" s="62"/>
      <c r="L843" s="60"/>
    </row>
    <row r="844">
      <c r="G844" s="62"/>
      <c r="L844" s="60"/>
    </row>
    <row r="845">
      <c r="G845" s="62"/>
      <c r="L845" s="60"/>
    </row>
    <row r="846">
      <c r="G846" s="62"/>
      <c r="L846" s="60"/>
    </row>
    <row r="847">
      <c r="G847" s="62"/>
      <c r="L847" s="60"/>
    </row>
    <row r="848">
      <c r="G848" s="62"/>
      <c r="L848" s="60"/>
    </row>
    <row r="849">
      <c r="G849" s="62"/>
      <c r="L849" s="60"/>
    </row>
    <row r="850">
      <c r="G850" s="62"/>
      <c r="L850" s="60"/>
    </row>
    <row r="851">
      <c r="G851" s="62"/>
      <c r="L851" s="60"/>
    </row>
    <row r="852">
      <c r="G852" s="62"/>
      <c r="L852" s="60"/>
    </row>
    <row r="853">
      <c r="G853" s="62"/>
      <c r="L853" s="60"/>
    </row>
    <row r="854">
      <c r="G854" s="62"/>
      <c r="L854" s="60"/>
    </row>
    <row r="855">
      <c r="G855" s="62"/>
      <c r="L855" s="60"/>
    </row>
    <row r="856">
      <c r="G856" s="62"/>
      <c r="L856" s="60"/>
    </row>
    <row r="857">
      <c r="G857" s="62"/>
      <c r="L857" s="60"/>
    </row>
    <row r="858">
      <c r="G858" s="62"/>
      <c r="L858" s="60"/>
    </row>
    <row r="859">
      <c r="G859" s="62"/>
      <c r="L859" s="60"/>
    </row>
    <row r="860">
      <c r="G860" s="62"/>
      <c r="L860" s="60"/>
    </row>
    <row r="861">
      <c r="G861" s="62"/>
      <c r="L861" s="60"/>
    </row>
    <row r="862">
      <c r="G862" s="62"/>
      <c r="L862" s="60"/>
    </row>
    <row r="863">
      <c r="G863" s="62"/>
      <c r="L863" s="60"/>
    </row>
    <row r="864">
      <c r="G864" s="62"/>
      <c r="L864" s="60"/>
    </row>
    <row r="865">
      <c r="G865" s="62"/>
      <c r="L865" s="60"/>
    </row>
    <row r="866">
      <c r="G866" s="62"/>
      <c r="L866" s="60"/>
    </row>
    <row r="867">
      <c r="G867" s="62"/>
      <c r="L867" s="60"/>
    </row>
    <row r="868">
      <c r="G868" s="62"/>
      <c r="L868" s="60"/>
    </row>
    <row r="869">
      <c r="G869" s="62"/>
      <c r="L869" s="60"/>
    </row>
    <row r="870">
      <c r="G870" s="62"/>
      <c r="L870" s="60"/>
    </row>
    <row r="871">
      <c r="G871" s="62"/>
      <c r="L871" s="60"/>
    </row>
    <row r="872">
      <c r="G872" s="62"/>
      <c r="L872" s="60"/>
    </row>
    <row r="873">
      <c r="G873" s="62"/>
      <c r="L873" s="60"/>
    </row>
    <row r="874">
      <c r="G874" s="62"/>
      <c r="L874" s="60"/>
    </row>
    <row r="875">
      <c r="G875" s="62"/>
      <c r="L875" s="60"/>
    </row>
    <row r="876">
      <c r="G876" s="62"/>
      <c r="L876" s="60"/>
    </row>
    <row r="877">
      <c r="G877" s="62"/>
      <c r="L877" s="60"/>
    </row>
    <row r="878">
      <c r="G878" s="62"/>
      <c r="L878" s="60"/>
    </row>
    <row r="879">
      <c r="G879" s="62"/>
      <c r="L879" s="60"/>
    </row>
    <row r="880">
      <c r="G880" s="62"/>
      <c r="L880" s="60"/>
    </row>
    <row r="881">
      <c r="G881" s="62"/>
      <c r="L881" s="60"/>
    </row>
    <row r="882">
      <c r="G882" s="62"/>
      <c r="L882" s="60"/>
    </row>
    <row r="883">
      <c r="G883" s="62"/>
      <c r="L883" s="60"/>
    </row>
    <row r="884">
      <c r="G884" s="62"/>
      <c r="L884" s="60"/>
    </row>
    <row r="885">
      <c r="G885" s="62"/>
      <c r="L885" s="60"/>
    </row>
    <row r="886">
      <c r="G886" s="62"/>
      <c r="L886" s="60"/>
    </row>
    <row r="887">
      <c r="G887" s="62"/>
      <c r="L887" s="60"/>
    </row>
    <row r="888">
      <c r="G888" s="62"/>
      <c r="L888" s="60"/>
    </row>
    <row r="889">
      <c r="G889" s="62"/>
      <c r="L889" s="60"/>
    </row>
    <row r="890">
      <c r="G890" s="62"/>
      <c r="L890" s="60"/>
    </row>
    <row r="891">
      <c r="G891" s="62"/>
      <c r="L891" s="60"/>
    </row>
    <row r="892">
      <c r="G892" s="62"/>
      <c r="L892" s="60"/>
    </row>
    <row r="893">
      <c r="G893" s="62"/>
      <c r="L893" s="60"/>
    </row>
    <row r="894">
      <c r="G894" s="62"/>
      <c r="L894" s="60"/>
    </row>
    <row r="895">
      <c r="G895" s="62"/>
      <c r="L895" s="60"/>
    </row>
    <row r="896">
      <c r="G896" s="62"/>
      <c r="L896" s="60"/>
    </row>
    <row r="897">
      <c r="G897" s="62"/>
      <c r="L897" s="60"/>
    </row>
    <row r="898">
      <c r="G898" s="62"/>
      <c r="L898" s="60"/>
    </row>
    <row r="899">
      <c r="G899" s="62"/>
      <c r="L899" s="60"/>
    </row>
    <row r="900">
      <c r="G900" s="62"/>
      <c r="L900" s="60"/>
    </row>
    <row r="901">
      <c r="G901" s="62"/>
      <c r="L901" s="60"/>
    </row>
    <row r="902">
      <c r="G902" s="62"/>
      <c r="L902" s="60"/>
    </row>
    <row r="903">
      <c r="G903" s="62"/>
      <c r="L903" s="60"/>
    </row>
    <row r="904">
      <c r="G904" s="62"/>
      <c r="L904" s="60"/>
    </row>
    <row r="905">
      <c r="G905" s="62"/>
      <c r="L905" s="60"/>
    </row>
    <row r="906">
      <c r="G906" s="62"/>
      <c r="L906" s="60"/>
    </row>
    <row r="907">
      <c r="G907" s="62"/>
      <c r="L907" s="60"/>
    </row>
    <row r="908">
      <c r="G908" s="62"/>
      <c r="L908" s="60"/>
    </row>
    <row r="909">
      <c r="G909" s="62"/>
      <c r="L909" s="60"/>
    </row>
    <row r="910">
      <c r="G910" s="62"/>
      <c r="L910" s="60"/>
    </row>
    <row r="911">
      <c r="G911" s="62"/>
      <c r="L911" s="60"/>
    </row>
    <row r="912">
      <c r="G912" s="62"/>
      <c r="L912" s="60"/>
    </row>
    <row r="913">
      <c r="G913" s="62"/>
      <c r="L913" s="60"/>
    </row>
    <row r="914">
      <c r="G914" s="62"/>
      <c r="L914" s="60"/>
    </row>
    <row r="915">
      <c r="G915" s="62"/>
      <c r="L915" s="60"/>
    </row>
    <row r="916">
      <c r="G916" s="62"/>
      <c r="L916" s="60"/>
    </row>
    <row r="917">
      <c r="G917" s="62"/>
      <c r="L917" s="60"/>
    </row>
    <row r="918">
      <c r="G918" s="62"/>
      <c r="L918" s="60"/>
    </row>
    <row r="919">
      <c r="G919" s="62"/>
      <c r="L919" s="60"/>
    </row>
    <row r="920">
      <c r="G920" s="62"/>
      <c r="L920" s="60"/>
    </row>
    <row r="921">
      <c r="G921" s="62"/>
      <c r="L921" s="60"/>
    </row>
    <row r="922">
      <c r="G922" s="62"/>
      <c r="L922" s="60"/>
    </row>
    <row r="923">
      <c r="G923" s="62"/>
      <c r="L923" s="60"/>
    </row>
    <row r="924">
      <c r="G924" s="62"/>
      <c r="L924" s="60"/>
    </row>
    <row r="925">
      <c r="G925" s="62"/>
      <c r="L925" s="60"/>
    </row>
    <row r="926">
      <c r="G926" s="62"/>
      <c r="L926" s="60"/>
    </row>
    <row r="927">
      <c r="G927" s="62"/>
      <c r="L927" s="60"/>
    </row>
    <row r="928">
      <c r="G928" s="62"/>
      <c r="L928" s="60"/>
    </row>
    <row r="929">
      <c r="G929" s="62"/>
      <c r="L929" s="60"/>
    </row>
    <row r="930">
      <c r="G930" s="62"/>
      <c r="L930" s="60"/>
    </row>
    <row r="931">
      <c r="G931" s="62"/>
      <c r="L931" s="60"/>
    </row>
    <row r="932">
      <c r="G932" s="62"/>
      <c r="L932" s="60"/>
    </row>
    <row r="933">
      <c r="G933" s="62"/>
      <c r="L933" s="60"/>
    </row>
    <row r="934">
      <c r="G934" s="62"/>
      <c r="L934" s="60"/>
    </row>
    <row r="935">
      <c r="G935" s="62"/>
      <c r="L935" s="60"/>
    </row>
    <row r="936">
      <c r="G936" s="62"/>
      <c r="L936" s="60"/>
    </row>
    <row r="937">
      <c r="G937" s="62"/>
      <c r="L937" s="60"/>
    </row>
    <row r="938">
      <c r="G938" s="62"/>
      <c r="L938" s="60"/>
    </row>
    <row r="939">
      <c r="G939" s="62"/>
      <c r="L939" s="60"/>
    </row>
    <row r="940">
      <c r="G940" s="62"/>
      <c r="L940" s="60"/>
    </row>
    <row r="941">
      <c r="G941" s="62"/>
      <c r="L941" s="60"/>
    </row>
    <row r="942">
      <c r="G942" s="62"/>
      <c r="L942" s="60"/>
    </row>
    <row r="943">
      <c r="G943" s="62"/>
      <c r="L943" s="60"/>
    </row>
    <row r="944">
      <c r="G944" s="62"/>
      <c r="L944" s="60"/>
    </row>
    <row r="945">
      <c r="G945" s="62"/>
      <c r="L945" s="60"/>
    </row>
    <row r="946">
      <c r="G946" s="62"/>
      <c r="L946" s="60"/>
    </row>
    <row r="947">
      <c r="G947" s="62"/>
      <c r="L947" s="60"/>
    </row>
    <row r="948">
      <c r="G948" s="62"/>
      <c r="L948" s="60"/>
    </row>
    <row r="949">
      <c r="G949" s="62"/>
      <c r="L949" s="60"/>
    </row>
    <row r="950">
      <c r="G950" s="62"/>
      <c r="L950" s="60"/>
    </row>
    <row r="951">
      <c r="G951" s="62"/>
      <c r="L951" s="60"/>
    </row>
    <row r="952">
      <c r="G952" s="62"/>
      <c r="L952" s="60"/>
    </row>
    <row r="953">
      <c r="G953" s="62"/>
      <c r="L953" s="60"/>
    </row>
    <row r="954">
      <c r="G954" s="62"/>
      <c r="L954" s="60"/>
    </row>
    <row r="955">
      <c r="G955" s="62"/>
      <c r="L955" s="60"/>
    </row>
    <row r="956">
      <c r="G956" s="62"/>
      <c r="L956" s="60"/>
    </row>
    <row r="957">
      <c r="G957" s="62"/>
      <c r="L957" s="60"/>
    </row>
    <row r="958">
      <c r="G958" s="62"/>
      <c r="L958" s="60"/>
    </row>
    <row r="959">
      <c r="G959" s="62"/>
      <c r="L959" s="60"/>
    </row>
    <row r="960">
      <c r="G960" s="62"/>
      <c r="L960" s="60"/>
    </row>
    <row r="961">
      <c r="G961" s="62"/>
      <c r="L961" s="60"/>
    </row>
    <row r="962">
      <c r="G962" s="62"/>
      <c r="L962" s="60"/>
    </row>
    <row r="963">
      <c r="G963" s="62"/>
      <c r="L963" s="60"/>
    </row>
    <row r="964">
      <c r="G964" s="62"/>
      <c r="L964" s="60"/>
    </row>
    <row r="965">
      <c r="G965" s="62"/>
      <c r="L965" s="60"/>
    </row>
    <row r="966">
      <c r="G966" s="62"/>
      <c r="L966" s="60"/>
    </row>
    <row r="967">
      <c r="G967" s="62"/>
      <c r="L967" s="60"/>
    </row>
    <row r="968">
      <c r="G968" s="62"/>
      <c r="L968" s="60"/>
    </row>
    <row r="969">
      <c r="G969" s="62"/>
      <c r="L969" s="60"/>
    </row>
    <row r="970">
      <c r="G970" s="62"/>
      <c r="L970" s="60"/>
    </row>
    <row r="971">
      <c r="G971" s="62"/>
      <c r="L971" s="60"/>
    </row>
    <row r="972">
      <c r="G972" s="62"/>
      <c r="L972" s="6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33.88"/>
    <col customWidth="1" min="4" max="4" width="116.38"/>
    <col customWidth="1" min="5" max="5" width="24.5"/>
    <col customWidth="1" min="11" max="11" width="53.38"/>
  </cols>
  <sheetData>
    <row r="1">
      <c r="A1" s="8" t="s">
        <v>2776</v>
      </c>
      <c r="B1" s="8" t="s">
        <v>2814</v>
      </c>
      <c r="C1" s="15" t="s">
        <v>2778</v>
      </c>
      <c r="D1" s="8" t="s">
        <v>2815</v>
      </c>
      <c r="E1" s="8" t="s">
        <v>2816</v>
      </c>
      <c r="F1" s="8" t="s">
        <v>2817</v>
      </c>
      <c r="G1" s="57" t="s">
        <v>2818</v>
      </c>
      <c r="H1" s="8" t="s">
        <v>2791</v>
      </c>
      <c r="I1" s="8" t="s">
        <v>44</v>
      </c>
      <c r="J1" s="8" t="s">
        <v>2790</v>
      </c>
      <c r="K1" s="8" t="s">
        <v>2819</v>
      </c>
      <c r="L1" s="8" t="s">
        <v>2820</v>
      </c>
    </row>
    <row r="2">
      <c r="A2" s="9" t="str">
        <f>Form!AN203</f>
        <v>550 Peachtree St NE, Atlanta, Georgia</v>
      </c>
      <c r="B2" s="9" t="str">
        <f>Form!C203</f>
        <v>Rachel Norotsky, MS, CF-SLP</v>
      </c>
      <c r="C2" s="9" t="str">
        <f>Form!L203</f>
        <v>Speech-Language Pathologist</v>
      </c>
      <c r="D2" s="61" t="str">
        <f>Form!C203&amp;Form!E203&amp;" is a "&amp;Form!L203&amp;" employed at "&amp;Form!AO203&amp;", who began working with general voice clients in "&amp;Form!AW203&amp;", and transgender/gender diverse clients in "&amp;Form!AV203&amp;". "&amp;Form!P203&amp;" "&amp;Form!S203&amp;" "&amp;Form!X203&amp;" "&amp;CHAR(10)&amp;CHAR(10)&amp;"This provider is affiliated with the following: "&amp;Form!AP203&amp;". "&amp;Form!AY203&amp;Form!Z203&amp;Form!AB203&amp;Form!AU203&amp;Form!BA203</f>
        <v>Rachel Norotsky, MS, CF-SLP (she/her) is a Speech-Language Pathologist employed at Emory Voice Center, who began working with general voice clients in 2023, and transgender/gender diverse clients in 2023.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am a speech-language pathologist specialized in voice, upper airway, and swallowing disorders. I provide gender-affirming voice care and have worked with clients on feminine-leaning, masculine-leaning, and androgynous voice goals. This work includes exploration of resonance, pitch, intonation, nonspoken communication (body language), reflexive vocalizations (cough/laugh), and various vocal qualities and/or character voices.
Regarding areas of specialty/specific trainings, this provider reported: CREDIT Institute Trans Voice Elective (semester long course) in addition to continuing education seminars/conferences on cultural humility and gender-affirming care</v>
      </c>
      <c r="E2" s="9" t="str">
        <f>Form!T203</f>
        <v>GA</v>
      </c>
      <c r="F2" s="9" t="str">
        <f>Form!M203</f>
        <v>English, Spanish</v>
      </c>
      <c r="G2" s="59" t="str">
        <f>Form!AI203</f>
        <v>Cisgender Woman</v>
      </c>
      <c r="H2" s="9" t="str">
        <f>Form!AR203</f>
        <v>rachel.norotsky@emoryhealthcare.org</v>
      </c>
      <c r="I2" s="49" t="str">
        <f>Form!AS203</f>
        <v>https://www.emoryhealthcare.org/centers-programs/voice-center</v>
      </c>
      <c r="J2" s="58" t="str">
        <f>Form!AQ203</f>
        <v/>
      </c>
      <c r="K2" s="9" t="str">
        <f>Form!AC203</f>
        <v>Insurance Accepted</v>
      </c>
      <c r="L2" s="60">
        <f>Form!A203</f>
        <v>45390.93313</v>
      </c>
    </row>
    <row r="3">
      <c r="A3" s="9" t="str">
        <f>Form!AN204</f>
        <v>450 Sutter St, Suite 1139, San Francisco, CA</v>
      </c>
      <c r="B3" s="9" t="str">
        <f>Form!C204</f>
        <v>Kristen Bond, MM, MS, CCC-SLP</v>
      </c>
      <c r="C3" s="9" t="str">
        <f>Form!L204</f>
        <v>Speech-Language Pathologist</v>
      </c>
      <c r="D3" s="61" t="str">
        <f>Form!C204&amp;Form!E204&amp;" is a "&amp;Form!L204&amp;" employed at "&amp;Form!AO204&amp;", who began working with general voice clients in "&amp;Form!AW204&amp;", and transgender/gender diverse clients in "&amp;Form!AV204&amp;". "&amp;Form!P204&amp;" "&amp;Form!S204&amp;" "&amp;Form!X204&amp;" "&amp;CHAR(10)&amp;CHAR(10)&amp;"This provider is affiliated with the following: "&amp;Form!AP204&amp;". "&amp;Form!AY204&amp;Form!Z204&amp;Form!AB204&amp;Form!AU204&amp;Form!BA204</f>
        <v>Kristen Bond, MM, MS, CCC-SLP (she/her) is a Speech-Language Pathologist employed at San Francisco Voice and Swallowing, who began working with general voice clients in 2018, and transgender/gender diverse clients in 2018.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This provider opted to share the following additional aspects of identity: LGBTQ
Regarding formal training in voice for transgender and gender diverse people, this provider reported: Several gender affirming voice conferences spanning from 2017-present
Regarding areas of specialty/specific trainings, this provider reported: transfeminine and transmasculine speaking and singing voice training</v>
      </c>
      <c r="E3" s="9" t="str">
        <f>Form!T204</f>
        <v>CA</v>
      </c>
      <c r="F3" s="9" t="str">
        <f>Form!M204</f>
        <v>English</v>
      </c>
      <c r="G3" s="59" t="str">
        <f>Form!AI204</f>
        <v>Cisgender Woman</v>
      </c>
      <c r="H3" s="9" t="str">
        <f>Form!AR204</f>
        <v>kbond@sfvoice.com</v>
      </c>
      <c r="I3" s="49" t="str">
        <f>Form!AS204</f>
        <v>sfvoice.com</v>
      </c>
      <c r="J3" s="58">
        <f>Form!AQ204</f>
        <v>4158398639</v>
      </c>
      <c r="K3" s="9" t="str">
        <f>Form!AC204</f>
        <v>We accept most insurances</v>
      </c>
      <c r="L3" s="60">
        <f>Form!A204</f>
        <v>45392.63006</v>
      </c>
    </row>
    <row r="4">
      <c r="A4" s="9" t="str">
        <f>Form!AN205</f>
        <v>3714 Longfellow Avenue, Minneapolis, MN</v>
      </c>
      <c r="B4" s="9" t="str">
        <f>Form!C205</f>
        <v>Emily Zimmer, MA, CCC-SLP</v>
      </c>
      <c r="C4" s="9" t="str">
        <f>Form!L205</f>
        <v>Speech-Language Pathologist</v>
      </c>
      <c r="D4" s="61" t="str">
        <f>Form!C205&amp;Form!E205&amp;" is a "&amp;Form!L205&amp;" employed at "&amp;Form!AO205&amp;", who began working with general voice clients in "&amp;Form!AW205&amp;", and transgender/gender diverse clients in "&amp;Form!AV205&amp;". "&amp;Form!P205&amp;" "&amp;Form!S205&amp;" "&amp;Form!X205&amp;" "&amp;CHAR(10)&amp;CHAR(10)&amp;"This provider is affiliated with the following: "&amp;Form!AP205&amp;". "&amp;Form!AY205&amp;Form!Z205&amp;Form!AB205&amp;Form!AU205&amp;Form!BA205</f>
        <v>Emily Zimmer, MA, CCC-SLP (she/they) is a Speech-Language Pathologist employed at Resonant Speech Therapy, who began working with general voice clients in 2021, and transgender/gender diverse clients in 2021. Individual training is offered virtually, and group training is offered virtually. Services are available for those with feminine, masculine, and androgynous voice goals. 
This provider is affiliated with the following: American Speech-Language-Hearing Association (ASHA). This provider opted to share the following additional aspects of identity: Queer-identified clinician
Regarding formal training in voice for transgender and gender diverse people, this provider reported: Completed Trans Voice Elective offered by the Credit Institute with AC Goldberg, Ph.D, CCC-SLP
Regarding areas of specialty/specific trainings, this provider reported: Years of experience as a professional voice user
Regarding formal training in cultural humility for transgender and gender diverse people, this provider reported: Health Care for Transgender and Gender Diverse Adults course</v>
      </c>
      <c r="E4" s="9" t="str">
        <f>Form!T205</f>
        <v>MN</v>
      </c>
      <c r="F4" s="9" t="str">
        <f>Form!M205</f>
        <v>English</v>
      </c>
      <c r="G4" s="59" t="str">
        <f>Form!AI205</f>
        <v>Cisgender Woman</v>
      </c>
      <c r="H4" s="9" t="str">
        <f>Form!AR205</f>
        <v>emilyz@resonantspeechtherapy.com</v>
      </c>
      <c r="I4" s="49" t="str">
        <f>Form!AS205</f>
        <v>https://resonantspeechtherapy.com/</v>
      </c>
      <c r="J4" s="58">
        <f>Form!AQ205</f>
        <v>6124709026</v>
      </c>
      <c r="K4" s="9" t="str">
        <f>Form!AC205</f>
        <v>Currently accepting private pay clients</v>
      </c>
      <c r="L4" s="60">
        <f>Form!A205</f>
        <v>45395.84421</v>
      </c>
    </row>
    <row r="5" ht="168.0" customHeight="1">
      <c r="A5" s="9" t="str">
        <f>Form!AN206</f>
        <v>1121 NW 14th Street
3rd floor, Room 327, Miami, Florida</v>
      </c>
      <c r="B5" s="9" t="str">
        <f>Form!C206</f>
        <v>Adam Lloyd, SLP-D, CCC-SLP, MM</v>
      </c>
      <c r="C5" s="9" t="str">
        <f>Form!L206</f>
        <v>Speech-Language Pathologist</v>
      </c>
      <c r="D5" s="61" t="str">
        <f>Form!C206&amp;Form!E206&amp;" is a "&amp;Form!L206&amp;" employed at "&amp;Form!AO206&amp;", who began working with general voice clients in "&amp;Form!AW206&amp;", and transgender/gender diverse clients in "&amp;Form!AV206&amp;". "&amp;Form!P206&amp;" "&amp;Form!S206&amp;" "&amp;Form!X206&amp;" "&amp;CHAR(10)&amp;CHAR(10)&amp;"This provider is affiliated with the following: "&amp;Form!AP206&amp;". "&amp;Form!AY206&amp;Form!Z206&amp;Form!AB206&amp;Form!AU206&amp;Form!BA206</f>
        <v>Adam Lloyd, SLP-D, CCC-SLP, MM (he/him) is a Speech-Language Pathologist employed at University of Miami, who began working with general voice clients in 2012, and transgender/gender diverse clients in 2016. Individual training is offered in person or virtually, and group training is not offered. Services are available for those with feminine, masculine, androgynous, and singing-related voice goals. 
This provider is affiliated with the following:  American Speech-Language-Hearing Association; Fall Voice; South Florida Transgender Medical Consortium. 
Regarding formal training in voice for transgender and gender diverse people, this provider reported: I have been working in gender affirming care since 2016.  I added continuing education regularly as well as have had several mentors that I have learned from.  I also collaborate with interdisciplinary colleagues who also focus in gender affirming services.  
Regarding areas of specialty/specific trainings, this provider reported: Transmasculine and transfeminine speaking voice and singing voice, pediatric gender affirming voice, non-binary gender affirming voice
Regarding formal training in cultural humility for transgender and gender diverse people, this provider reported: Ongoing continuing education and self-study.  I also give presentations on culturally responsive practice. </v>
      </c>
      <c r="E5" s="9" t="str">
        <f>Form!T206</f>
        <v/>
      </c>
      <c r="F5" s="9" t="str">
        <f>Form!M206</f>
        <v>English</v>
      </c>
      <c r="G5" s="59" t="str">
        <f>Form!AI206</f>
        <v>Cisgender Man</v>
      </c>
      <c r="H5" s="9" t="str">
        <f>Form!AR206</f>
        <v>adam.lloyd@med.miami.edu</v>
      </c>
      <c r="I5" s="49" t="str">
        <f>Form!AS206</f>
        <v>https://doctors.umiamihealth.org/provider/Adam+T+Lloyd/672046</v>
      </c>
      <c r="J5" s="58">
        <f>Form!AQ206</f>
        <v>3052434315</v>
      </c>
      <c r="K5" s="9" t="str">
        <f>Form!AC206</f>
        <v>Insurance accepted, self-pay options</v>
      </c>
      <c r="L5" s="60">
        <f>Form!A206</f>
        <v>45396.57898</v>
      </c>
    </row>
    <row r="6">
      <c r="D6" s="61"/>
      <c r="G6" s="59"/>
      <c r="J6" s="58"/>
      <c r="L6" s="60"/>
    </row>
    <row r="7">
      <c r="D7" s="61"/>
      <c r="G7" s="59"/>
      <c r="J7" s="58"/>
      <c r="L7" s="60"/>
    </row>
    <row r="8">
      <c r="D8" s="61"/>
      <c r="G8" s="59"/>
      <c r="J8" s="58"/>
      <c r="L8" s="60"/>
    </row>
    <row r="9">
      <c r="D9" s="61"/>
      <c r="G9" s="59"/>
      <c r="J9" s="58"/>
      <c r="L9" s="60"/>
    </row>
    <row r="10">
      <c r="D10" s="61"/>
      <c r="G10" s="59"/>
      <c r="J10" s="58"/>
      <c r="L10" s="60"/>
    </row>
    <row r="11">
      <c r="D11" s="61"/>
      <c r="G11" s="59"/>
      <c r="J11" s="58"/>
      <c r="L11" s="60"/>
    </row>
    <row r="12">
      <c r="D12" s="61"/>
      <c r="G12" s="59"/>
      <c r="J12" s="58"/>
      <c r="L12" s="60"/>
    </row>
    <row r="13">
      <c r="D13" s="61"/>
      <c r="G13" s="59"/>
      <c r="J13" s="58"/>
      <c r="L13" s="60"/>
    </row>
    <row r="14">
      <c r="D14" s="61"/>
      <c r="G14" s="59"/>
      <c r="J14" s="58"/>
      <c r="L14" s="60"/>
    </row>
    <row r="15">
      <c r="D15" s="61"/>
      <c r="G15" s="59"/>
      <c r="J15" s="58"/>
      <c r="L15" s="60"/>
    </row>
    <row r="16">
      <c r="D16" s="61"/>
      <c r="G16" s="59"/>
      <c r="J16" s="58"/>
      <c r="L16" s="60"/>
    </row>
    <row r="17">
      <c r="D17" s="61"/>
      <c r="G17" s="59"/>
      <c r="J17" s="58"/>
      <c r="L17" s="60"/>
    </row>
    <row r="18">
      <c r="D18" s="61"/>
      <c r="G18" s="59"/>
      <c r="J18" s="58"/>
      <c r="L18" s="60"/>
    </row>
    <row r="19">
      <c r="D19" s="61"/>
      <c r="G19" s="59"/>
      <c r="J19" s="58"/>
      <c r="L19" s="60"/>
    </row>
    <row r="20">
      <c r="D20" s="61"/>
      <c r="G20" s="59"/>
      <c r="J20" s="58"/>
      <c r="L20" s="60"/>
    </row>
    <row r="21">
      <c r="D21" s="61"/>
      <c r="G21" s="59"/>
      <c r="J21" s="58"/>
      <c r="L21" s="60"/>
    </row>
    <row r="22">
      <c r="D22" s="61"/>
      <c r="G22" s="59"/>
      <c r="J22" s="58"/>
      <c r="L22" s="60"/>
    </row>
    <row r="23">
      <c r="D23" s="61"/>
      <c r="G23" s="59"/>
      <c r="J23" s="58"/>
      <c r="L23" s="60"/>
    </row>
    <row r="24">
      <c r="D24" s="61"/>
      <c r="G24" s="59"/>
      <c r="J24" s="58"/>
      <c r="L24" s="60"/>
    </row>
    <row r="25">
      <c r="D25" s="61"/>
      <c r="G25" s="59"/>
      <c r="J25" s="58"/>
      <c r="L25" s="60"/>
    </row>
    <row r="26">
      <c r="D26" s="61"/>
      <c r="G26" s="59"/>
      <c r="J26" s="58"/>
      <c r="L26" s="60"/>
    </row>
    <row r="27">
      <c r="D27" s="61"/>
      <c r="G27" s="59"/>
      <c r="J27" s="58"/>
      <c r="L27" s="60"/>
    </row>
    <row r="28">
      <c r="D28" s="61"/>
      <c r="G28" s="59"/>
      <c r="J28" s="58"/>
      <c r="L28" s="60"/>
    </row>
    <row r="29">
      <c r="D29" s="61"/>
      <c r="G29" s="59"/>
      <c r="J29" s="58"/>
      <c r="L29" s="60"/>
    </row>
    <row r="30">
      <c r="D30" s="61"/>
      <c r="G30" s="59"/>
      <c r="J30" s="58"/>
      <c r="L30" s="60"/>
    </row>
    <row r="31">
      <c r="D31" s="61"/>
      <c r="G31" s="59"/>
      <c r="J31" s="58"/>
      <c r="L31" s="60"/>
    </row>
    <row r="32">
      <c r="D32" s="61"/>
      <c r="G32" s="59"/>
      <c r="J32" s="58"/>
      <c r="L32" s="60"/>
    </row>
    <row r="33">
      <c r="D33" s="61"/>
      <c r="G33" s="59"/>
      <c r="J33" s="58"/>
      <c r="L33" s="60"/>
    </row>
    <row r="34">
      <c r="D34" s="61"/>
      <c r="G34" s="59"/>
      <c r="J34" s="58"/>
      <c r="L34" s="60"/>
    </row>
    <row r="35">
      <c r="D35" s="61"/>
      <c r="G35" s="59"/>
      <c r="J35" s="58"/>
      <c r="L35" s="60"/>
    </row>
    <row r="36">
      <c r="D36" s="61"/>
      <c r="G36" s="59"/>
      <c r="J36" s="58"/>
      <c r="L36" s="60"/>
    </row>
    <row r="37">
      <c r="D37" s="61"/>
      <c r="G37" s="59"/>
      <c r="J37" s="58"/>
      <c r="L37" s="60"/>
    </row>
    <row r="38">
      <c r="D38" s="61"/>
      <c r="G38" s="59"/>
      <c r="J38" s="58"/>
      <c r="L38" s="60"/>
    </row>
    <row r="39">
      <c r="D39" s="61"/>
      <c r="G39" s="59"/>
      <c r="J39" s="58"/>
      <c r="L39" s="60"/>
    </row>
    <row r="40">
      <c r="D40" s="61"/>
      <c r="G40" s="59"/>
      <c r="J40" s="58"/>
      <c r="L40" s="60"/>
    </row>
    <row r="41">
      <c r="D41" s="61"/>
      <c r="G41" s="59"/>
      <c r="J41" s="58"/>
      <c r="L41" s="60"/>
    </row>
    <row r="42">
      <c r="D42" s="61"/>
      <c r="G42" s="59"/>
      <c r="J42" s="58"/>
      <c r="L42" s="60"/>
    </row>
    <row r="43">
      <c r="D43" s="61"/>
      <c r="G43" s="59"/>
      <c r="J43" s="58"/>
      <c r="L43" s="60"/>
    </row>
    <row r="44">
      <c r="D44" s="61"/>
      <c r="G44" s="59"/>
      <c r="J44" s="58"/>
      <c r="L44" s="60"/>
    </row>
    <row r="45">
      <c r="D45" s="61"/>
      <c r="G45" s="59"/>
      <c r="J45" s="58"/>
      <c r="L45" s="60"/>
    </row>
    <row r="46">
      <c r="D46" s="61"/>
      <c r="G46" s="59"/>
      <c r="J46" s="58"/>
      <c r="L46" s="60"/>
    </row>
    <row r="47">
      <c r="D47" s="61"/>
      <c r="G47" s="59"/>
      <c r="J47" s="58"/>
      <c r="L47" s="60"/>
    </row>
    <row r="48">
      <c r="D48" s="61"/>
      <c r="G48" s="59"/>
      <c r="J48" s="58"/>
      <c r="L48" s="60"/>
    </row>
    <row r="49">
      <c r="D49" s="61"/>
      <c r="G49" s="59"/>
      <c r="J49" s="58"/>
      <c r="L49" s="60"/>
    </row>
    <row r="50">
      <c r="D50" s="61"/>
      <c r="G50" s="59"/>
      <c r="J50" s="58"/>
      <c r="L50" s="60"/>
    </row>
    <row r="51">
      <c r="D51" s="61"/>
      <c r="G51" s="59"/>
      <c r="J51" s="58"/>
      <c r="L51" s="60"/>
    </row>
    <row r="52">
      <c r="D52" s="61"/>
      <c r="G52" s="59"/>
      <c r="J52" s="58"/>
      <c r="L52" s="60"/>
    </row>
    <row r="53">
      <c r="D53" s="61"/>
      <c r="G53" s="59"/>
      <c r="J53" s="58"/>
      <c r="L53" s="60"/>
    </row>
    <row r="54">
      <c r="D54" s="61"/>
      <c r="G54" s="59"/>
      <c r="J54" s="58"/>
      <c r="L54" s="60"/>
    </row>
    <row r="55">
      <c r="D55" s="61"/>
      <c r="G55" s="59"/>
      <c r="J55" s="58"/>
      <c r="L55" s="60"/>
    </row>
    <row r="56">
      <c r="D56" s="61"/>
      <c r="G56" s="59"/>
      <c r="J56" s="58"/>
      <c r="L56" s="60"/>
    </row>
    <row r="57">
      <c r="D57" s="61"/>
      <c r="G57" s="59"/>
      <c r="J57" s="58"/>
      <c r="L57" s="60"/>
    </row>
    <row r="58">
      <c r="D58" s="61"/>
      <c r="G58" s="59"/>
      <c r="J58" s="58"/>
      <c r="L58" s="60"/>
    </row>
    <row r="59">
      <c r="D59" s="61"/>
      <c r="G59" s="59"/>
      <c r="J59" s="58"/>
      <c r="L59" s="60"/>
    </row>
    <row r="60">
      <c r="D60" s="61"/>
      <c r="G60" s="59"/>
      <c r="J60" s="58"/>
      <c r="L60" s="60"/>
    </row>
    <row r="61">
      <c r="D61" s="61"/>
      <c r="G61" s="59"/>
      <c r="J61" s="58"/>
      <c r="L61" s="60"/>
    </row>
    <row r="62">
      <c r="D62" s="61"/>
      <c r="G62" s="59"/>
      <c r="J62" s="58"/>
      <c r="L62" s="60"/>
    </row>
    <row r="63">
      <c r="D63" s="61"/>
      <c r="G63" s="59"/>
      <c r="J63" s="58"/>
      <c r="L63" s="60"/>
    </row>
    <row r="64">
      <c r="D64" s="61"/>
      <c r="G64" s="59"/>
      <c r="J64" s="58"/>
      <c r="L64" s="60"/>
    </row>
    <row r="65">
      <c r="D65" s="61"/>
      <c r="G65" s="59"/>
      <c r="J65" s="58"/>
      <c r="L65" s="60"/>
    </row>
    <row r="66">
      <c r="D66" s="61"/>
      <c r="G66" s="59"/>
      <c r="J66" s="58"/>
      <c r="L66" s="60"/>
    </row>
    <row r="67">
      <c r="D67" s="61"/>
      <c r="G67" s="59"/>
      <c r="J67" s="58"/>
      <c r="L67" s="60"/>
    </row>
    <row r="68">
      <c r="D68" s="61"/>
      <c r="G68" s="59"/>
      <c r="J68" s="58"/>
      <c r="L68" s="60"/>
    </row>
    <row r="69">
      <c r="D69" s="61"/>
      <c r="G69" s="59"/>
      <c r="J69" s="58"/>
      <c r="L69" s="60"/>
    </row>
    <row r="70">
      <c r="D70" s="61"/>
      <c r="G70" s="59"/>
      <c r="J70" s="58"/>
      <c r="L70" s="60"/>
    </row>
    <row r="71">
      <c r="D71" s="61"/>
      <c r="G71" s="59"/>
      <c r="J71" s="58"/>
      <c r="L71" s="60"/>
    </row>
    <row r="72">
      <c r="D72" s="61"/>
      <c r="G72" s="59"/>
      <c r="J72" s="58"/>
      <c r="L72" s="60"/>
    </row>
    <row r="73">
      <c r="D73" s="61"/>
      <c r="G73" s="59"/>
      <c r="J73" s="58"/>
      <c r="L73" s="60"/>
    </row>
    <row r="74">
      <c r="D74" s="61"/>
      <c r="G74" s="59"/>
      <c r="J74" s="58"/>
      <c r="L74" s="60"/>
    </row>
    <row r="75">
      <c r="D75" s="61"/>
      <c r="G75" s="59"/>
      <c r="J75" s="58"/>
      <c r="L75" s="60"/>
    </row>
    <row r="76">
      <c r="D76" s="61"/>
      <c r="G76" s="59"/>
      <c r="J76" s="58"/>
      <c r="L76" s="60"/>
    </row>
    <row r="77">
      <c r="D77" s="61"/>
      <c r="G77" s="59"/>
      <c r="J77" s="58"/>
      <c r="L77" s="60"/>
    </row>
    <row r="78">
      <c r="D78" s="61"/>
      <c r="G78" s="59"/>
      <c r="J78" s="58"/>
      <c r="L78" s="60"/>
    </row>
    <row r="79">
      <c r="D79" s="61"/>
      <c r="G79" s="59"/>
      <c r="J79" s="58"/>
      <c r="L79" s="60"/>
    </row>
    <row r="80">
      <c r="D80" s="61"/>
      <c r="G80" s="59"/>
      <c r="J80" s="58"/>
      <c r="L80" s="60"/>
    </row>
    <row r="81">
      <c r="D81" s="61"/>
      <c r="G81" s="59"/>
      <c r="J81" s="58"/>
      <c r="L81" s="60"/>
    </row>
    <row r="82">
      <c r="D82" s="61"/>
      <c r="G82" s="59"/>
      <c r="J82" s="58"/>
      <c r="L82" s="60"/>
    </row>
    <row r="83">
      <c r="D83" s="61"/>
      <c r="G83" s="59"/>
      <c r="J83" s="58"/>
      <c r="L83" s="60"/>
    </row>
    <row r="84">
      <c r="D84" s="61"/>
      <c r="G84" s="59"/>
      <c r="J84" s="58"/>
      <c r="L84" s="60"/>
    </row>
    <row r="85">
      <c r="D85" s="61"/>
      <c r="G85" s="59"/>
      <c r="J85" s="58"/>
      <c r="L85" s="60"/>
    </row>
    <row r="86">
      <c r="D86" s="61"/>
      <c r="G86" s="59"/>
      <c r="J86" s="58"/>
      <c r="L86" s="60"/>
    </row>
    <row r="87">
      <c r="D87" s="61"/>
      <c r="G87" s="59"/>
      <c r="J87" s="58"/>
      <c r="L87" s="60"/>
    </row>
    <row r="88">
      <c r="D88" s="61"/>
      <c r="G88" s="59"/>
      <c r="J88" s="58"/>
      <c r="L88" s="60"/>
    </row>
    <row r="89">
      <c r="D89" s="61"/>
      <c r="G89" s="59"/>
      <c r="J89" s="58"/>
      <c r="L89" s="60"/>
    </row>
    <row r="90">
      <c r="D90" s="61"/>
      <c r="G90" s="59"/>
      <c r="J90" s="58"/>
      <c r="L90" s="60"/>
    </row>
    <row r="91">
      <c r="D91" s="61"/>
      <c r="G91" s="59"/>
      <c r="J91" s="58"/>
      <c r="L91" s="60"/>
    </row>
    <row r="92">
      <c r="D92" s="61"/>
      <c r="G92" s="59"/>
      <c r="J92" s="58"/>
      <c r="L92" s="60"/>
    </row>
    <row r="93">
      <c r="D93" s="61"/>
      <c r="G93" s="59"/>
      <c r="J93" s="58"/>
      <c r="L93" s="60"/>
    </row>
    <row r="94">
      <c r="D94" s="61"/>
      <c r="G94" s="59"/>
      <c r="J94" s="58"/>
      <c r="L94" s="60"/>
    </row>
    <row r="95">
      <c r="D95" s="61"/>
      <c r="G95" s="59"/>
      <c r="J95" s="58"/>
      <c r="L95" s="60"/>
    </row>
    <row r="96">
      <c r="D96" s="61"/>
      <c r="G96" s="59"/>
      <c r="J96" s="58"/>
      <c r="L96" s="60"/>
    </row>
    <row r="97">
      <c r="D97" s="61"/>
      <c r="G97" s="59"/>
      <c r="J97" s="58"/>
      <c r="L97" s="60"/>
    </row>
    <row r="98">
      <c r="D98" s="61"/>
      <c r="G98" s="59"/>
      <c r="J98" s="58"/>
      <c r="L98" s="60"/>
    </row>
    <row r="99">
      <c r="D99" s="61"/>
      <c r="G99" s="59"/>
      <c r="J99" s="58"/>
      <c r="L99" s="60"/>
    </row>
    <row r="100">
      <c r="D100" s="61"/>
      <c r="G100" s="59"/>
      <c r="J100" s="58"/>
      <c r="L100" s="60"/>
    </row>
    <row r="101">
      <c r="D101" s="61"/>
      <c r="G101" s="59"/>
      <c r="J101" s="58"/>
      <c r="L101" s="60"/>
    </row>
    <row r="102">
      <c r="D102" s="61"/>
      <c r="G102" s="59"/>
      <c r="J102" s="58"/>
      <c r="L102" s="60"/>
    </row>
    <row r="103">
      <c r="D103" s="61"/>
      <c r="G103" s="59"/>
      <c r="J103" s="58"/>
      <c r="L103" s="60"/>
    </row>
    <row r="104">
      <c r="D104" s="61"/>
      <c r="G104" s="59"/>
      <c r="J104" s="58"/>
      <c r="L104" s="60"/>
    </row>
    <row r="105">
      <c r="D105" s="61"/>
      <c r="G105" s="59"/>
      <c r="J105" s="58"/>
      <c r="L105" s="60"/>
    </row>
    <row r="106">
      <c r="D106" s="61"/>
      <c r="G106" s="59"/>
      <c r="J106" s="58"/>
      <c r="L106" s="60"/>
    </row>
    <row r="107">
      <c r="D107" s="61"/>
      <c r="G107" s="59"/>
      <c r="J107" s="58"/>
      <c r="L107" s="60"/>
    </row>
    <row r="108">
      <c r="D108" s="61"/>
      <c r="G108" s="59"/>
      <c r="J108" s="58"/>
      <c r="L108" s="60"/>
    </row>
    <row r="109">
      <c r="D109" s="61"/>
      <c r="G109" s="59"/>
      <c r="J109" s="58"/>
      <c r="L109" s="60"/>
    </row>
    <row r="110">
      <c r="D110" s="61"/>
      <c r="G110" s="59"/>
      <c r="J110" s="58"/>
      <c r="L110" s="60"/>
    </row>
    <row r="111">
      <c r="D111" s="61"/>
      <c r="G111" s="59"/>
      <c r="J111" s="58"/>
      <c r="L111" s="60"/>
    </row>
    <row r="112">
      <c r="D112" s="61"/>
      <c r="G112" s="59"/>
      <c r="J112" s="58"/>
      <c r="L112" s="60"/>
    </row>
    <row r="113">
      <c r="D113" s="61"/>
      <c r="G113" s="59"/>
      <c r="J113" s="58"/>
      <c r="L113" s="60"/>
    </row>
    <row r="114">
      <c r="D114" s="61"/>
      <c r="G114" s="59"/>
      <c r="J114" s="58"/>
      <c r="L114" s="60"/>
    </row>
    <row r="115">
      <c r="D115" s="61"/>
      <c r="G115" s="59"/>
      <c r="J115" s="58"/>
      <c r="L115" s="60"/>
    </row>
    <row r="116">
      <c r="D116" s="61"/>
      <c r="G116" s="59"/>
      <c r="J116" s="58"/>
      <c r="L116" s="60"/>
    </row>
    <row r="117">
      <c r="D117" s="61"/>
      <c r="G117" s="59"/>
      <c r="J117" s="58"/>
      <c r="L117" s="60"/>
    </row>
    <row r="118">
      <c r="D118" s="61"/>
      <c r="G118" s="59"/>
      <c r="J118" s="58"/>
      <c r="L118" s="60"/>
    </row>
    <row r="119">
      <c r="D119" s="61"/>
      <c r="G119" s="59"/>
      <c r="J119" s="58"/>
      <c r="L119" s="60"/>
    </row>
    <row r="120">
      <c r="D120" s="61"/>
      <c r="G120" s="59"/>
      <c r="J120" s="58"/>
      <c r="L120" s="60"/>
    </row>
    <row r="121">
      <c r="D121" s="61"/>
      <c r="G121" s="59"/>
      <c r="J121" s="58"/>
      <c r="L121" s="60"/>
    </row>
    <row r="122">
      <c r="D122" s="61"/>
      <c r="G122" s="59"/>
      <c r="J122" s="58"/>
      <c r="L122" s="60"/>
    </row>
    <row r="123">
      <c r="D123" s="61"/>
      <c r="G123" s="59"/>
      <c r="J123" s="58"/>
      <c r="L123" s="60"/>
    </row>
    <row r="124">
      <c r="D124" s="61"/>
      <c r="G124" s="59"/>
      <c r="J124" s="58"/>
      <c r="L124" s="60"/>
    </row>
    <row r="125">
      <c r="D125" s="61"/>
      <c r="G125" s="59"/>
      <c r="J125" s="58"/>
      <c r="L125" s="60"/>
    </row>
    <row r="126">
      <c r="D126" s="61"/>
      <c r="G126" s="59"/>
      <c r="J126" s="58"/>
      <c r="L126" s="60"/>
    </row>
    <row r="127">
      <c r="D127" s="61"/>
      <c r="G127" s="59"/>
      <c r="J127" s="58"/>
      <c r="L127" s="60"/>
    </row>
    <row r="128">
      <c r="D128" s="61"/>
      <c r="G128" s="59"/>
      <c r="J128" s="58"/>
      <c r="L128" s="60"/>
    </row>
    <row r="129">
      <c r="D129" s="61"/>
      <c r="G129" s="59"/>
      <c r="J129" s="58"/>
      <c r="L129" s="60"/>
    </row>
    <row r="130">
      <c r="D130" s="61"/>
      <c r="G130" s="59"/>
      <c r="J130" s="58"/>
      <c r="L130" s="60"/>
    </row>
    <row r="131">
      <c r="D131" s="61"/>
      <c r="G131" s="59"/>
      <c r="J131" s="58"/>
      <c r="L131" s="60"/>
    </row>
    <row r="132">
      <c r="D132" s="61"/>
      <c r="G132" s="59"/>
      <c r="J132" s="58"/>
      <c r="L132" s="60"/>
    </row>
    <row r="133">
      <c r="D133" s="61"/>
      <c r="G133" s="59"/>
      <c r="J133" s="58"/>
      <c r="L133" s="60"/>
    </row>
    <row r="134">
      <c r="D134" s="61"/>
      <c r="G134" s="59"/>
      <c r="J134" s="58"/>
      <c r="L134" s="60"/>
    </row>
    <row r="135">
      <c r="D135" s="61"/>
      <c r="G135" s="59"/>
      <c r="J135" s="58"/>
      <c r="L135" s="60"/>
    </row>
    <row r="136">
      <c r="D136" s="61"/>
      <c r="G136" s="59"/>
      <c r="J136" s="58"/>
      <c r="L136" s="60"/>
    </row>
    <row r="137">
      <c r="D137" s="61"/>
      <c r="G137" s="59"/>
      <c r="J137" s="58"/>
      <c r="L137" s="60"/>
    </row>
    <row r="138">
      <c r="D138" s="61"/>
      <c r="G138" s="59"/>
      <c r="J138" s="58"/>
      <c r="L138" s="60"/>
    </row>
    <row r="139">
      <c r="D139" s="61"/>
      <c r="G139" s="59"/>
      <c r="J139" s="58"/>
      <c r="L139" s="60"/>
    </row>
    <row r="140">
      <c r="D140" s="61"/>
      <c r="G140" s="59"/>
      <c r="J140" s="58"/>
      <c r="L140" s="60"/>
    </row>
    <row r="141">
      <c r="D141" s="61"/>
      <c r="G141" s="59"/>
      <c r="J141" s="58"/>
      <c r="L141" s="60"/>
    </row>
    <row r="142">
      <c r="D142" s="61"/>
      <c r="G142" s="59"/>
      <c r="J142" s="58"/>
      <c r="L142" s="60"/>
    </row>
    <row r="143">
      <c r="D143" s="61"/>
      <c r="G143" s="59"/>
      <c r="J143" s="58"/>
      <c r="L143" s="60"/>
    </row>
    <row r="144">
      <c r="D144" s="61"/>
      <c r="G144" s="59"/>
      <c r="J144" s="58"/>
      <c r="L144" s="60"/>
    </row>
    <row r="145">
      <c r="D145" s="61"/>
      <c r="G145" s="59"/>
      <c r="J145" s="58"/>
      <c r="L145" s="60"/>
    </row>
    <row r="146">
      <c r="D146" s="61"/>
      <c r="G146" s="59"/>
      <c r="J146" s="58"/>
      <c r="L146" s="60"/>
    </row>
    <row r="147">
      <c r="D147" s="61"/>
      <c r="G147" s="59"/>
      <c r="J147" s="58"/>
      <c r="L147" s="60"/>
    </row>
    <row r="148">
      <c r="D148" s="61"/>
      <c r="G148" s="59"/>
      <c r="J148" s="58"/>
      <c r="L148" s="60"/>
    </row>
    <row r="149">
      <c r="D149" s="61"/>
      <c r="G149" s="59"/>
      <c r="J149" s="58"/>
      <c r="L149" s="60"/>
    </row>
    <row r="150">
      <c r="D150" s="61"/>
      <c r="G150" s="59"/>
      <c r="J150" s="58"/>
      <c r="L150" s="60"/>
    </row>
    <row r="151">
      <c r="D151" s="61"/>
      <c r="G151" s="59"/>
      <c r="J151" s="58"/>
      <c r="L151" s="60"/>
    </row>
    <row r="152">
      <c r="D152" s="61"/>
      <c r="G152" s="59"/>
      <c r="J152" s="58"/>
      <c r="L152" s="60"/>
    </row>
    <row r="153">
      <c r="D153" s="61"/>
      <c r="G153" s="59"/>
      <c r="J153" s="58"/>
      <c r="L153" s="60"/>
    </row>
    <row r="154">
      <c r="D154" s="61"/>
      <c r="G154" s="59"/>
      <c r="J154" s="58"/>
      <c r="L154" s="60"/>
    </row>
    <row r="155">
      <c r="D155" s="61"/>
      <c r="G155" s="59"/>
      <c r="J155" s="58"/>
      <c r="L155" s="60"/>
    </row>
    <row r="156">
      <c r="D156" s="61"/>
      <c r="G156" s="59"/>
      <c r="J156" s="58"/>
      <c r="L156" s="60"/>
    </row>
    <row r="157">
      <c r="D157" s="61"/>
      <c r="G157" s="59"/>
      <c r="J157" s="58"/>
      <c r="L157" s="60"/>
    </row>
    <row r="158">
      <c r="D158" s="61"/>
      <c r="G158" s="59"/>
      <c r="J158" s="58"/>
      <c r="L158" s="60"/>
    </row>
    <row r="159">
      <c r="D159" s="61"/>
      <c r="G159" s="59"/>
      <c r="J159" s="58"/>
      <c r="L159" s="60"/>
    </row>
    <row r="160">
      <c r="D160" s="61"/>
      <c r="G160" s="59"/>
      <c r="J160" s="58"/>
      <c r="L160" s="60"/>
    </row>
    <row r="161">
      <c r="D161" s="61"/>
      <c r="G161" s="59"/>
      <c r="J161" s="58"/>
      <c r="L161" s="60"/>
    </row>
    <row r="162">
      <c r="D162" s="61"/>
      <c r="G162" s="59"/>
      <c r="J162" s="58"/>
      <c r="L162" s="60"/>
    </row>
    <row r="163">
      <c r="D163" s="61"/>
      <c r="G163" s="59"/>
      <c r="J163" s="58"/>
      <c r="L163" s="60"/>
    </row>
    <row r="164">
      <c r="D164" s="61"/>
      <c r="G164" s="59"/>
      <c r="J164" s="58"/>
      <c r="L164" s="60"/>
    </row>
    <row r="165">
      <c r="D165" s="61"/>
      <c r="G165" s="59"/>
      <c r="J165" s="58"/>
      <c r="L165" s="60"/>
    </row>
    <row r="166">
      <c r="D166" s="61"/>
      <c r="G166" s="59"/>
      <c r="J166" s="58"/>
      <c r="L166" s="60"/>
    </row>
    <row r="167">
      <c r="D167" s="61"/>
      <c r="G167" s="59"/>
      <c r="J167" s="58"/>
      <c r="L167" s="60"/>
    </row>
    <row r="168">
      <c r="D168" s="61"/>
      <c r="G168" s="59"/>
      <c r="J168" s="58"/>
      <c r="L168" s="60"/>
    </row>
    <row r="169">
      <c r="D169" s="61"/>
      <c r="G169" s="59"/>
      <c r="J169" s="58"/>
      <c r="L169" s="60"/>
    </row>
    <row r="170">
      <c r="D170" s="61"/>
      <c r="G170" s="59"/>
      <c r="J170" s="58"/>
      <c r="L170" s="60"/>
    </row>
    <row r="171">
      <c r="D171" s="61"/>
      <c r="G171" s="59"/>
      <c r="J171" s="58"/>
      <c r="L171" s="60"/>
    </row>
    <row r="172">
      <c r="D172" s="61"/>
      <c r="G172" s="59"/>
      <c r="J172" s="58"/>
      <c r="L172" s="60"/>
    </row>
    <row r="173">
      <c r="D173" s="61"/>
      <c r="G173" s="59"/>
      <c r="J173" s="58"/>
      <c r="L173" s="60"/>
    </row>
    <row r="174">
      <c r="D174" s="61"/>
      <c r="G174" s="59"/>
      <c r="J174" s="58"/>
      <c r="L174" s="60"/>
    </row>
    <row r="175">
      <c r="D175" s="61"/>
      <c r="G175" s="59"/>
      <c r="J175" s="58"/>
      <c r="L175" s="60"/>
    </row>
    <row r="176">
      <c r="D176" s="61"/>
      <c r="G176" s="59"/>
      <c r="J176" s="58"/>
      <c r="L176" s="60"/>
    </row>
    <row r="177">
      <c r="D177" s="61"/>
      <c r="G177" s="59"/>
      <c r="J177" s="58"/>
      <c r="L177" s="60"/>
    </row>
    <row r="178">
      <c r="D178" s="61"/>
      <c r="G178" s="59"/>
      <c r="J178" s="58"/>
      <c r="L178" s="60"/>
    </row>
    <row r="179">
      <c r="D179" s="61"/>
      <c r="G179" s="59"/>
      <c r="J179" s="58"/>
      <c r="L179" s="60"/>
    </row>
    <row r="180">
      <c r="D180" s="61"/>
      <c r="G180" s="59"/>
      <c r="J180" s="58"/>
      <c r="L180" s="60"/>
    </row>
    <row r="181">
      <c r="D181" s="61"/>
      <c r="G181" s="59"/>
      <c r="J181" s="58"/>
      <c r="L181" s="60"/>
    </row>
    <row r="182">
      <c r="D182" s="61"/>
      <c r="G182" s="59"/>
      <c r="J182" s="58"/>
      <c r="L182" s="60"/>
    </row>
    <row r="183">
      <c r="D183" s="61"/>
      <c r="G183" s="59"/>
      <c r="J183" s="58"/>
      <c r="L183" s="60"/>
    </row>
    <row r="184">
      <c r="D184" s="61"/>
      <c r="G184" s="59"/>
      <c r="J184" s="58"/>
      <c r="L184" s="60"/>
    </row>
    <row r="185">
      <c r="D185" s="61"/>
      <c r="G185" s="59"/>
      <c r="J185" s="58"/>
      <c r="L185" s="60"/>
    </row>
    <row r="186">
      <c r="D186" s="61"/>
      <c r="G186" s="59"/>
      <c r="J186" s="58"/>
      <c r="L186" s="60"/>
    </row>
    <row r="187">
      <c r="D187" s="61"/>
      <c r="G187" s="59"/>
      <c r="J187" s="58"/>
      <c r="L187" s="60"/>
    </row>
    <row r="188">
      <c r="D188" s="61"/>
      <c r="G188" s="59"/>
      <c r="J188" s="58"/>
      <c r="L188" s="60"/>
    </row>
    <row r="189">
      <c r="D189" s="61"/>
      <c r="G189" s="59"/>
      <c r="J189" s="58"/>
      <c r="L189" s="60"/>
    </row>
    <row r="190">
      <c r="D190" s="61"/>
      <c r="G190" s="59"/>
      <c r="J190" s="58"/>
      <c r="L190" s="60"/>
    </row>
    <row r="191">
      <c r="D191" s="61"/>
      <c r="G191" s="59"/>
      <c r="J191" s="58"/>
      <c r="L191" s="60"/>
    </row>
    <row r="192">
      <c r="D192" s="61"/>
      <c r="G192" s="59"/>
      <c r="J192" s="58"/>
      <c r="L192" s="60"/>
    </row>
    <row r="193">
      <c r="D193" s="61"/>
      <c r="G193" s="59"/>
      <c r="J193" s="58"/>
      <c r="L193" s="60"/>
    </row>
    <row r="194">
      <c r="D194" s="61"/>
      <c r="G194" s="59"/>
      <c r="J194" s="58"/>
      <c r="L194" s="60"/>
    </row>
    <row r="195">
      <c r="D195" s="61"/>
      <c r="G195" s="59"/>
      <c r="J195" s="58"/>
      <c r="L195" s="60"/>
    </row>
    <row r="196">
      <c r="D196" s="61"/>
      <c r="G196" s="59"/>
      <c r="J196" s="58"/>
      <c r="L196" s="60"/>
    </row>
    <row r="197">
      <c r="D197" s="61"/>
      <c r="G197" s="59"/>
      <c r="J197" s="58"/>
      <c r="L197" s="60"/>
    </row>
    <row r="198">
      <c r="D198" s="61"/>
      <c r="G198" s="59"/>
      <c r="J198" s="58"/>
      <c r="L198" s="60"/>
    </row>
    <row r="199">
      <c r="D199" s="61"/>
      <c r="G199" s="59"/>
      <c r="J199" s="58"/>
      <c r="L199" s="60"/>
    </row>
    <row r="200">
      <c r="D200" s="61"/>
      <c r="G200" s="59"/>
      <c r="J200" s="58"/>
      <c r="L200" s="60"/>
    </row>
    <row r="201">
      <c r="D201" s="61"/>
      <c r="G201" s="59"/>
      <c r="J201" s="58"/>
      <c r="L201" s="60"/>
    </row>
    <row r="202">
      <c r="D202" s="61"/>
      <c r="G202" s="62"/>
      <c r="J202" s="58"/>
      <c r="L202" s="60"/>
    </row>
    <row r="203">
      <c r="D203" s="61"/>
      <c r="G203" s="62"/>
      <c r="J203" s="58"/>
      <c r="L203" s="60"/>
    </row>
    <row r="204">
      <c r="D204" s="61"/>
      <c r="G204" s="62"/>
      <c r="J204" s="58"/>
      <c r="L204" s="60"/>
    </row>
    <row r="205">
      <c r="D205" s="61"/>
      <c r="G205" s="62"/>
      <c r="J205" s="58"/>
      <c r="L205" s="60"/>
    </row>
    <row r="206">
      <c r="D206" s="61"/>
      <c r="G206" s="62"/>
      <c r="J206" s="58"/>
      <c r="L206" s="60"/>
    </row>
    <row r="207">
      <c r="D207" s="61"/>
      <c r="G207" s="62"/>
      <c r="J207" s="58"/>
      <c r="L207" s="60"/>
    </row>
    <row r="208">
      <c r="D208" s="61"/>
      <c r="G208" s="62"/>
      <c r="J208" s="58"/>
      <c r="L208" s="60"/>
    </row>
    <row r="209">
      <c r="D209" s="61"/>
      <c r="G209" s="62"/>
      <c r="J209" s="58"/>
      <c r="L209" s="60"/>
    </row>
    <row r="210">
      <c r="D210" s="61"/>
      <c r="G210" s="62"/>
      <c r="J210" s="58"/>
      <c r="L210" s="60"/>
    </row>
    <row r="211">
      <c r="D211" s="61"/>
      <c r="G211" s="62"/>
      <c r="J211" s="58"/>
      <c r="L211" s="60"/>
    </row>
    <row r="212">
      <c r="D212" s="61"/>
      <c r="G212" s="62"/>
      <c r="J212" s="58"/>
      <c r="L212" s="60"/>
    </row>
    <row r="213">
      <c r="D213" s="61"/>
      <c r="G213" s="62"/>
      <c r="J213" s="58"/>
      <c r="L213" s="60"/>
    </row>
    <row r="214">
      <c r="D214" s="61"/>
      <c r="G214" s="62"/>
      <c r="J214" s="58"/>
      <c r="L214" s="60"/>
    </row>
    <row r="215">
      <c r="D215" s="61"/>
      <c r="G215" s="62"/>
      <c r="J215" s="58"/>
      <c r="L215" s="60"/>
    </row>
    <row r="216">
      <c r="D216" s="61"/>
      <c r="G216" s="62"/>
      <c r="J216" s="58"/>
      <c r="L216" s="60"/>
    </row>
    <row r="217">
      <c r="D217" s="61"/>
      <c r="G217" s="62"/>
      <c r="J217" s="58"/>
      <c r="L217" s="60"/>
    </row>
    <row r="218">
      <c r="D218" s="61"/>
      <c r="G218" s="62"/>
      <c r="J218" s="58"/>
      <c r="L218" s="60"/>
    </row>
    <row r="219">
      <c r="D219" s="61"/>
      <c r="G219" s="62"/>
      <c r="J219" s="58"/>
      <c r="L219" s="60"/>
    </row>
    <row r="220">
      <c r="D220" s="61"/>
      <c r="G220" s="62"/>
      <c r="J220" s="58"/>
      <c r="L220" s="60"/>
    </row>
    <row r="221">
      <c r="D221" s="61"/>
      <c r="G221" s="62"/>
      <c r="J221" s="58"/>
      <c r="L221" s="60"/>
    </row>
    <row r="222">
      <c r="D222" s="61"/>
      <c r="G222" s="62"/>
      <c r="J222" s="58"/>
      <c r="L222" s="60"/>
    </row>
    <row r="223">
      <c r="D223" s="61"/>
      <c r="G223" s="62"/>
      <c r="J223" s="58"/>
      <c r="L223" s="60"/>
    </row>
    <row r="224">
      <c r="D224" s="61"/>
      <c r="G224" s="62"/>
      <c r="J224" s="58"/>
      <c r="L224" s="60"/>
    </row>
    <row r="225">
      <c r="D225" s="61"/>
      <c r="G225" s="62"/>
      <c r="J225" s="58"/>
      <c r="L225" s="60"/>
    </row>
    <row r="226">
      <c r="D226" s="61"/>
      <c r="G226" s="62"/>
      <c r="J226" s="58"/>
      <c r="L226" s="60"/>
    </row>
    <row r="227">
      <c r="D227" s="61"/>
      <c r="G227" s="62"/>
      <c r="J227" s="58"/>
      <c r="L227" s="60"/>
    </row>
    <row r="228">
      <c r="D228" s="61"/>
      <c r="G228" s="62"/>
      <c r="J228" s="58"/>
      <c r="L228" s="60"/>
    </row>
    <row r="229">
      <c r="D229" s="61"/>
      <c r="G229" s="62"/>
      <c r="J229" s="58"/>
      <c r="L229" s="60"/>
    </row>
    <row r="230">
      <c r="D230" s="61"/>
      <c r="G230" s="62"/>
      <c r="J230" s="58"/>
      <c r="L230" s="60"/>
    </row>
    <row r="231">
      <c r="D231" s="61"/>
      <c r="G231" s="62"/>
      <c r="J231" s="58"/>
      <c r="L231" s="60"/>
    </row>
    <row r="232">
      <c r="D232" s="61"/>
      <c r="G232" s="62"/>
      <c r="J232" s="58"/>
      <c r="L232" s="60"/>
    </row>
    <row r="233">
      <c r="D233" s="61"/>
      <c r="G233" s="62"/>
      <c r="J233" s="58"/>
      <c r="L233" s="60"/>
    </row>
    <row r="234">
      <c r="D234" s="61"/>
      <c r="G234" s="62"/>
      <c r="J234" s="58"/>
      <c r="L234" s="60"/>
    </row>
    <row r="235">
      <c r="D235" s="61"/>
      <c r="G235" s="62"/>
      <c r="J235" s="58"/>
      <c r="L235" s="60"/>
    </row>
    <row r="236">
      <c r="D236" s="61"/>
      <c r="G236" s="62"/>
      <c r="J236" s="58"/>
      <c r="L236" s="60"/>
    </row>
    <row r="237">
      <c r="D237" s="61"/>
      <c r="G237" s="62"/>
      <c r="J237" s="58"/>
      <c r="L237" s="60"/>
    </row>
    <row r="238">
      <c r="D238" s="61"/>
      <c r="G238" s="62"/>
      <c r="J238" s="58"/>
      <c r="L238" s="60"/>
    </row>
    <row r="239">
      <c r="D239" s="61"/>
      <c r="G239" s="62"/>
      <c r="J239" s="58"/>
      <c r="L239" s="60"/>
    </row>
    <row r="240">
      <c r="D240" s="61"/>
      <c r="G240" s="62"/>
      <c r="J240" s="58"/>
      <c r="L240" s="60"/>
    </row>
    <row r="241">
      <c r="D241" s="61"/>
      <c r="G241" s="62"/>
      <c r="J241" s="58"/>
      <c r="L241" s="60"/>
    </row>
    <row r="242">
      <c r="D242" s="61"/>
      <c r="G242" s="62"/>
      <c r="J242" s="58"/>
      <c r="L242" s="60"/>
    </row>
    <row r="243">
      <c r="D243" s="61"/>
      <c r="G243" s="62"/>
      <c r="J243" s="58"/>
      <c r="L243" s="60"/>
    </row>
    <row r="244">
      <c r="D244" s="61"/>
      <c r="G244" s="62"/>
      <c r="J244" s="58"/>
      <c r="L244" s="60"/>
    </row>
    <row r="245">
      <c r="D245" s="61"/>
      <c r="G245" s="62"/>
      <c r="J245" s="58"/>
      <c r="L245" s="60"/>
    </row>
    <row r="246">
      <c r="D246" s="61"/>
      <c r="G246" s="62"/>
      <c r="J246" s="58"/>
      <c r="L246" s="60"/>
    </row>
    <row r="247">
      <c r="D247" s="61"/>
      <c r="G247" s="62"/>
      <c r="J247" s="58"/>
      <c r="L247" s="60"/>
    </row>
    <row r="248">
      <c r="D248" s="61"/>
      <c r="G248" s="62"/>
      <c r="J248" s="58"/>
      <c r="L248" s="60"/>
    </row>
    <row r="249">
      <c r="D249" s="61"/>
      <c r="G249" s="62"/>
      <c r="J249" s="58"/>
      <c r="L249" s="60"/>
    </row>
    <row r="250">
      <c r="D250" s="61"/>
      <c r="G250" s="62"/>
      <c r="J250" s="58"/>
      <c r="L250" s="60"/>
    </row>
    <row r="251">
      <c r="D251" s="61"/>
      <c r="G251" s="62"/>
      <c r="J251" s="58"/>
      <c r="L251" s="60"/>
    </row>
    <row r="252">
      <c r="D252" s="61"/>
      <c r="G252" s="62"/>
      <c r="J252" s="58"/>
      <c r="L252" s="60"/>
    </row>
    <row r="253">
      <c r="D253" s="61"/>
      <c r="G253" s="62"/>
      <c r="J253" s="58"/>
      <c r="L253" s="60"/>
    </row>
    <row r="254">
      <c r="D254" s="61"/>
      <c r="G254" s="62"/>
      <c r="J254" s="58"/>
      <c r="L254" s="60"/>
    </row>
    <row r="255">
      <c r="D255" s="61"/>
      <c r="G255" s="62"/>
      <c r="L255" s="60"/>
    </row>
    <row r="256">
      <c r="D256" s="61"/>
      <c r="G256" s="62"/>
      <c r="L256" s="60"/>
    </row>
    <row r="257">
      <c r="D257" s="61"/>
      <c r="G257" s="62"/>
      <c r="L257" s="60"/>
    </row>
    <row r="258">
      <c r="D258" s="61"/>
      <c r="G258" s="62"/>
      <c r="L258" s="60"/>
    </row>
    <row r="259">
      <c r="D259" s="61"/>
      <c r="G259" s="62"/>
      <c r="L259" s="60"/>
    </row>
    <row r="260">
      <c r="D260" s="61"/>
      <c r="G260" s="62"/>
      <c r="L260" s="60"/>
    </row>
    <row r="261">
      <c r="D261" s="61"/>
      <c r="G261" s="62"/>
      <c r="L261" s="60"/>
    </row>
    <row r="262">
      <c r="D262" s="61"/>
      <c r="G262" s="62"/>
      <c r="L262" s="60"/>
    </row>
    <row r="263">
      <c r="D263" s="61"/>
      <c r="G263" s="62"/>
      <c r="L263" s="60"/>
    </row>
    <row r="264">
      <c r="D264" s="61"/>
      <c r="G264" s="62"/>
      <c r="L264" s="60"/>
    </row>
    <row r="265">
      <c r="D265" s="61"/>
      <c r="G265" s="62"/>
      <c r="L265" s="60"/>
    </row>
    <row r="266">
      <c r="D266" s="61"/>
      <c r="G266" s="62"/>
      <c r="L266" s="60"/>
    </row>
    <row r="267">
      <c r="D267" s="61"/>
      <c r="G267" s="62"/>
      <c r="L267" s="60"/>
    </row>
    <row r="268">
      <c r="D268" s="61"/>
      <c r="G268" s="62"/>
      <c r="L268" s="60"/>
    </row>
    <row r="269">
      <c r="D269" s="61"/>
      <c r="G269" s="62"/>
      <c r="L269" s="60"/>
    </row>
    <row r="270">
      <c r="D270" s="61"/>
      <c r="G270" s="62"/>
      <c r="L270" s="60"/>
    </row>
    <row r="271">
      <c r="D271" s="61"/>
      <c r="G271" s="62"/>
      <c r="L271" s="60"/>
    </row>
    <row r="272">
      <c r="D272" s="61"/>
      <c r="G272" s="62"/>
      <c r="L272" s="60"/>
    </row>
    <row r="273">
      <c r="D273" s="61"/>
      <c r="G273" s="62"/>
      <c r="L273" s="60"/>
    </row>
    <row r="274">
      <c r="D274" s="61"/>
      <c r="G274" s="62"/>
      <c r="L274" s="60"/>
    </row>
    <row r="275">
      <c r="D275" s="61"/>
      <c r="G275" s="62"/>
      <c r="L275" s="60"/>
    </row>
    <row r="276">
      <c r="D276" s="61"/>
      <c r="G276" s="62"/>
      <c r="L276" s="60"/>
    </row>
    <row r="277">
      <c r="D277" s="61"/>
      <c r="G277" s="62"/>
      <c r="L277" s="60"/>
    </row>
    <row r="278">
      <c r="D278" s="61"/>
      <c r="G278" s="62"/>
      <c r="L278" s="60"/>
    </row>
    <row r="279">
      <c r="D279" s="61"/>
      <c r="G279" s="62"/>
      <c r="L279" s="60"/>
    </row>
    <row r="280">
      <c r="D280" s="61"/>
      <c r="G280" s="62"/>
      <c r="L280" s="60"/>
    </row>
    <row r="281">
      <c r="D281" s="61"/>
      <c r="G281" s="62"/>
      <c r="L281" s="60"/>
    </row>
    <row r="282">
      <c r="D282" s="61"/>
      <c r="G282" s="62"/>
      <c r="L282" s="60"/>
    </row>
    <row r="283">
      <c r="D283" s="61"/>
      <c r="G283" s="62"/>
      <c r="L283" s="60"/>
    </row>
    <row r="284">
      <c r="D284" s="61"/>
      <c r="G284" s="62"/>
      <c r="L284" s="60"/>
    </row>
    <row r="285">
      <c r="D285" s="61"/>
      <c r="G285" s="62"/>
      <c r="L285" s="60"/>
    </row>
    <row r="286">
      <c r="D286" s="61"/>
      <c r="G286" s="62"/>
      <c r="L286" s="60"/>
    </row>
    <row r="287">
      <c r="D287" s="61"/>
      <c r="G287" s="62"/>
      <c r="L287" s="60"/>
    </row>
    <row r="288">
      <c r="D288" s="61"/>
      <c r="G288" s="62"/>
      <c r="L288" s="60"/>
    </row>
    <row r="289">
      <c r="D289" s="61"/>
      <c r="G289" s="62"/>
      <c r="L289" s="60"/>
    </row>
    <row r="290">
      <c r="D290" s="61"/>
      <c r="G290" s="62"/>
      <c r="L290" s="60"/>
    </row>
    <row r="291">
      <c r="D291" s="61"/>
      <c r="G291" s="62"/>
      <c r="L291" s="60"/>
    </row>
    <row r="292">
      <c r="G292" s="62"/>
      <c r="L292" s="60"/>
    </row>
    <row r="293">
      <c r="G293" s="62"/>
      <c r="L293" s="60"/>
    </row>
    <row r="294">
      <c r="G294" s="62"/>
      <c r="L294" s="60"/>
    </row>
    <row r="295">
      <c r="G295" s="62"/>
      <c r="L295" s="60"/>
    </row>
    <row r="296">
      <c r="G296" s="62"/>
      <c r="L296" s="60"/>
    </row>
    <row r="297">
      <c r="G297" s="62"/>
      <c r="L297" s="60"/>
    </row>
    <row r="298">
      <c r="G298" s="62"/>
      <c r="L298" s="60"/>
    </row>
    <row r="299">
      <c r="G299" s="62"/>
      <c r="L299" s="60"/>
    </row>
    <row r="300">
      <c r="G300" s="62"/>
      <c r="L300" s="60"/>
    </row>
    <row r="301">
      <c r="G301" s="62"/>
      <c r="L301" s="60"/>
    </row>
    <row r="302">
      <c r="G302" s="62"/>
      <c r="L302" s="60"/>
    </row>
    <row r="303">
      <c r="G303" s="62"/>
      <c r="L303" s="60"/>
    </row>
    <row r="304">
      <c r="G304" s="62"/>
      <c r="L304" s="60"/>
    </row>
    <row r="305">
      <c r="G305" s="62"/>
      <c r="L305" s="60"/>
    </row>
    <row r="306">
      <c r="G306" s="62"/>
      <c r="L306" s="60"/>
    </row>
    <row r="307">
      <c r="G307" s="62"/>
      <c r="L307" s="60"/>
    </row>
    <row r="308">
      <c r="G308" s="62"/>
      <c r="L308" s="60"/>
    </row>
    <row r="309">
      <c r="G309" s="62"/>
      <c r="L309" s="60"/>
    </row>
    <row r="310">
      <c r="G310" s="62"/>
      <c r="L310" s="60"/>
    </row>
    <row r="311">
      <c r="G311" s="62"/>
      <c r="L311" s="60"/>
    </row>
    <row r="312">
      <c r="G312" s="62"/>
      <c r="L312" s="60"/>
    </row>
    <row r="313">
      <c r="G313" s="62"/>
      <c r="L313" s="60"/>
    </row>
    <row r="314">
      <c r="G314" s="62"/>
      <c r="L314" s="60"/>
    </row>
    <row r="315">
      <c r="G315" s="62"/>
      <c r="L315" s="60"/>
    </row>
    <row r="316">
      <c r="G316" s="62"/>
      <c r="L316" s="60"/>
    </row>
    <row r="317">
      <c r="G317" s="62"/>
      <c r="L317" s="60"/>
    </row>
    <row r="318">
      <c r="G318" s="62"/>
      <c r="L318" s="60"/>
    </row>
    <row r="319">
      <c r="G319" s="62"/>
      <c r="L319" s="60"/>
    </row>
    <row r="320">
      <c r="G320" s="62"/>
      <c r="L320" s="60"/>
    </row>
    <row r="321">
      <c r="G321" s="62"/>
      <c r="L321" s="60"/>
    </row>
    <row r="322">
      <c r="G322" s="62"/>
      <c r="L322" s="60"/>
    </row>
    <row r="323">
      <c r="G323" s="62"/>
      <c r="L323" s="60"/>
    </row>
    <row r="324">
      <c r="G324" s="62"/>
      <c r="L324" s="60"/>
    </row>
    <row r="325">
      <c r="G325" s="62"/>
      <c r="L325" s="60"/>
    </row>
    <row r="326">
      <c r="G326" s="62"/>
      <c r="L326" s="60"/>
    </row>
    <row r="327">
      <c r="G327" s="62"/>
      <c r="L327" s="60"/>
    </row>
    <row r="328">
      <c r="G328" s="62"/>
      <c r="L328" s="60"/>
    </row>
    <row r="329">
      <c r="G329" s="62"/>
      <c r="L329" s="60"/>
    </row>
    <row r="330">
      <c r="G330" s="62"/>
      <c r="L330" s="60"/>
    </row>
    <row r="331">
      <c r="G331" s="62"/>
      <c r="L331" s="60"/>
    </row>
    <row r="332">
      <c r="G332" s="62"/>
      <c r="L332" s="60"/>
    </row>
    <row r="333">
      <c r="G333" s="62"/>
      <c r="L333" s="60"/>
    </row>
    <row r="334">
      <c r="G334" s="62"/>
      <c r="L334" s="60"/>
    </row>
    <row r="335">
      <c r="G335" s="62"/>
      <c r="L335" s="60"/>
    </row>
    <row r="336">
      <c r="G336" s="62"/>
      <c r="L336" s="60"/>
    </row>
    <row r="337">
      <c r="G337" s="62"/>
      <c r="L337" s="60"/>
    </row>
    <row r="338">
      <c r="G338" s="62"/>
      <c r="L338" s="60"/>
    </row>
    <row r="339">
      <c r="G339" s="62"/>
      <c r="L339" s="60"/>
    </row>
    <row r="340">
      <c r="G340" s="62"/>
      <c r="L340" s="60"/>
    </row>
    <row r="341">
      <c r="G341" s="62"/>
      <c r="L341" s="60"/>
    </row>
    <row r="342">
      <c r="G342" s="62"/>
      <c r="L342" s="60"/>
    </row>
    <row r="343">
      <c r="G343" s="62"/>
      <c r="L343" s="60"/>
    </row>
    <row r="344">
      <c r="G344" s="62"/>
      <c r="L344" s="60"/>
    </row>
    <row r="345">
      <c r="G345" s="62"/>
      <c r="L345" s="60"/>
    </row>
    <row r="346">
      <c r="G346" s="62"/>
      <c r="L346" s="60"/>
    </row>
    <row r="347">
      <c r="G347" s="62"/>
      <c r="L347" s="60"/>
    </row>
    <row r="348">
      <c r="G348" s="62"/>
      <c r="L348" s="60"/>
    </row>
    <row r="349">
      <c r="G349" s="62"/>
      <c r="L349" s="60"/>
    </row>
    <row r="350">
      <c r="G350" s="62"/>
      <c r="L350" s="60"/>
    </row>
    <row r="351">
      <c r="G351" s="62"/>
      <c r="L351" s="60"/>
    </row>
    <row r="352">
      <c r="G352" s="62"/>
      <c r="L352" s="60"/>
    </row>
    <row r="353">
      <c r="G353" s="62"/>
      <c r="L353" s="60"/>
    </row>
    <row r="354">
      <c r="G354" s="62"/>
      <c r="L354" s="60"/>
    </row>
    <row r="355">
      <c r="G355" s="62"/>
      <c r="L355" s="60"/>
    </row>
    <row r="356">
      <c r="G356" s="62"/>
      <c r="L356" s="60"/>
    </row>
    <row r="357">
      <c r="G357" s="62"/>
      <c r="L357" s="60"/>
    </row>
    <row r="358">
      <c r="G358" s="62"/>
      <c r="L358" s="60"/>
    </row>
    <row r="359">
      <c r="G359" s="62"/>
      <c r="L359" s="60"/>
    </row>
    <row r="360">
      <c r="G360" s="62"/>
      <c r="L360" s="60"/>
    </row>
    <row r="361">
      <c r="G361" s="62"/>
      <c r="L361" s="60"/>
    </row>
    <row r="362">
      <c r="G362" s="62"/>
      <c r="L362" s="60"/>
    </row>
    <row r="363">
      <c r="G363" s="62"/>
      <c r="L363" s="60"/>
    </row>
    <row r="364">
      <c r="G364" s="62"/>
      <c r="L364" s="60"/>
    </row>
    <row r="365">
      <c r="G365" s="62"/>
      <c r="L365" s="60"/>
    </row>
    <row r="366">
      <c r="G366" s="62"/>
      <c r="L366" s="60"/>
    </row>
    <row r="367">
      <c r="G367" s="62"/>
      <c r="L367" s="60"/>
    </row>
    <row r="368">
      <c r="G368" s="62"/>
      <c r="L368" s="60"/>
    </row>
    <row r="369">
      <c r="G369" s="62"/>
      <c r="L369" s="60"/>
    </row>
    <row r="370">
      <c r="G370" s="62"/>
      <c r="L370" s="60"/>
    </row>
    <row r="371">
      <c r="G371" s="62"/>
      <c r="L371" s="60"/>
    </row>
    <row r="372">
      <c r="G372" s="62"/>
      <c r="L372" s="60"/>
    </row>
    <row r="373">
      <c r="G373" s="62"/>
      <c r="L373" s="60"/>
    </row>
    <row r="374">
      <c r="G374" s="62"/>
      <c r="L374" s="60"/>
    </row>
    <row r="375">
      <c r="G375" s="62"/>
      <c r="L375" s="60"/>
    </row>
    <row r="376">
      <c r="G376" s="62"/>
      <c r="L376" s="60"/>
    </row>
    <row r="377">
      <c r="G377" s="62"/>
      <c r="L377" s="60"/>
    </row>
    <row r="378">
      <c r="G378" s="62"/>
      <c r="L378" s="60"/>
    </row>
    <row r="379">
      <c r="G379" s="62"/>
      <c r="L379" s="60"/>
    </row>
    <row r="380">
      <c r="G380" s="62"/>
      <c r="L380" s="60"/>
    </row>
    <row r="381">
      <c r="G381" s="62"/>
      <c r="L381" s="60"/>
    </row>
    <row r="382">
      <c r="G382" s="62"/>
      <c r="L382" s="60"/>
    </row>
    <row r="383">
      <c r="G383" s="62"/>
      <c r="L383" s="60"/>
    </row>
    <row r="384">
      <c r="G384" s="62"/>
      <c r="L384" s="60"/>
    </row>
    <row r="385">
      <c r="G385" s="62"/>
      <c r="L385" s="60"/>
    </row>
    <row r="386">
      <c r="G386" s="62"/>
      <c r="L386" s="60"/>
    </row>
    <row r="387">
      <c r="G387" s="62"/>
      <c r="L387" s="60"/>
    </row>
    <row r="388">
      <c r="G388" s="62"/>
      <c r="L388" s="60"/>
    </row>
    <row r="389">
      <c r="G389" s="62"/>
      <c r="L389" s="60"/>
    </row>
    <row r="390">
      <c r="G390" s="62"/>
      <c r="L390" s="60"/>
    </row>
    <row r="391">
      <c r="G391" s="62"/>
      <c r="L391" s="60"/>
    </row>
    <row r="392">
      <c r="G392" s="62"/>
      <c r="L392" s="60"/>
    </row>
    <row r="393">
      <c r="G393" s="62"/>
      <c r="L393" s="60"/>
    </row>
    <row r="394">
      <c r="G394" s="62"/>
      <c r="L394" s="60"/>
    </row>
    <row r="395">
      <c r="G395" s="62"/>
      <c r="L395" s="60"/>
    </row>
    <row r="396">
      <c r="G396" s="62"/>
      <c r="L396" s="60"/>
    </row>
    <row r="397">
      <c r="G397" s="62"/>
      <c r="L397" s="60"/>
    </row>
    <row r="398">
      <c r="G398" s="62"/>
      <c r="L398" s="60"/>
    </row>
    <row r="399">
      <c r="G399" s="62"/>
      <c r="L399" s="60"/>
    </row>
    <row r="400">
      <c r="G400" s="62"/>
      <c r="L400" s="60"/>
    </row>
    <row r="401">
      <c r="G401" s="62"/>
      <c r="L401" s="60"/>
    </row>
    <row r="402">
      <c r="G402" s="62"/>
      <c r="L402" s="60"/>
    </row>
    <row r="403">
      <c r="G403" s="62"/>
      <c r="L403" s="60"/>
    </row>
    <row r="404">
      <c r="G404" s="62"/>
      <c r="L404" s="60"/>
    </row>
    <row r="405">
      <c r="G405" s="62"/>
      <c r="L405" s="60"/>
    </row>
    <row r="406">
      <c r="G406" s="62"/>
      <c r="L406" s="60"/>
    </row>
    <row r="407">
      <c r="G407" s="62"/>
      <c r="L407" s="60"/>
    </row>
    <row r="408">
      <c r="G408" s="62"/>
      <c r="L408" s="60"/>
    </row>
    <row r="409">
      <c r="G409" s="62"/>
      <c r="L409" s="60"/>
    </row>
    <row r="410">
      <c r="G410" s="62"/>
      <c r="L410" s="60"/>
    </row>
    <row r="411">
      <c r="G411" s="62"/>
      <c r="L411" s="60"/>
    </row>
    <row r="412">
      <c r="G412" s="62"/>
      <c r="L412" s="60"/>
    </row>
    <row r="413">
      <c r="G413" s="62"/>
      <c r="L413" s="60"/>
    </row>
    <row r="414">
      <c r="G414" s="62"/>
      <c r="L414" s="60"/>
    </row>
    <row r="415">
      <c r="G415" s="62"/>
      <c r="L415" s="60"/>
    </row>
    <row r="416">
      <c r="G416" s="62"/>
      <c r="L416" s="60"/>
    </row>
    <row r="417">
      <c r="G417" s="62"/>
      <c r="L417" s="60"/>
    </row>
    <row r="418">
      <c r="G418" s="62"/>
      <c r="L418" s="60"/>
    </row>
    <row r="419">
      <c r="G419" s="62"/>
      <c r="L419" s="60"/>
    </row>
    <row r="420">
      <c r="G420" s="62"/>
      <c r="L420" s="60"/>
    </row>
    <row r="421">
      <c r="G421" s="62"/>
      <c r="L421" s="60"/>
    </row>
    <row r="422">
      <c r="G422" s="62"/>
      <c r="L422" s="60"/>
    </row>
    <row r="423">
      <c r="G423" s="62"/>
      <c r="L423" s="60"/>
    </row>
    <row r="424">
      <c r="G424" s="62"/>
      <c r="L424" s="60"/>
    </row>
    <row r="425">
      <c r="G425" s="62"/>
      <c r="L425" s="60"/>
    </row>
    <row r="426">
      <c r="G426" s="62"/>
      <c r="L426" s="60"/>
    </row>
    <row r="427">
      <c r="G427" s="62"/>
      <c r="L427" s="60"/>
    </row>
    <row r="428">
      <c r="G428" s="62"/>
      <c r="L428" s="60"/>
    </row>
    <row r="429">
      <c r="G429" s="62"/>
      <c r="L429" s="60"/>
    </row>
    <row r="430">
      <c r="G430" s="62"/>
      <c r="L430" s="60"/>
    </row>
    <row r="431">
      <c r="G431" s="62"/>
      <c r="L431" s="60"/>
    </row>
    <row r="432">
      <c r="G432" s="62"/>
      <c r="L432" s="60"/>
    </row>
    <row r="433">
      <c r="G433" s="62"/>
      <c r="L433" s="60"/>
    </row>
    <row r="434">
      <c r="G434" s="62"/>
      <c r="L434" s="60"/>
    </row>
    <row r="435">
      <c r="G435" s="62"/>
      <c r="L435" s="60"/>
    </row>
    <row r="436">
      <c r="G436" s="62"/>
      <c r="L436" s="60"/>
    </row>
    <row r="437">
      <c r="G437" s="62"/>
      <c r="L437" s="60"/>
    </row>
    <row r="438">
      <c r="G438" s="62"/>
      <c r="L438" s="60"/>
    </row>
    <row r="439">
      <c r="G439" s="62"/>
      <c r="L439" s="60"/>
    </row>
    <row r="440">
      <c r="G440" s="62"/>
      <c r="L440" s="60"/>
    </row>
    <row r="441">
      <c r="G441" s="62"/>
      <c r="L441" s="60"/>
    </row>
    <row r="442">
      <c r="G442" s="62"/>
      <c r="L442" s="60"/>
    </row>
    <row r="443">
      <c r="G443" s="62"/>
      <c r="L443" s="60"/>
    </row>
    <row r="444">
      <c r="G444" s="62"/>
      <c r="L444" s="60"/>
    </row>
    <row r="445">
      <c r="G445" s="62"/>
      <c r="L445" s="60"/>
    </row>
    <row r="446">
      <c r="G446" s="62"/>
      <c r="L446" s="60"/>
    </row>
    <row r="447">
      <c r="G447" s="62"/>
      <c r="L447" s="60"/>
    </row>
    <row r="448">
      <c r="G448" s="62"/>
      <c r="L448" s="60"/>
    </row>
    <row r="449">
      <c r="G449" s="62"/>
      <c r="L449" s="60"/>
    </row>
    <row r="450">
      <c r="G450" s="62"/>
      <c r="L450" s="60"/>
    </row>
    <row r="451">
      <c r="G451" s="62"/>
      <c r="L451" s="60"/>
    </row>
    <row r="452">
      <c r="G452" s="62"/>
      <c r="L452" s="60"/>
    </row>
    <row r="453">
      <c r="G453" s="62"/>
      <c r="L453" s="60"/>
    </row>
    <row r="454">
      <c r="G454" s="62"/>
      <c r="L454" s="60"/>
    </row>
    <row r="455">
      <c r="G455" s="62"/>
      <c r="L455" s="60"/>
    </row>
    <row r="456">
      <c r="G456" s="62"/>
      <c r="L456" s="60"/>
    </row>
    <row r="457">
      <c r="G457" s="62"/>
      <c r="L457" s="60"/>
    </row>
    <row r="458">
      <c r="G458" s="62"/>
      <c r="L458" s="60"/>
    </row>
    <row r="459">
      <c r="G459" s="62"/>
      <c r="L459" s="60"/>
    </row>
    <row r="460">
      <c r="G460" s="62"/>
      <c r="L460" s="60"/>
    </row>
    <row r="461">
      <c r="G461" s="62"/>
      <c r="L461" s="60"/>
    </row>
    <row r="462">
      <c r="G462" s="62"/>
      <c r="L462" s="60"/>
    </row>
    <row r="463">
      <c r="G463" s="62"/>
      <c r="L463" s="60"/>
    </row>
    <row r="464">
      <c r="G464" s="62"/>
      <c r="L464" s="60"/>
    </row>
    <row r="465">
      <c r="G465" s="62"/>
      <c r="L465" s="60"/>
    </row>
    <row r="466">
      <c r="G466" s="62"/>
      <c r="L466" s="60"/>
    </row>
    <row r="467">
      <c r="G467" s="62"/>
      <c r="L467" s="60"/>
    </row>
    <row r="468">
      <c r="G468" s="62"/>
      <c r="L468" s="60"/>
    </row>
    <row r="469">
      <c r="G469" s="62"/>
      <c r="L469" s="60"/>
    </row>
    <row r="470">
      <c r="G470" s="62"/>
      <c r="L470" s="60"/>
    </row>
    <row r="471">
      <c r="G471" s="62"/>
      <c r="L471" s="60"/>
    </row>
    <row r="472">
      <c r="G472" s="62"/>
      <c r="L472" s="60"/>
    </row>
    <row r="473">
      <c r="G473" s="62"/>
      <c r="L473" s="60"/>
    </row>
    <row r="474">
      <c r="G474" s="62"/>
      <c r="L474" s="60"/>
    </row>
    <row r="475">
      <c r="G475" s="62"/>
      <c r="L475" s="60"/>
    </row>
    <row r="476">
      <c r="G476" s="62"/>
      <c r="L476" s="60"/>
    </row>
    <row r="477">
      <c r="G477" s="62"/>
      <c r="L477" s="60"/>
    </row>
    <row r="478">
      <c r="G478" s="62"/>
      <c r="L478" s="60"/>
    </row>
    <row r="479">
      <c r="G479" s="62"/>
      <c r="L479" s="60"/>
    </row>
    <row r="480">
      <c r="G480" s="62"/>
      <c r="L480" s="60"/>
    </row>
    <row r="481">
      <c r="G481" s="62"/>
      <c r="L481" s="60"/>
    </row>
    <row r="482">
      <c r="G482" s="62"/>
      <c r="L482" s="60"/>
    </row>
    <row r="483">
      <c r="G483" s="62"/>
      <c r="L483" s="60"/>
    </row>
    <row r="484">
      <c r="G484" s="62"/>
      <c r="L484" s="60"/>
    </row>
    <row r="485">
      <c r="G485" s="62"/>
      <c r="L485" s="60"/>
    </row>
    <row r="486">
      <c r="G486" s="62"/>
      <c r="L486" s="60"/>
    </row>
    <row r="487">
      <c r="G487" s="62"/>
      <c r="L487" s="60"/>
    </row>
    <row r="488">
      <c r="G488" s="62"/>
      <c r="L488" s="60"/>
    </row>
    <row r="489">
      <c r="G489" s="62"/>
      <c r="L489" s="60"/>
    </row>
    <row r="490">
      <c r="G490" s="62"/>
      <c r="L490" s="60"/>
    </row>
    <row r="491">
      <c r="G491" s="62"/>
      <c r="L491" s="60"/>
    </row>
    <row r="492">
      <c r="G492" s="62"/>
      <c r="L492" s="60"/>
    </row>
    <row r="493">
      <c r="G493" s="62"/>
      <c r="L493" s="60"/>
    </row>
    <row r="494">
      <c r="G494" s="62"/>
      <c r="L494" s="60"/>
    </row>
    <row r="495">
      <c r="G495" s="62"/>
      <c r="L495" s="60"/>
    </row>
    <row r="496">
      <c r="G496" s="62"/>
      <c r="L496" s="60"/>
    </row>
    <row r="497">
      <c r="G497" s="62"/>
      <c r="L497" s="60"/>
    </row>
    <row r="498">
      <c r="G498" s="62"/>
      <c r="L498" s="60"/>
    </row>
    <row r="499">
      <c r="G499" s="62"/>
      <c r="L499" s="60"/>
    </row>
    <row r="500">
      <c r="G500" s="62"/>
      <c r="L500" s="60"/>
    </row>
    <row r="501">
      <c r="G501" s="62"/>
      <c r="L501" s="60"/>
    </row>
    <row r="502">
      <c r="G502" s="62"/>
      <c r="L502" s="60"/>
    </row>
    <row r="503">
      <c r="G503" s="62"/>
      <c r="L503" s="60"/>
    </row>
    <row r="504">
      <c r="G504" s="62"/>
      <c r="L504" s="60"/>
    </row>
    <row r="505">
      <c r="G505" s="62"/>
      <c r="L505" s="60"/>
    </row>
    <row r="506">
      <c r="G506" s="62"/>
      <c r="L506" s="60"/>
    </row>
    <row r="507">
      <c r="G507" s="62"/>
      <c r="L507" s="60"/>
    </row>
    <row r="508">
      <c r="G508" s="62"/>
      <c r="L508" s="60"/>
    </row>
    <row r="509">
      <c r="G509" s="62"/>
      <c r="L509" s="60"/>
    </row>
    <row r="510">
      <c r="G510" s="62"/>
      <c r="L510" s="60"/>
    </row>
    <row r="511">
      <c r="G511" s="62"/>
      <c r="L511" s="60"/>
    </row>
    <row r="512">
      <c r="G512" s="62"/>
      <c r="L512" s="60"/>
    </row>
    <row r="513">
      <c r="G513" s="62"/>
      <c r="L513" s="60"/>
    </row>
    <row r="514">
      <c r="G514" s="62"/>
      <c r="L514" s="60"/>
    </row>
    <row r="515">
      <c r="G515" s="62"/>
      <c r="L515" s="60"/>
    </row>
    <row r="516">
      <c r="G516" s="62"/>
      <c r="L516" s="60"/>
    </row>
    <row r="517">
      <c r="G517" s="62"/>
      <c r="L517" s="60"/>
    </row>
    <row r="518">
      <c r="G518" s="62"/>
      <c r="L518" s="60"/>
    </row>
    <row r="519">
      <c r="G519" s="62"/>
      <c r="L519" s="60"/>
    </row>
    <row r="520">
      <c r="G520" s="62"/>
      <c r="L520" s="60"/>
    </row>
    <row r="521">
      <c r="G521" s="62"/>
      <c r="L521" s="60"/>
    </row>
    <row r="522">
      <c r="G522" s="62"/>
      <c r="L522" s="60"/>
    </row>
    <row r="523">
      <c r="G523" s="62"/>
      <c r="L523" s="60"/>
    </row>
    <row r="524">
      <c r="G524" s="62"/>
      <c r="L524" s="60"/>
    </row>
    <row r="525">
      <c r="G525" s="62"/>
      <c r="L525" s="60"/>
    </row>
    <row r="526">
      <c r="G526" s="62"/>
      <c r="L526" s="60"/>
    </row>
    <row r="527">
      <c r="G527" s="62"/>
      <c r="L527" s="60"/>
    </row>
    <row r="528">
      <c r="G528" s="62"/>
      <c r="L528" s="60"/>
    </row>
    <row r="529">
      <c r="G529" s="62"/>
      <c r="L529" s="60"/>
    </row>
    <row r="530">
      <c r="G530" s="62"/>
      <c r="L530" s="60"/>
    </row>
    <row r="531">
      <c r="G531" s="62"/>
      <c r="L531" s="60"/>
    </row>
    <row r="532">
      <c r="G532" s="62"/>
      <c r="L532" s="60"/>
    </row>
    <row r="533">
      <c r="G533" s="62"/>
      <c r="L533" s="60"/>
    </row>
    <row r="534">
      <c r="G534" s="62"/>
      <c r="L534" s="60"/>
    </row>
    <row r="535">
      <c r="G535" s="62"/>
      <c r="L535" s="60"/>
    </row>
    <row r="536">
      <c r="G536" s="62"/>
      <c r="L536" s="60"/>
    </row>
    <row r="537">
      <c r="G537" s="62"/>
      <c r="L537" s="60"/>
    </row>
    <row r="538">
      <c r="G538" s="62"/>
      <c r="L538" s="60"/>
    </row>
    <row r="539">
      <c r="G539" s="62"/>
      <c r="L539" s="60"/>
    </row>
    <row r="540">
      <c r="G540" s="62"/>
      <c r="L540" s="60"/>
    </row>
    <row r="541">
      <c r="G541" s="62"/>
      <c r="L541" s="60"/>
    </row>
    <row r="542">
      <c r="G542" s="62"/>
      <c r="L542" s="60"/>
    </row>
    <row r="543">
      <c r="G543" s="62"/>
      <c r="L543" s="60"/>
    </row>
    <row r="544">
      <c r="G544" s="62"/>
      <c r="L544" s="60"/>
    </row>
    <row r="545">
      <c r="G545" s="62"/>
      <c r="L545" s="60"/>
    </row>
    <row r="546">
      <c r="G546" s="62"/>
      <c r="L546" s="60"/>
    </row>
    <row r="547">
      <c r="G547" s="62"/>
      <c r="L547" s="60"/>
    </row>
    <row r="548">
      <c r="G548" s="62"/>
      <c r="L548" s="60"/>
    </row>
    <row r="549">
      <c r="G549" s="62"/>
      <c r="L549" s="60"/>
    </row>
    <row r="550">
      <c r="G550" s="62"/>
      <c r="L550" s="60"/>
    </row>
    <row r="551">
      <c r="G551" s="62"/>
      <c r="L551" s="60"/>
    </row>
    <row r="552">
      <c r="G552" s="62"/>
      <c r="L552" s="60"/>
    </row>
    <row r="553">
      <c r="G553" s="62"/>
      <c r="L553" s="60"/>
    </row>
    <row r="554">
      <c r="G554" s="62"/>
      <c r="L554" s="60"/>
    </row>
    <row r="555">
      <c r="G555" s="62"/>
      <c r="L555" s="60"/>
    </row>
    <row r="556">
      <c r="G556" s="62"/>
      <c r="L556" s="60"/>
    </row>
    <row r="557">
      <c r="G557" s="62"/>
      <c r="L557" s="60"/>
    </row>
    <row r="558">
      <c r="G558" s="62"/>
      <c r="L558" s="60"/>
    </row>
    <row r="559">
      <c r="G559" s="62"/>
      <c r="L559" s="60"/>
    </row>
    <row r="560">
      <c r="G560" s="62"/>
      <c r="L560" s="60"/>
    </row>
    <row r="561">
      <c r="G561" s="62"/>
      <c r="L561" s="60"/>
    </row>
    <row r="562">
      <c r="G562" s="62"/>
      <c r="L562" s="60"/>
    </row>
    <row r="563">
      <c r="G563" s="62"/>
      <c r="L563" s="60"/>
    </row>
    <row r="564">
      <c r="G564" s="62"/>
      <c r="L564" s="60"/>
    </row>
    <row r="565">
      <c r="G565" s="62"/>
      <c r="L565" s="60"/>
    </row>
    <row r="566">
      <c r="G566" s="62"/>
      <c r="L566" s="60"/>
    </row>
    <row r="567">
      <c r="G567" s="62"/>
      <c r="L567" s="60"/>
    </row>
    <row r="568">
      <c r="G568" s="62"/>
      <c r="L568" s="60"/>
    </row>
    <row r="569">
      <c r="G569" s="62"/>
      <c r="L569" s="60"/>
    </row>
    <row r="570">
      <c r="G570" s="62"/>
      <c r="L570" s="60"/>
    </row>
    <row r="571">
      <c r="G571" s="62"/>
      <c r="L571" s="60"/>
    </row>
    <row r="572">
      <c r="G572" s="62"/>
      <c r="L572" s="60"/>
    </row>
    <row r="573">
      <c r="G573" s="62"/>
      <c r="L573" s="60"/>
    </row>
    <row r="574">
      <c r="G574" s="62"/>
      <c r="L574" s="60"/>
    </row>
    <row r="575">
      <c r="G575" s="62"/>
      <c r="L575" s="60"/>
    </row>
    <row r="576">
      <c r="G576" s="62"/>
      <c r="L576" s="60"/>
    </row>
    <row r="577">
      <c r="G577" s="62"/>
      <c r="L577" s="60"/>
    </row>
    <row r="578">
      <c r="G578" s="62"/>
      <c r="L578" s="60"/>
    </row>
    <row r="579">
      <c r="G579" s="62"/>
      <c r="L579" s="60"/>
    </row>
    <row r="580">
      <c r="G580" s="62"/>
      <c r="L580" s="60"/>
    </row>
    <row r="581">
      <c r="G581" s="62"/>
      <c r="L581" s="60"/>
    </row>
    <row r="582">
      <c r="G582" s="62"/>
      <c r="L582" s="60"/>
    </row>
    <row r="583">
      <c r="G583" s="62"/>
      <c r="L583" s="60"/>
    </row>
    <row r="584">
      <c r="G584" s="62"/>
      <c r="L584" s="60"/>
    </row>
    <row r="585">
      <c r="G585" s="62"/>
      <c r="L585" s="60"/>
    </row>
    <row r="586">
      <c r="G586" s="62"/>
      <c r="L586" s="60"/>
    </row>
    <row r="587">
      <c r="G587" s="62"/>
      <c r="L587" s="60"/>
    </row>
    <row r="588">
      <c r="G588" s="62"/>
      <c r="L588" s="60"/>
    </row>
    <row r="589">
      <c r="G589" s="62"/>
      <c r="L589" s="60"/>
    </row>
    <row r="590">
      <c r="G590" s="62"/>
      <c r="L590" s="60"/>
    </row>
    <row r="591">
      <c r="G591" s="62"/>
      <c r="L591" s="60"/>
    </row>
    <row r="592">
      <c r="G592" s="62"/>
      <c r="L592" s="60"/>
    </row>
    <row r="593">
      <c r="G593" s="62"/>
      <c r="L593" s="60"/>
    </row>
    <row r="594">
      <c r="G594" s="62"/>
      <c r="L594" s="60"/>
    </row>
    <row r="595">
      <c r="G595" s="62"/>
      <c r="L595" s="60"/>
    </row>
    <row r="596">
      <c r="G596" s="62"/>
      <c r="L596" s="60"/>
    </row>
    <row r="597">
      <c r="G597" s="62"/>
      <c r="L597" s="60"/>
    </row>
    <row r="598">
      <c r="G598" s="62"/>
      <c r="L598" s="60"/>
    </row>
    <row r="599">
      <c r="G599" s="62"/>
      <c r="L599" s="60"/>
    </row>
    <row r="600">
      <c r="G600" s="62"/>
      <c r="L600" s="60"/>
    </row>
    <row r="601">
      <c r="G601" s="62"/>
      <c r="L601" s="60"/>
    </row>
    <row r="602">
      <c r="G602" s="62"/>
      <c r="L602" s="60"/>
    </row>
    <row r="603">
      <c r="G603" s="62"/>
      <c r="L603" s="60"/>
    </row>
    <row r="604">
      <c r="G604" s="62"/>
      <c r="L604" s="60"/>
    </row>
    <row r="605">
      <c r="G605" s="62"/>
      <c r="L605" s="60"/>
    </row>
    <row r="606">
      <c r="G606" s="62"/>
      <c r="L606" s="60"/>
    </row>
    <row r="607">
      <c r="G607" s="62"/>
      <c r="L607" s="60"/>
    </row>
    <row r="608">
      <c r="G608" s="62"/>
      <c r="L608" s="60"/>
    </row>
    <row r="609">
      <c r="G609" s="62"/>
      <c r="L609" s="60"/>
    </row>
    <row r="610">
      <c r="G610" s="62"/>
      <c r="L610" s="60"/>
    </row>
    <row r="611">
      <c r="G611" s="62"/>
      <c r="L611" s="60"/>
    </row>
    <row r="612">
      <c r="G612" s="62"/>
      <c r="L612" s="60"/>
    </row>
    <row r="613">
      <c r="G613" s="62"/>
      <c r="L613" s="60"/>
    </row>
    <row r="614">
      <c r="G614" s="62"/>
      <c r="L614" s="60"/>
    </row>
    <row r="615">
      <c r="G615" s="62"/>
      <c r="L615" s="60"/>
    </row>
    <row r="616">
      <c r="G616" s="62"/>
      <c r="L616" s="60"/>
    </row>
    <row r="617">
      <c r="G617" s="62"/>
      <c r="L617" s="60"/>
    </row>
    <row r="618">
      <c r="G618" s="62"/>
      <c r="L618" s="60"/>
    </row>
    <row r="619">
      <c r="G619" s="62"/>
      <c r="L619" s="60"/>
    </row>
    <row r="620">
      <c r="G620" s="62"/>
      <c r="L620" s="60"/>
    </row>
    <row r="621">
      <c r="G621" s="62"/>
      <c r="L621" s="60"/>
    </row>
    <row r="622">
      <c r="G622" s="62"/>
      <c r="L622" s="60"/>
    </row>
    <row r="623">
      <c r="G623" s="62"/>
      <c r="L623" s="60"/>
    </row>
    <row r="624">
      <c r="G624" s="62"/>
      <c r="L624" s="60"/>
    </row>
    <row r="625">
      <c r="G625" s="62"/>
      <c r="L625" s="60"/>
    </row>
    <row r="626">
      <c r="G626" s="62"/>
      <c r="L626" s="60"/>
    </row>
    <row r="627">
      <c r="G627" s="62"/>
      <c r="L627" s="60"/>
    </row>
    <row r="628">
      <c r="G628" s="62"/>
      <c r="L628" s="60"/>
    </row>
    <row r="629">
      <c r="G629" s="62"/>
      <c r="L629" s="60"/>
    </row>
    <row r="630">
      <c r="G630" s="62"/>
      <c r="L630" s="60"/>
    </row>
    <row r="631">
      <c r="G631" s="62"/>
      <c r="L631" s="60"/>
    </row>
    <row r="632">
      <c r="G632" s="62"/>
      <c r="L632" s="60"/>
    </row>
    <row r="633">
      <c r="G633" s="62"/>
      <c r="L633" s="60"/>
    </row>
    <row r="634">
      <c r="G634" s="62"/>
      <c r="L634" s="60"/>
    </row>
    <row r="635">
      <c r="G635" s="62"/>
      <c r="L635" s="60"/>
    </row>
    <row r="636">
      <c r="G636" s="62"/>
      <c r="L636" s="60"/>
    </row>
    <row r="637">
      <c r="G637" s="62"/>
      <c r="L637" s="60"/>
    </row>
    <row r="638">
      <c r="G638" s="62"/>
      <c r="L638" s="60"/>
    </row>
    <row r="639">
      <c r="G639" s="62"/>
      <c r="L639" s="60"/>
    </row>
    <row r="640">
      <c r="G640" s="62"/>
      <c r="L640" s="60"/>
    </row>
    <row r="641">
      <c r="G641" s="62"/>
      <c r="L641" s="60"/>
    </row>
    <row r="642">
      <c r="G642" s="62"/>
      <c r="L642" s="60"/>
    </row>
    <row r="643">
      <c r="G643" s="62"/>
      <c r="L643" s="60"/>
    </row>
    <row r="644">
      <c r="G644" s="62"/>
      <c r="L644" s="60"/>
    </row>
    <row r="645">
      <c r="G645" s="62"/>
      <c r="L645" s="60"/>
    </row>
    <row r="646">
      <c r="G646" s="62"/>
      <c r="L646" s="60"/>
    </row>
    <row r="647">
      <c r="G647" s="62"/>
      <c r="L647" s="60"/>
    </row>
    <row r="648">
      <c r="G648" s="62"/>
      <c r="L648" s="60"/>
    </row>
    <row r="649">
      <c r="G649" s="62"/>
      <c r="L649" s="60"/>
    </row>
    <row r="650">
      <c r="G650" s="62"/>
      <c r="L650" s="60"/>
    </row>
    <row r="651">
      <c r="G651" s="62"/>
      <c r="L651" s="60"/>
    </row>
    <row r="652">
      <c r="G652" s="62"/>
      <c r="L652" s="60"/>
    </row>
    <row r="653">
      <c r="G653" s="62"/>
      <c r="L653" s="60"/>
    </row>
    <row r="654">
      <c r="G654" s="62"/>
      <c r="L654" s="60"/>
    </row>
    <row r="655">
      <c r="G655" s="62"/>
      <c r="L655" s="60"/>
    </row>
    <row r="656">
      <c r="G656" s="62"/>
      <c r="L656" s="60"/>
    </row>
    <row r="657">
      <c r="G657" s="62"/>
      <c r="L657" s="60"/>
    </row>
    <row r="658">
      <c r="G658" s="62"/>
      <c r="L658" s="60"/>
    </row>
    <row r="659">
      <c r="G659" s="62"/>
      <c r="L659" s="60"/>
    </row>
    <row r="660">
      <c r="G660" s="62"/>
      <c r="L660" s="60"/>
    </row>
    <row r="661">
      <c r="G661" s="62"/>
      <c r="L661" s="60"/>
    </row>
    <row r="662">
      <c r="G662" s="62"/>
      <c r="L662" s="60"/>
    </row>
    <row r="663">
      <c r="G663" s="62"/>
      <c r="L663" s="60"/>
    </row>
    <row r="664">
      <c r="G664" s="62"/>
      <c r="L664" s="60"/>
    </row>
    <row r="665">
      <c r="G665" s="62"/>
      <c r="L665" s="60"/>
    </row>
    <row r="666">
      <c r="G666" s="62"/>
      <c r="L666" s="60"/>
    </row>
    <row r="667">
      <c r="G667" s="62"/>
      <c r="L667" s="60"/>
    </row>
    <row r="668">
      <c r="G668" s="62"/>
      <c r="L668" s="60"/>
    </row>
    <row r="669">
      <c r="G669" s="62"/>
      <c r="L669" s="60"/>
    </row>
    <row r="670">
      <c r="G670" s="62"/>
      <c r="L670" s="60"/>
    </row>
    <row r="671">
      <c r="G671" s="62"/>
      <c r="L671" s="60"/>
    </row>
    <row r="672">
      <c r="G672" s="62"/>
      <c r="L672" s="60"/>
    </row>
    <row r="673">
      <c r="G673" s="62"/>
      <c r="L673" s="60"/>
    </row>
    <row r="674">
      <c r="G674" s="62"/>
      <c r="L674" s="60"/>
    </row>
    <row r="675">
      <c r="G675" s="62"/>
      <c r="L675" s="60"/>
    </row>
    <row r="676">
      <c r="G676" s="62"/>
      <c r="L676" s="60"/>
    </row>
    <row r="677">
      <c r="G677" s="62"/>
      <c r="L677" s="60"/>
    </row>
    <row r="678">
      <c r="G678" s="62"/>
      <c r="L678" s="60"/>
    </row>
    <row r="679">
      <c r="G679" s="62"/>
      <c r="L679" s="60"/>
    </row>
    <row r="680">
      <c r="G680" s="62"/>
      <c r="L680" s="60"/>
    </row>
    <row r="681">
      <c r="G681" s="62"/>
      <c r="L681" s="60"/>
    </row>
    <row r="682">
      <c r="G682" s="62"/>
      <c r="L682" s="60"/>
    </row>
    <row r="683">
      <c r="G683" s="62"/>
      <c r="L683" s="60"/>
    </row>
    <row r="684">
      <c r="G684" s="62"/>
      <c r="L684" s="60"/>
    </row>
    <row r="685">
      <c r="G685" s="62"/>
      <c r="L685" s="60"/>
    </row>
    <row r="686">
      <c r="G686" s="62"/>
      <c r="L686" s="60"/>
    </row>
    <row r="687">
      <c r="G687" s="62"/>
      <c r="L687" s="60"/>
    </row>
    <row r="688">
      <c r="G688" s="62"/>
      <c r="L688" s="60"/>
    </row>
    <row r="689">
      <c r="G689" s="62"/>
      <c r="L689" s="60"/>
    </row>
    <row r="690">
      <c r="G690" s="62"/>
      <c r="L690" s="60"/>
    </row>
    <row r="691">
      <c r="G691" s="62"/>
      <c r="L691" s="60"/>
    </row>
    <row r="692">
      <c r="G692" s="62"/>
      <c r="L692" s="60"/>
    </row>
    <row r="693">
      <c r="G693" s="62"/>
      <c r="L693" s="60"/>
    </row>
    <row r="694">
      <c r="G694" s="62"/>
      <c r="L694" s="60"/>
    </row>
    <row r="695">
      <c r="G695" s="62"/>
      <c r="L695" s="60"/>
    </row>
    <row r="696">
      <c r="G696" s="62"/>
      <c r="L696" s="60"/>
    </row>
    <row r="697">
      <c r="G697" s="62"/>
      <c r="L697" s="60"/>
    </row>
    <row r="698">
      <c r="G698" s="62"/>
      <c r="L698" s="60"/>
    </row>
    <row r="699">
      <c r="G699" s="62"/>
      <c r="L699" s="60"/>
    </row>
    <row r="700">
      <c r="G700" s="62"/>
      <c r="L700" s="60"/>
    </row>
    <row r="701">
      <c r="G701" s="62"/>
      <c r="L701" s="60"/>
    </row>
    <row r="702">
      <c r="G702" s="62"/>
      <c r="L702" s="60"/>
    </row>
    <row r="703">
      <c r="G703" s="62"/>
      <c r="L703" s="60"/>
    </row>
    <row r="704">
      <c r="G704" s="62"/>
      <c r="L704" s="60"/>
    </row>
    <row r="705">
      <c r="G705" s="62"/>
      <c r="L705" s="60"/>
    </row>
    <row r="706">
      <c r="G706" s="62"/>
      <c r="L706" s="60"/>
    </row>
    <row r="707">
      <c r="G707" s="62"/>
      <c r="L707" s="60"/>
    </row>
    <row r="708">
      <c r="G708" s="62"/>
      <c r="L708" s="60"/>
    </row>
    <row r="709">
      <c r="G709" s="62"/>
      <c r="L709" s="60"/>
    </row>
    <row r="710">
      <c r="G710" s="62"/>
      <c r="L710" s="60"/>
    </row>
    <row r="711">
      <c r="G711" s="62"/>
      <c r="L711" s="60"/>
    </row>
    <row r="712">
      <c r="G712" s="62"/>
      <c r="L712" s="60"/>
    </row>
    <row r="713">
      <c r="G713" s="62"/>
      <c r="L713" s="60"/>
    </row>
    <row r="714">
      <c r="G714" s="62"/>
      <c r="L714" s="60"/>
    </row>
    <row r="715">
      <c r="G715" s="62"/>
      <c r="L715" s="60"/>
    </row>
    <row r="716">
      <c r="G716" s="62"/>
      <c r="L716" s="60"/>
    </row>
    <row r="717">
      <c r="G717" s="62"/>
      <c r="L717" s="60"/>
    </row>
    <row r="718">
      <c r="G718" s="62"/>
      <c r="L718" s="60"/>
    </row>
    <row r="719">
      <c r="G719" s="62"/>
      <c r="L719" s="60"/>
    </row>
    <row r="720">
      <c r="G720" s="62"/>
      <c r="L720" s="60"/>
    </row>
    <row r="721">
      <c r="G721" s="62"/>
      <c r="L721" s="60"/>
    </row>
    <row r="722">
      <c r="G722" s="62"/>
      <c r="L722" s="60"/>
    </row>
    <row r="723">
      <c r="G723" s="62"/>
      <c r="L723" s="60"/>
    </row>
    <row r="724">
      <c r="G724" s="62"/>
      <c r="L724" s="60"/>
    </row>
    <row r="725">
      <c r="G725" s="62"/>
      <c r="L725" s="60"/>
    </row>
    <row r="726">
      <c r="G726" s="62"/>
      <c r="L726" s="60"/>
    </row>
    <row r="727">
      <c r="G727" s="62"/>
      <c r="L727" s="60"/>
    </row>
    <row r="728">
      <c r="G728" s="62"/>
      <c r="L728" s="60"/>
    </row>
    <row r="729">
      <c r="G729" s="62"/>
      <c r="L729" s="60"/>
    </row>
    <row r="730">
      <c r="G730" s="62"/>
      <c r="L730" s="60"/>
    </row>
    <row r="731">
      <c r="G731" s="62"/>
      <c r="L731" s="60"/>
    </row>
    <row r="732">
      <c r="G732" s="62"/>
      <c r="L732" s="60"/>
    </row>
    <row r="733">
      <c r="G733" s="62"/>
      <c r="L733" s="60"/>
    </row>
    <row r="734">
      <c r="G734" s="62"/>
      <c r="L734" s="60"/>
    </row>
    <row r="735">
      <c r="G735" s="62"/>
      <c r="L735" s="60"/>
    </row>
    <row r="736">
      <c r="G736" s="62"/>
      <c r="L736" s="60"/>
    </row>
    <row r="737">
      <c r="G737" s="62"/>
      <c r="L737" s="60"/>
    </row>
    <row r="738">
      <c r="G738" s="62"/>
      <c r="L738" s="60"/>
    </row>
    <row r="739">
      <c r="G739" s="62"/>
      <c r="L739" s="60"/>
    </row>
    <row r="740">
      <c r="G740" s="62"/>
      <c r="L740" s="60"/>
    </row>
    <row r="741">
      <c r="G741" s="62"/>
      <c r="L741" s="60"/>
    </row>
    <row r="742">
      <c r="G742" s="62"/>
      <c r="L742" s="60"/>
    </row>
    <row r="743">
      <c r="G743" s="62"/>
      <c r="L743" s="60"/>
    </row>
    <row r="744">
      <c r="G744" s="62"/>
      <c r="L744" s="60"/>
    </row>
    <row r="745">
      <c r="G745" s="62"/>
      <c r="L745" s="60"/>
    </row>
    <row r="746">
      <c r="G746" s="62"/>
      <c r="L746" s="60"/>
    </row>
    <row r="747">
      <c r="G747" s="62"/>
      <c r="L747" s="60"/>
    </row>
    <row r="748">
      <c r="G748" s="62"/>
      <c r="L748" s="60"/>
    </row>
    <row r="749">
      <c r="G749" s="62"/>
      <c r="L749" s="60"/>
    </row>
    <row r="750">
      <c r="G750" s="62"/>
      <c r="L750" s="60"/>
    </row>
    <row r="751">
      <c r="G751" s="62"/>
      <c r="L751" s="60"/>
    </row>
    <row r="752">
      <c r="G752" s="62"/>
      <c r="L752" s="60"/>
    </row>
    <row r="753">
      <c r="G753" s="62"/>
      <c r="L753" s="60"/>
    </row>
    <row r="754">
      <c r="G754" s="62"/>
      <c r="L754" s="60"/>
    </row>
    <row r="755">
      <c r="G755" s="62"/>
      <c r="L755" s="60"/>
    </row>
    <row r="756">
      <c r="G756" s="62"/>
      <c r="L756" s="60"/>
    </row>
    <row r="757">
      <c r="G757" s="62"/>
      <c r="L757" s="60"/>
    </row>
    <row r="758">
      <c r="G758" s="62"/>
      <c r="L758" s="60"/>
    </row>
    <row r="759">
      <c r="G759" s="62"/>
      <c r="L759" s="60"/>
    </row>
    <row r="760">
      <c r="G760" s="62"/>
      <c r="L760" s="60"/>
    </row>
    <row r="761">
      <c r="G761" s="62"/>
      <c r="L761" s="60"/>
    </row>
    <row r="762">
      <c r="G762" s="62"/>
      <c r="L762" s="60"/>
    </row>
    <row r="763">
      <c r="G763" s="62"/>
      <c r="L763" s="60"/>
    </row>
    <row r="764">
      <c r="G764" s="62"/>
      <c r="L764" s="60"/>
    </row>
    <row r="765">
      <c r="G765" s="62"/>
      <c r="L765" s="60"/>
    </row>
    <row r="766">
      <c r="G766" s="62"/>
      <c r="L766" s="60"/>
    </row>
    <row r="767">
      <c r="G767" s="62"/>
      <c r="L767" s="60"/>
    </row>
    <row r="768">
      <c r="G768" s="62"/>
      <c r="L768" s="60"/>
    </row>
    <row r="769">
      <c r="G769" s="62"/>
      <c r="L769" s="60"/>
    </row>
    <row r="770">
      <c r="G770" s="62"/>
      <c r="L770" s="60"/>
    </row>
    <row r="771">
      <c r="G771" s="62"/>
      <c r="L771" s="60"/>
    </row>
    <row r="772">
      <c r="G772" s="62"/>
      <c r="L772" s="60"/>
    </row>
    <row r="773">
      <c r="G773" s="62"/>
      <c r="L773" s="60"/>
    </row>
    <row r="774">
      <c r="G774" s="62"/>
      <c r="L774" s="60"/>
    </row>
    <row r="775">
      <c r="G775" s="62"/>
      <c r="L775" s="60"/>
    </row>
    <row r="776">
      <c r="G776" s="62"/>
      <c r="L776" s="60"/>
    </row>
    <row r="777">
      <c r="G777" s="62"/>
      <c r="L777" s="60"/>
    </row>
    <row r="778">
      <c r="G778" s="62"/>
      <c r="L778" s="60"/>
    </row>
    <row r="779">
      <c r="G779" s="62"/>
      <c r="L779" s="60"/>
    </row>
    <row r="780">
      <c r="G780" s="62"/>
      <c r="L780" s="60"/>
    </row>
    <row r="781">
      <c r="G781" s="62"/>
      <c r="L781" s="60"/>
    </row>
    <row r="782">
      <c r="G782" s="62"/>
      <c r="L782" s="60"/>
    </row>
    <row r="783">
      <c r="G783" s="62"/>
      <c r="L783" s="60"/>
    </row>
    <row r="784">
      <c r="G784" s="62"/>
      <c r="L784" s="60"/>
    </row>
    <row r="785">
      <c r="G785" s="62"/>
      <c r="L785" s="60"/>
    </row>
    <row r="786">
      <c r="G786" s="62"/>
      <c r="L786" s="60"/>
    </row>
    <row r="787">
      <c r="G787" s="62"/>
      <c r="L787" s="60"/>
    </row>
    <row r="788">
      <c r="G788" s="62"/>
      <c r="L788" s="60"/>
    </row>
    <row r="789">
      <c r="G789" s="62"/>
      <c r="L789" s="60"/>
    </row>
    <row r="790">
      <c r="G790" s="62"/>
      <c r="L790" s="60"/>
    </row>
    <row r="791">
      <c r="G791" s="62"/>
      <c r="L791" s="60"/>
    </row>
    <row r="792">
      <c r="G792" s="62"/>
      <c r="L792" s="60"/>
    </row>
    <row r="793">
      <c r="G793" s="62"/>
      <c r="L793" s="60"/>
    </row>
    <row r="794">
      <c r="G794" s="62"/>
      <c r="L794" s="60"/>
    </row>
    <row r="795">
      <c r="G795" s="62"/>
      <c r="L795" s="60"/>
    </row>
    <row r="796">
      <c r="G796" s="62"/>
      <c r="L796" s="60"/>
    </row>
    <row r="797">
      <c r="G797" s="62"/>
      <c r="L797" s="60"/>
    </row>
    <row r="798">
      <c r="G798" s="62"/>
      <c r="L798" s="60"/>
    </row>
    <row r="799">
      <c r="G799" s="62"/>
      <c r="L799" s="60"/>
    </row>
    <row r="800">
      <c r="G800" s="62"/>
      <c r="L800" s="60"/>
    </row>
    <row r="801">
      <c r="G801" s="62"/>
      <c r="L801" s="60"/>
    </row>
    <row r="802">
      <c r="G802" s="62"/>
      <c r="L802" s="60"/>
    </row>
    <row r="803">
      <c r="G803" s="62"/>
      <c r="L803" s="60"/>
    </row>
    <row r="804">
      <c r="G804" s="62"/>
      <c r="L804" s="60"/>
    </row>
    <row r="805">
      <c r="G805" s="62"/>
      <c r="L805" s="60"/>
    </row>
    <row r="806">
      <c r="G806" s="62"/>
      <c r="L806" s="60"/>
    </row>
    <row r="807">
      <c r="G807" s="62"/>
      <c r="L807" s="60"/>
    </row>
    <row r="808">
      <c r="G808" s="62"/>
      <c r="L808" s="60"/>
    </row>
    <row r="809">
      <c r="G809" s="62"/>
      <c r="L809" s="60"/>
    </row>
    <row r="810">
      <c r="G810" s="62"/>
      <c r="L810" s="60"/>
    </row>
    <row r="811">
      <c r="G811" s="62"/>
      <c r="L811" s="60"/>
    </row>
    <row r="812">
      <c r="G812" s="62"/>
      <c r="L812" s="60"/>
    </row>
    <row r="813">
      <c r="G813" s="62"/>
      <c r="L813" s="60"/>
    </row>
    <row r="814">
      <c r="G814" s="62"/>
      <c r="L814" s="60"/>
    </row>
    <row r="815">
      <c r="G815" s="62"/>
      <c r="L815" s="60"/>
    </row>
    <row r="816">
      <c r="G816" s="62"/>
      <c r="L816" s="60"/>
    </row>
    <row r="817">
      <c r="G817" s="62"/>
      <c r="L817" s="60"/>
    </row>
    <row r="818">
      <c r="G818" s="62"/>
      <c r="L818" s="60"/>
    </row>
    <row r="819">
      <c r="G819" s="62"/>
      <c r="L819" s="60"/>
    </row>
    <row r="820">
      <c r="G820" s="62"/>
      <c r="L820" s="60"/>
    </row>
    <row r="821">
      <c r="G821" s="62"/>
      <c r="L821" s="60"/>
    </row>
    <row r="822">
      <c r="G822" s="62"/>
      <c r="L822" s="60"/>
    </row>
    <row r="823">
      <c r="G823" s="62"/>
      <c r="L823" s="60"/>
    </row>
    <row r="824">
      <c r="G824" s="62"/>
      <c r="L824" s="60"/>
    </row>
    <row r="825">
      <c r="G825" s="62"/>
      <c r="L825" s="60"/>
    </row>
    <row r="826">
      <c r="G826" s="62"/>
      <c r="L826" s="60"/>
    </row>
    <row r="827">
      <c r="G827" s="62"/>
      <c r="L827" s="60"/>
    </row>
    <row r="828">
      <c r="G828" s="62"/>
      <c r="L828" s="60"/>
    </row>
    <row r="829">
      <c r="G829" s="62"/>
      <c r="L829" s="60"/>
    </row>
    <row r="830">
      <c r="G830" s="62"/>
      <c r="L830" s="60"/>
    </row>
    <row r="831">
      <c r="G831" s="62"/>
      <c r="L831" s="60"/>
    </row>
    <row r="832">
      <c r="G832" s="62"/>
      <c r="L832" s="60"/>
    </row>
    <row r="833">
      <c r="G833" s="62"/>
      <c r="L833" s="60"/>
    </row>
    <row r="834">
      <c r="G834" s="62"/>
      <c r="L834" s="60"/>
    </row>
    <row r="835">
      <c r="G835" s="62"/>
      <c r="L835" s="60"/>
    </row>
    <row r="836">
      <c r="G836" s="62"/>
      <c r="L836" s="60"/>
    </row>
    <row r="837">
      <c r="G837" s="62"/>
      <c r="L837" s="60"/>
    </row>
    <row r="838">
      <c r="G838" s="62"/>
      <c r="L838" s="60"/>
    </row>
    <row r="839">
      <c r="G839" s="62"/>
      <c r="L839" s="60"/>
    </row>
    <row r="840">
      <c r="G840" s="62"/>
      <c r="L840" s="60"/>
    </row>
    <row r="841">
      <c r="G841" s="62"/>
      <c r="L841" s="60"/>
    </row>
    <row r="842">
      <c r="G842" s="62"/>
      <c r="L842" s="60"/>
    </row>
    <row r="843">
      <c r="G843" s="62"/>
      <c r="L843" s="60"/>
    </row>
    <row r="844">
      <c r="G844" s="62"/>
      <c r="L844" s="60"/>
    </row>
    <row r="845">
      <c r="G845" s="62"/>
      <c r="L845" s="60"/>
    </row>
    <row r="846">
      <c r="G846" s="62"/>
      <c r="L846" s="60"/>
    </row>
    <row r="847">
      <c r="G847" s="62"/>
      <c r="L847" s="60"/>
    </row>
    <row r="848">
      <c r="G848" s="62"/>
      <c r="L848" s="60"/>
    </row>
    <row r="849">
      <c r="G849" s="62"/>
      <c r="L849" s="60"/>
    </row>
    <row r="850">
      <c r="G850" s="62"/>
      <c r="L850" s="60"/>
    </row>
    <row r="851">
      <c r="G851" s="62"/>
      <c r="L851" s="60"/>
    </row>
    <row r="852">
      <c r="G852" s="62"/>
      <c r="L852" s="60"/>
    </row>
    <row r="853">
      <c r="G853" s="62"/>
      <c r="L853" s="60"/>
    </row>
    <row r="854">
      <c r="G854" s="62"/>
      <c r="L854" s="60"/>
    </row>
    <row r="855">
      <c r="G855" s="62"/>
      <c r="L855" s="60"/>
    </row>
    <row r="856">
      <c r="G856" s="62"/>
      <c r="L856" s="60"/>
    </row>
    <row r="857">
      <c r="G857" s="62"/>
      <c r="L857" s="60"/>
    </row>
    <row r="858">
      <c r="G858" s="62"/>
      <c r="L858" s="60"/>
    </row>
    <row r="859">
      <c r="G859" s="62"/>
      <c r="L859" s="60"/>
    </row>
    <row r="860">
      <c r="G860" s="62"/>
      <c r="L860" s="60"/>
    </row>
    <row r="861">
      <c r="G861" s="62"/>
      <c r="L861" s="60"/>
    </row>
    <row r="862">
      <c r="G862" s="62"/>
      <c r="L862" s="60"/>
    </row>
    <row r="863">
      <c r="G863" s="62"/>
      <c r="L863" s="60"/>
    </row>
    <row r="864">
      <c r="G864" s="62"/>
      <c r="L864" s="60"/>
    </row>
    <row r="865">
      <c r="G865" s="62"/>
      <c r="L865" s="60"/>
    </row>
    <row r="866">
      <c r="G866" s="62"/>
      <c r="L866" s="60"/>
    </row>
    <row r="867">
      <c r="G867" s="62"/>
      <c r="L867" s="60"/>
    </row>
    <row r="868">
      <c r="G868" s="62"/>
      <c r="L868" s="60"/>
    </row>
    <row r="869">
      <c r="G869" s="62"/>
      <c r="L869" s="60"/>
    </row>
    <row r="870">
      <c r="G870" s="62"/>
      <c r="L870" s="60"/>
    </row>
    <row r="871">
      <c r="G871" s="62"/>
      <c r="L871" s="60"/>
    </row>
    <row r="872">
      <c r="G872" s="62"/>
      <c r="L872" s="60"/>
    </row>
    <row r="873">
      <c r="G873" s="62"/>
      <c r="L873" s="60"/>
    </row>
    <row r="874">
      <c r="G874" s="62"/>
      <c r="L874" s="60"/>
    </row>
    <row r="875">
      <c r="G875" s="62"/>
      <c r="L875" s="60"/>
    </row>
    <row r="876">
      <c r="G876" s="62"/>
      <c r="L876" s="60"/>
    </row>
    <row r="877">
      <c r="G877" s="62"/>
      <c r="L877" s="60"/>
    </row>
    <row r="878">
      <c r="G878" s="62"/>
      <c r="L878" s="60"/>
    </row>
    <row r="879">
      <c r="G879" s="62"/>
      <c r="L879" s="60"/>
    </row>
    <row r="880">
      <c r="G880" s="62"/>
      <c r="L880" s="60"/>
    </row>
    <row r="881">
      <c r="G881" s="62"/>
      <c r="L881" s="60"/>
    </row>
    <row r="882">
      <c r="G882" s="62"/>
      <c r="L882" s="60"/>
    </row>
    <row r="883">
      <c r="G883" s="62"/>
      <c r="L883" s="60"/>
    </row>
    <row r="884">
      <c r="G884" s="62"/>
      <c r="L884" s="60"/>
    </row>
    <row r="885">
      <c r="G885" s="62"/>
      <c r="L885" s="60"/>
    </row>
    <row r="886">
      <c r="G886" s="62"/>
      <c r="L886" s="60"/>
    </row>
    <row r="887">
      <c r="G887" s="62"/>
      <c r="L887" s="60"/>
    </row>
    <row r="888">
      <c r="G888" s="62"/>
      <c r="L888" s="60"/>
    </row>
    <row r="889">
      <c r="G889" s="62"/>
      <c r="L889" s="60"/>
    </row>
    <row r="890">
      <c r="G890" s="62"/>
      <c r="L890" s="60"/>
    </row>
    <row r="891">
      <c r="G891" s="62"/>
      <c r="L891" s="60"/>
    </row>
    <row r="892">
      <c r="G892" s="62"/>
      <c r="L892" s="60"/>
    </row>
    <row r="893">
      <c r="G893" s="62"/>
      <c r="L893" s="60"/>
    </row>
    <row r="894">
      <c r="G894" s="62"/>
      <c r="L894" s="60"/>
    </row>
    <row r="895">
      <c r="G895" s="62"/>
      <c r="L895" s="60"/>
    </row>
    <row r="896">
      <c r="G896" s="62"/>
      <c r="L896" s="60"/>
    </row>
    <row r="897">
      <c r="G897" s="62"/>
      <c r="L897" s="60"/>
    </row>
    <row r="898">
      <c r="G898" s="62"/>
      <c r="L898" s="60"/>
    </row>
    <row r="899">
      <c r="G899" s="62"/>
      <c r="L899" s="60"/>
    </row>
    <row r="900">
      <c r="G900" s="62"/>
      <c r="L900" s="60"/>
    </row>
    <row r="901">
      <c r="G901" s="62"/>
      <c r="L901" s="60"/>
    </row>
    <row r="902">
      <c r="G902" s="62"/>
      <c r="L902" s="60"/>
    </row>
    <row r="903">
      <c r="G903" s="62"/>
      <c r="L903" s="60"/>
    </row>
    <row r="904">
      <c r="G904" s="62"/>
      <c r="L904" s="60"/>
    </row>
    <row r="905">
      <c r="G905" s="62"/>
      <c r="L905" s="60"/>
    </row>
    <row r="906">
      <c r="G906" s="62"/>
      <c r="L906" s="60"/>
    </row>
    <row r="907">
      <c r="G907" s="62"/>
      <c r="L907" s="60"/>
    </row>
    <row r="908">
      <c r="G908" s="62"/>
      <c r="L908" s="60"/>
    </row>
    <row r="909">
      <c r="G909" s="62"/>
      <c r="L909" s="60"/>
    </row>
    <row r="910">
      <c r="G910" s="62"/>
      <c r="L910" s="60"/>
    </row>
    <row r="911">
      <c r="G911" s="62"/>
      <c r="L911" s="60"/>
    </row>
    <row r="912">
      <c r="G912" s="62"/>
      <c r="L912" s="60"/>
    </row>
    <row r="913">
      <c r="G913" s="62"/>
      <c r="L913" s="60"/>
    </row>
    <row r="914">
      <c r="G914" s="62"/>
      <c r="L914" s="60"/>
    </row>
    <row r="915">
      <c r="G915" s="62"/>
      <c r="L915" s="60"/>
    </row>
    <row r="916">
      <c r="G916" s="62"/>
      <c r="L916" s="60"/>
    </row>
    <row r="917">
      <c r="G917" s="62"/>
      <c r="L917" s="60"/>
    </row>
    <row r="918">
      <c r="G918" s="62"/>
      <c r="L918" s="60"/>
    </row>
    <row r="919">
      <c r="G919" s="62"/>
      <c r="L919" s="60"/>
    </row>
    <row r="920">
      <c r="G920" s="62"/>
      <c r="L920" s="60"/>
    </row>
    <row r="921">
      <c r="G921" s="62"/>
      <c r="L921" s="60"/>
    </row>
    <row r="922">
      <c r="G922" s="62"/>
      <c r="L922" s="60"/>
    </row>
    <row r="923">
      <c r="G923" s="62"/>
      <c r="L923" s="60"/>
    </row>
    <row r="924">
      <c r="G924" s="62"/>
      <c r="L924" s="60"/>
    </row>
    <row r="925">
      <c r="G925" s="62"/>
      <c r="L925" s="60"/>
    </row>
    <row r="926">
      <c r="G926" s="62"/>
      <c r="L926" s="60"/>
    </row>
    <row r="927">
      <c r="G927" s="62"/>
      <c r="L927" s="60"/>
    </row>
    <row r="928">
      <c r="G928" s="62"/>
      <c r="L928" s="60"/>
    </row>
    <row r="929">
      <c r="G929" s="62"/>
      <c r="L929" s="60"/>
    </row>
    <row r="930">
      <c r="G930" s="62"/>
      <c r="L930" s="60"/>
    </row>
    <row r="931">
      <c r="G931" s="62"/>
      <c r="L931" s="60"/>
    </row>
    <row r="932">
      <c r="G932" s="62"/>
      <c r="L932" s="60"/>
    </row>
    <row r="933">
      <c r="G933" s="62"/>
      <c r="L933" s="60"/>
    </row>
    <row r="934">
      <c r="G934" s="62"/>
      <c r="L934" s="60"/>
    </row>
    <row r="935">
      <c r="G935" s="62"/>
      <c r="L935" s="60"/>
    </row>
    <row r="936">
      <c r="G936" s="62"/>
      <c r="L936" s="60"/>
    </row>
    <row r="937">
      <c r="G937" s="62"/>
      <c r="L937" s="60"/>
    </row>
    <row r="938">
      <c r="G938" s="62"/>
      <c r="L938" s="60"/>
    </row>
    <row r="939">
      <c r="G939" s="62"/>
      <c r="L939" s="60"/>
    </row>
    <row r="940">
      <c r="G940" s="62"/>
      <c r="L940" s="60"/>
    </row>
    <row r="941">
      <c r="G941" s="62"/>
      <c r="L941" s="60"/>
    </row>
    <row r="942">
      <c r="G942" s="62"/>
      <c r="L942" s="60"/>
    </row>
    <row r="943">
      <c r="G943" s="62"/>
      <c r="L943" s="60"/>
    </row>
    <row r="944">
      <c r="G944" s="62"/>
      <c r="L944" s="60"/>
    </row>
    <row r="945">
      <c r="G945" s="62"/>
      <c r="L945" s="60"/>
    </row>
    <row r="946">
      <c r="G946" s="62"/>
      <c r="L946" s="60"/>
    </row>
    <row r="947">
      <c r="G947" s="62"/>
      <c r="L947" s="60"/>
    </row>
    <row r="948">
      <c r="G948" s="62"/>
      <c r="L948" s="60"/>
    </row>
    <row r="949">
      <c r="G949" s="62"/>
      <c r="L949" s="60"/>
    </row>
    <row r="950">
      <c r="G950" s="62"/>
      <c r="L950" s="60"/>
    </row>
    <row r="951">
      <c r="G951" s="62"/>
      <c r="L951" s="60"/>
    </row>
    <row r="952">
      <c r="G952" s="62"/>
      <c r="L952" s="60"/>
    </row>
    <row r="953">
      <c r="G953" s="62"/>
      <c r="L953" s="60"/>
    </row>
    <row r="954">
      <c r="G954" s="62"/>
      <c r="L954" s="60"/>
    </row>
    <row r="955">
      <c r="G955" s="62"/>
      <c r="L955" s="60"/>
    </row>
    <row r="956">
      <c r="G956" s="62"/>
      <c r="L956" s="60"/>
    </row>
    <row r="957">
      <c r="G957" s="62"/>
      <c r="L957" s="60"/>
    </row>
    <row r="958">
      <c r="G958" s="62"/>
      <c r="L958" s="60"/>
    </row>
    <row r="959">
      <c r="G959" s="62"/>
      <c r="L959" s="60"/>
    </row>
    <row r="960">
      <c r="G960" s="62"/>
      <c r="L960" s="60"/>
    </row>
    <row r="961">
      <c r="G961" s="62"/>
      <c r="L961" s="60"/>
    </row>
    <row r="962">
      <c r="G962" s="62"/>
      <c r="L962" s="60"/>
    </row>
    <row r="963">
      <c r="G963" s="62"/>
      <c r="L963" s="60"/>
    </row>
    <row r="964">
      <c r="G964" s="62"/>
      <c r="L964" s="60"/>
    </row>
    <row r="965">
      <c r="G965" s="62"/>
      <c r="L965" s="60"/>
    </row>
    <row r="966">
      <c r="G966" s="62"/>
      <c r="L966" s="60"/>
    </row>
    <row r="967">
      <c r="G967" s="62"/>
      <c r="L967" s="60"/>
    </row>
    <row r="968">
      <c r="G968" s="62"/>
      <c r="L968" s="60"/>
    </row>
    <row r="969">
      <c r="G969" s="62"/>
      <c r="L969" s="60"/>
    </row>
    <row r="970">
      <c r="G970" s="62"/>
      <c r="L970" s="60"/>
    </row>
    <row r="971">
      <c r="G971" s="62"/>
      <c r="L971" s="60"/>
    </row>
    <row r="972">
      <c r="G972" s="62"/>
      <c r="L972" s="60"/>
    </row>
    <row r="973">
      <c r="G973" s="62"/>
      <c r="L973" s="60"/>
    </row>
    <row r="974">
      <c r="G974" s="62"/>
      <c r="L974" s="60"/>
    </row>
    <row r="975">
      <c r="G975" s="62"/>
      <c r="L975" s="60"/>
    </row>
    <row r="976">
      <c r="G976" s="62"/>
      <c r="L976" s="60"/>
    </row>
    <row r="977">
      <c r="G977" s="62"/>
      <c r="L977" s="60"/>
    </row>
    <row r="978">
      <c r="G978" s="62"/>
      <c r="L978" s="6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33.88"/>
    <col customWidth="1" min="4" max="4" width="116.38"/>
    <col customWidth="1" min="5" max="5" width="24.5"/>
  </cols>
  <sheetData>
    <row r="1">
      <c r="A1" s="8" t="s">
        <v>2776</v>
      </c>
      <c r="B1" s="8" t="s">
        <v>2814</v>
      </c>
      <c r="C1" s="15" t="s">
        <v>2778</v>
      </c>
      <c r="D1" s="8" t="s">
        <v>2815</v>
      </c>
      <c r="E1" s="8" t="s">
        <v>2816</v>
      </c>
      <c r="F1" s="8" t="s">
        <v>2817</v>
      </c>
      <c r="G1" s="57" t="s">
        <v>2818</v>
      </c>
      <c r="H1" s="8" t="s">
        <v>2791</v>
      </c>
      <c r="I1" s="8" t="s">
        <v>44</v>
      </c>
      <c r="J1" s="8" t="s">
        <v>2790</v>
      </c>
      <c r="K1" s="8" t="s">
        <v>2819</v>
      </c>
      <c r="L1" s="8" t="s">
        <v>2820</v>
      </c>
    </row>
    <row r="2">
      <c r="A2" s="9" t="str">
        <f>Form!AN182</f>
        <v>Wilmington, DE</v>
      </c>
      <c r="B2" s="9" t="str">
        <f>Form!C182</f>
        <v>Ryan Ellenbaum, MA CCC-SLP</v>
      </c>
      <c r="C2" s="9" t="str">
        <f>Form!L182</f>
        <v>Speech-Language Pathologist</v>
      </c>
      <c r="D2" s="61" t="str">
        <f>Form!C182&amp;Form!E182&amp;" is a "&amp;Form!L182&amp;" employed at "&amp;Form!AO182&amp;", who began working with general voice clients in "&amp;Form!AW182&amp;", and transgender/gender diverse clients in "&amp;Form!AV182&amp;". "&amp;Form!P182&amp;" "&amp;Form!S182&amp;" "&amp;Form!X182&amp;" "&amp;CHAR(10)&amp;CHAR(10)&amp;"This provider is affiliated with the following: "&amp;Form!AP182&amp;". "&amp;Form!AY182&amp;Form!Z182&amp;Form!AB182&amp;Form!AU182&amp;Form!BA182</f>
        <v>Ryan Ellenbaum, MA CCC-SLP (she/her) is a Speech-Language Pathologist employed at Authentic Voices, who began working with general voice clients in 2018, and transgender/gender diverse clients in 2018. Individual training is offered virtually, and group training is offered virtually. Services are available for those with feminine, masculine, and androgynous voice goals. 
This provider is affiliated with the following: American Speech-Language-Hearing Association. This provider opted to share the following additional aspects of identity: Queer owned, woman owned
Regarding formal training in voice for transgender and gender diverse people, this provider reported: We have been providing gender-affirming voice training virtually since 2020. We are fully licensed and certified speech language pathologists who exclusively work with gender diverse clients on their voice. We both hold Masters degrees in speech language and hearing sciences. We participate in ongoing education and training with other specialized professionals.
Regarding areas of specialty/specific trainings, this provider reported: Pediatric gender affirming voice (adolescents)
Regarding formal training in cultural humility for transgender and gender diverse people, this provider reported: Cultural and sensitivity training were a component of our graduate education, as well as our  additional continuing education courses. We seek out training provided by gender diverse individuals on this topic when available.</v>
      </c>
      <c r="E2" s="9" t="str">
        <f>Form!T182</f>
        <v>DE, PA, NJ, NY</v>
      </c>
      <c r="F2" s="9" t="str">
        <f>Form!M182</f>
        <v>English, Russian</v>
      </c>
      <c r="G2" s="59" t="str">
        <f>Form!AI182</f>
        <v>Cisgender Woman</v>
      </c>
      <c r="H2" s="9" t="str">
        <f>Form!AR182</f>
        <v>authenticvoicesllc@gmail.com</v>
      </c>
      <c r="I2" s="49" t="str">
        <f>Form!AS182</f>
        <v>www.authenticvoicesllc.com</v>
      </c>
      <c r="J2" s="58">
        <f>Form!AQ182</f>
        <v>2677099006</v>
      </c>
      <c r="K2" s="9" t="str">
        <f>Form!AC182</f>
        <v>Accept HSA and FSA funds, flexible payment options</v>
      </c>
      <c r="L2" s="60">
        <f>Form!A182</f>
        <v>45373.61705</v>
      </c>
    </row>
    <row r="3">
      <c r="A3" s="9" t="str">
        <f>Form!AN183</f>
        <v>Cambridge, MA</v>
      </c>
      <c r="B3" s="9" t="str">
        <f>Form!C183</f>
        <v>AC Goldberg</v>
      </c>
      <c r="C3" s="9" t="str">
        <f>Form!L183</f>
        <v>Gender Affirming Voice Trainer</v>
      </c>
      <c r="D3" s="61" t="str">
        <f>Form!C183&amp;Form!E183&amp;" is a "&amp;Form!L183&amp;" employed at "&amp;Form!AO183&amp;", who began working with general voice clients in "&amp;Form!AW183&amp;", and transgender/gender diverse clients in "&amp;Form!AV183&amp;". "&amp;Form!P183&amp;" "&amp;Form!S183&amp;" "&amp;Form!X183&amp;" "&amp;CHAR(10)&amp;CHAR(10)&amp;"This provider is affiliated with the following: "&amp;Form!AP183&amp;". "&amp;Form!AY183&amp;Form!Z183&amp;Form!AB183&amp;Form!AU183&amp;Form!BA183</f>
        <v>AC Goldberg (he/him) is a Gender Affirming Voice Trainer employed at Northeastern University , who began working with general voice clients in 2004, and transgender/gender diverse clients in 2016. Individual training is offered in person or virtually, and group training is offered in person or virtually. Services are available for those with feminine, masculine, androgynous, and singing-related voice goals. 
This provider is affiliated with the following: American Speech-Language-Hearing Association (ASHA), World Professional Association for Transgender Health (WPATH). This provider opted to share the following additional aspects of identity: Intersex/Trans
Regarding formal training in voice for transgender and gender diverse people, this provider reported: I’m a founding member of the Voice Initiative, a part of the WPATH GEI mentoring program and run a gender affirming voice clinic at Northeastern University, as well as privately through Prismatic Speech Services. I teach a course to other speech/language pathologists in trans voice, and have educated hundreds to date! 
Regarding areas of specialty/specific trainings, this provider reported: All gender affirming voice, neurodivergent accessible and affirming, teens are welcome 
Regarding formal training in cultural humility for transgender and gender diverse people, this provider reported: I’m always engaging and am a well known trainer in this area. </v>
      </c>
      <c r="E3" s="9" t="str">
        <f>Form!T183</f>
        <v>MA, VT</v>
      </c>
      <c r="F3" s="9" t="str">
        <f>Form!M183</f>
        <v>English</v>
      </c>
      <c r="G3" s="59" t="str">
        <f>Form!AI183</f>
        <v>Transgender Man</v>
      </c>
      <c r="H3" s="9" t="str">
        <f>Form!AR183</f>
        <v>acgoldberg@gmail.com</v>
      </c>
      <c r="I3" s="9" t="str">
        <f>Form!AS183</f>
        <v/>
      </c>
      <c r="J3" s="58" t="str">
        <f>Form!AQ183</f>
        <v/>
      </c>
      <c r="K3" s="9" t="str">
        <f>Form!AC183</f>
        <v>The Northeastern clinic is $35/session. Prismatic Speech Services offers microgrants for anyone in need. </v>
      </c>
      <c r="L3" s="60">
        <f>Form!A183</f>
        <v>45382.82852</v>
      </c>
    </row>
    <row r="4" ht="140.25" customHeight="1">
      <c r="A4" s="9" t="str">
        <f>Form!AN184</f>
        <v>448 Ignacio Blvd. Suite 200, Novato, CA 94949</v>
      </c>
      <c r="B4" s="9" t="str">
        <f>Form!C184</f>
        <v>Siobhan Blake M.S. CCC-SLP</v>
      </c>
      <c r="C4" s="9" t="str">
        <f>Form!L184</f>
        <v>Speech-Language Pathologist</v>
      </c>
      <c r="D4" s="61" t="str">
        <f>Form!C184&amp;Form!E184&amp;" is a "&amp;Form!L184&amp;" employed at "&amp;Form!AO184&amp;", who began working with general voice clients in "&amp;Form!AW184&amp;", and transgender/gender diverse clients in "&amp;Form!AV184&amp;". "&amp;Form!P184&amp;" "&amp;Form!S184&amp;" "&amp;Form!X184&amp;" "&amp;CHAR(10)&amp;CHAR(10)&amp;"This provider is affiliated with the following: "&amp;Form!AP184&amp;". "&amp;Form!AY184&amp;Form!Z184&amp;Form!AB184&amp;Form!AU184&amp;Form!BA184</f>
        <v>Siobhan Blake M.S. CCC-SLP (she/her) is a Speech-Language Pathologist employed at Reveal Speech &amp; Voice, who began working with general voice clients in 2007, and transgender/gender diverse clients in 2007. Individual training is offered virtually, and group training is offered virtually. Services are available for those with feminine, masculine, androgynous, and singing-related voice goals. 
This provider is affiliated with the following: World Professional Association for Transgender Health (WPATH), American Speech-Language-Hearing Association (ASHA). This provider opted to share the following additional aspects of identity:  
Regarding formal training in voice for transgender and gender diverse people, this provider reported: Siobhan Blake (she/her) received her Master of Science in Speech-Language Pathology in 2007, where she received specialized education and training in gender-affirming voice care. Siobhan has been working with Trans voice clients since 2006, when she was a graduate student clinician, and in 2022 founded Reveal Speech and Voice, a practice focused exclusively on serving the needs of Trans and gender-expansive clients throughout California.
Regarding areas of specialty/specific trainings, this provider reported:  
Regarding formal training in cultural humility for transgender and gender diverse people, this provider reported: I attend in-person WPATH symposia and continually take continuing education courses on cultural humility.
This provider wished to share the following additional information:  </v>
      </c>
      <c r="E4" s="9" t="str">
        <f>Form!T184</f>
        <v>CA</v>
      </c>
      <c r="F4" s="9" t="str">
        <f>Form!M184</f>
        <v>English</v>
      </c>
      <c r="G4" s="59" t="str">
        <f>Form!AI184</f>
        <v>Cisgender Woman</v>
      </c>
      <c r="H4" s="9" t="str">
        <f>Form!AR184</f>
        <v>siobhan@revealspeech.com</v>
      </c>
      <c r="I4" s="49" t="str">
        <f>Form!AS184</f>
        <v>revealspeech.com</v>
      </c>
      <c r="J4" s="58">
        <f>Form!AQ184</f>
        <v>4154390472</v>
      </c>
      <c r="K4" s="9" t="str">
        <f>Form!AC184</f>
        <v>flexible payment options</v>
      </c>
      <c r="L4" s="60">
        <f>Form!A184</f>
        <v>45382.84678</v>
      </c>
    </row>
    <row r="5">
      <c r="A5" s="9" t="str">
        <f>Form!AN185</f>
        <v>Providence, RI</v>
      </c>
      <c r="B5" s="9" t="str">
        <f>Form!C185</f>
        <v>Kimberly Dahl, MS, CCC-SLP</v>
      </c>
      <c r="C5" s="9" t="str">
        <f>Form!L185</f>
        <v>Speech-Language Pathologist</v>
      </c>
      <c r="D5" s="61" t="str">
        <f>Form!C185&amp;Form!E185&amp;" is a "&amp;Form!L185&amp;" employed at "&amp;Form!AO185&amp;", who began working with general voice clients in "&amp;Form!AW185&amp;", and transgender/gender diverse clients in "&amp;Form!AV185&amp;". "&amp;Form!P185&amp;" "&amp;Form!S185&amp;" "&amp;Form!X185&amp;" "&amp;CHAR(10)&amp;CHAR(10)&amp;"This provider is affiliated with the following: "&amp;Form!AP185&amp;". "&amp;Form!AY185&amp;Form!Z185&amp;Form!AB185&amp;Form!AU185&amp;Form!BA185</f>
        <v>Kimberly Dahl, MS, CCC-SLP (she/her) is a Speech-Language Pathologist employed at Boston University, who began working with general voice clients in 2019, and transgender/gender diverse clients in 2017. Individual training is offered in person or virtually, and group training is offered in person. Services are available for those with feminine voice goals. 
This provider is affiliated with the following: World Professional Association for Transgender Health (WPATH), American Speech-Language-Hearing Association (ASHA), The Voice Foundation. 
Regarding formal training in voice for transgender and gender diverse people, this provider reported: I have provided GAVC services to people since 2017. I completed a clinical fellowship in voice at Oregon Health &amp; Science University and worked as a voice-specializing speech-language pathologist at Massachusetts General Hospital Voice Center. I have completed GAVC workshops and professional development courses from leaders in the field. I am engaged in active research to improve GAVC approaches as a doctoral candidate at Boston University.
Regarding formal training in cultural humility for transgender and gender diverse people, this provider reported: I have completed workshops that target both clinical and cultural competence, participate regularly in community conferences (First Event Boston, Philly Trans Wellness), and collaborate closely with transgender and nonbinary consultants who provide guidance based on their professional experiences in transgender health and their lived experiences</v>
      </c>
      <c r="E5" s="9" t="str">
        <f>Form!T185</f>
        <v>RI, MA</v>
      </c>
      <c r="F5" s="9" t="str">
        <f>Form!M185</f>
        <v>English</v>
      </c>
      <c r="G5" s="59" t="str">
        <f>Form!AI185</f>
        <v>Cisgender Woman</v>
      </c>
      <c r="H5" s="9" t="str">
        <f>Form!AR185</f>
        <v>dahl@bu.edu</v>
      </c>
      <c r="I5" s="49" t="str">
        <f>Form!AS185</f>
        <v>kimberlydahl.com</v>
      </c>
      <c r="J5" s="58" t="str">
        <f>Form!AQ185</f>
        <v/>
      </c>
      <c r="K5" s="9" t="str">
        <f>Form!AC185</f>
        <v>Private pay only, at this time</v>
      </c>
      <c r="L5" s="60">
        <f>Form!A185</f>
        <v>45383.40054</v>
      </c>
    </row>
    <row r="6">
      <c r="A6" s="9" t="str">
        <f>Form!AN186</f>
        <v>243 Charles St, Boston, Massachusetts</v>
      </c>
      <c r="B6" s="9" t="str">
        <f>Form!C186</f>
        <v>Stefani Kalos, MS, CCC-SLP</v>
      </c>
      <c r="C6" s="9" t="str">
        <f>Form!L186</f>
        <v>Speech-Language Pathologist</v>
      </c>
      <c r="D6" s="61" t="str">
        <f>Form!C186&amp;Form!E186&amp;" is a "&amp;Form!L186&amp;" employed at "&amp;Form!AO186&amp;", who began working with general voice clients in "&amp;Form!AW186&amp;", and transgender/gender diverse clients in "&amp;Form!AV186&amp;". "&amp;Form!P186&amp;" "&amp;Form!S186&amp;" "&amp;Form!X186&amp;" "&amp;CHAR(10)&amp;CHAR(10)&amp;"This provider is affiliated with the following: "&amp;Form!AP186&amp;". "&amp;Form!AY186&amp;Form!Z186&amp;Form!AB186&amp;Form!AU186&amp;Form!BA186</f>
        <v>Stefani Kalos, MS, CCC-SLP (she/her) is a Speech-Language Pathologist employed at Voice and Speech Lab, Mass Eye and Ear, who began working with general voice clients in 2016, and transgender/gender diverse clients in 2020.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am a licensed speech-pathologist who has been strictly working with Voice patients for 5 out of my 7 years in the field. I started providing GAVC training in 2020 and a good portion of my caseload are GAVC clients. I have attended many conferences about GAVC specifically in addition to smaller educational seminars about the trans and gender non-conforming community hosted by those within the community. I also recently presented with a colleague at a national convention about how we built and maintain and GAVC program within our clinic. 
Regarding areas of specialty/specific trainings, this provider reported: I am the primary pediatric clinician in my clinic and have many years of experience working with pediatric gender affirming voice. 
Regarding formal training in cultural humility for transgender and gender diverse people, this provider reported: I have taken many short seminars hosted by folks within the trans and gender diverse community. </v>
      </c>
      <c r="E6" s="9" t="str">
        <f>Form!T186</f>
        <v>MA</v>
      </c>
      <c r="F6" s="9" t="str">
        <f>Form!M186</f>
        <v>English</v>
      </c>
      <c r="G6" s="59" t="str">
        <f>Form!AI186</f>
        <v>Cisgender Woman</v>
      </c>
      <c r="H6" s="9" t="str">
        <f>Form!AR186</f>
        <v/>
      </c>
      <c r="I6" s="49" t="str">
        <f>Form!AS186</f>
        <v>https://masseyeandear.org/specialties/voice-lab</v>
      </c>
      <c r="J6" s="58">
        <f>Form!AQ186</f>
        <v>6175734050</v>
      </c>
      <c r="K6" s="9" t="str">
        <f>Form!AC186</f>
        <v>Our clinic is in a hospital and accepts all insurance, however not all insurances approve GAVC services. We do everything we can to get them covered. We provided a group therapy option with a much reduced out of pocket option if insurance does not cover individual services.</v>
      </c>
      <c r="L6" s="60">
        <f>Form!A186</f>
        <v>45383.4065</v>
      </c>
    </row>
    <row r="7">
      <c r="A7" s="9" t="str">
        <f>Form!AN187</f>
        <v>10 E Union Square, New York City, NY</v>
      </c>
      <c r="B7" s="9" t="str">
        <f>Form!C187</f>
        <v>Bradley Hoff MA, CCC-SLP</v>
      </c>
      <c r="C7" s="9" t="str">
        <f>Form!L187</f>
        <v>Speech-Language Pathologist</v>
      </c>
      <c r="D7" s="61" t="str">
        <f>Form!C187&amp;Form!E187&amp;" is a "&amp;Form!L187&amp;" employed at "&amp;Form!AO187&amp;", who began working with general voice clients in "&amp;Form!AW187&amp;", and transgender/gender diverse clients in "&amp;Form!AV187&amp;". "&amp;Form!P187&amp;" "&amp;Form!S187&amp;" "&amp;Form!X187&amp;" "&amp;CHAR(10)&amp;CHAR(10)&amp;"This provider is affiliated with the following: "&amp;Form!AP187&amp;". "&amp;Form!AY187&amp;Form!Z187&amp;Form!AB187&amp;Form!AU187&amp;Form!BA187</f>
        <v>Bradley Hoff MA, CCC-SLP (he/him) is a Speech-Language Pathologist employed at Mount Sinai Downtown Union Square, who began working with general voice clients in , and transgender/gender diverse clients in .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Regarding formal training in voice for transgender and gender diverse people, this provider reported: ASHA accredited Speech-Language Patholigist. 5 years experience providing GAVC training, PAVA-RV candidate, voice-specialized clinical fellowship at LIJ Medical Center, history of musical theater training (BFA), classically trained singer/actor, ally of all.
Regarding areas of specialty/specific trainings, this provider reported: Comfortable serving all with a wide variety of tools to develop a specific and individualized “vocal recipe.”</v>
      </c>
      <c r="E7" s="9" t="str">
        <f>Form!T187</f>
        <v>NY</v>
      </c>
      <c r="F7" s="9" t="str">
        <f>Form!M187</f>
        <v>English</v>
      </c>
      <c r="G7" s="59" t="str">
        <f>Form!AI187</f>
        <v>Cisgender Man</v>
      </c>
      <c r="H7" s="9" t="str">
        <f>Form!AR187</f>
        <v>Bradley.Hoff@mountsinai.org</v>
      </c>
      <c r="I7" s="49" t="str">
        <f>Form!AS187</f>
        <v>mountainai.org</v>
      </c>
      <c r="J7" s="58">
        <f>Form!AQ187</f>
        <v>2128448430</v>
      </c>
      <c r="K7" s="9" t="str">
        <f>Form!AC187</f>
        <v>Most insurances accepted</v>
      </c>
      <c r="L7" s="60">
        <f>Form!A187</f>
        <v>45383.45413</v>
      </c>
    </row>
    <row r="8">
      <c r="A8" s="9" t="str">
        <f>Form!AN188</f>
        <v>P.O. Box 6961
112 Waldron Hall, Radford, Virginia</v>
      </c>
      <c r="B8" s="9" t="str">
        <f>Form!C188</f>
        <v>Vrushali Angadi, PhD, CCC-SLP</v>
      </c>
      <c r="C8" s="9" t="str">
        <f>Form!L188</f>
        <v>Speech-Language Pathologist</v>
      </c>
      <c r="D8" s="61" t="str">
        <f>Form!C188&amp;Form!E188&amp;" is a "&amp;Form!L188&amp;" employed at "&amp;Form!AO188&amp;", who began working with general voice clients in "&amp;Form!AW188&amp;", and transgender/gender diverse clients in "&amp;Form!AV188&amp;". "&amp;Form!P188&amp;" "&amp;Form!S188&amp;" "&amp;Form!X188&amp;" "&amp;CHAR(10)&amp;CHAR(10)&amp;"This provider is affiliated with the following: "&amp;Form!AP188&amp;". "&amp;Form!AY188&amp;Form!Z188&amp;Form!AB188&amp;Form!AU188&amp;Form!BA188</f>
        <v>Vrushali Angadi, PhD, CCC-SLP (she/her) is a Speech-Language Pathologist employed at Radford University, who began working with general voice clients in 2010, and transgender/gender diverse clients in 2010. Individual training is offered in person or virtually, and group training is offered in person or virtually. Services are available for those with feminine or masculine voice goals. 
This provider is affiliated with the following: American Speech-Language-Hearing Association (ASHA). 
Regarding formal training in voice for transgender and gender diverse people, this provider reported: With over two decades of dedicated experience, I have extensive experience in both clinical and research domains specializing in voice disorders. My clinical practice is underscored by extensive training and hands-on experience in diagnosing and managing a wide range of voice disorders. I have worked diligently to refine my skills in providing tailored interventions to address the unique needs of each patient, fostering optimal vocal health and function. In addition to my clinical and research pursuits, I have cultivated expertise in gender-affirming voice treatment, recognizing the importance of providing inclusive and affirming care to individuals seeking to align their voice with their gender identity. </v>
      </c>
      <c r="E8" s="9" t="str">
        <f>Form!T188</f>
        <v>VA, KY</v>
      </c>
      <c r="F8" s="9" t="str">
        <f>Form!M188</f>
        <v>English, Hindi, Marathi</v>
      </c>
      <c r="G8" s="59" t="str">
        <f>Form!AI188</f>
        <v>Cisgender Woman</v>
      </c>
      <c r="H8" s="9" t="str">
        <f>Form!AR188</f>
        <v>vangadi@radford.edu</v>
      </c>
      <c r="I8" s="49" t="str">
        <f>Form!AS188</f>
        <v>https://www.radford.edu/content/wchs/home/cosd/about/faculty.html</v>
      </c>
      <c r="J8" s="58">
        <f>Form!AQ188</f>
        <v>5408316828</v>
      </c>
      <c r="K8" s="9" t="str">
        <f>Form!AC188</f>
        <v>I work in an academic clinic in Radford University in Virginia. We provide services for free.</v>
      </c>
      <c r="L8" s="60">
        <f>Form!A188</f>
        <v>45383.46626</v>
      </c>
    </row>
    <row r="9">
      <c r="A9" s="9" t="str">
        <f>Form!AN189</f>
        <v>705 Maple Road Suite 100, Williamsville, NY 14221</v>
      </c>
      <c r="B9" s="9" t="str">
        <f>Form!C189</f>
        <v>Karen L. Bunce, MS CCC-SLP</v>
      </c>
      <c r="C9" s="9" t="str">
        <f>Form!L189</f>
        <v>Speech-Language Pathologist</v>
      </c>
      <c r="D9" s="61" t="str">
        <f>Form!C189&amp;Form!E189&amp;" is a "&amp;Form!L189&amp;" employed at "&amp;Form!AO189&amp;", who began working with general voice clients in "&amp;Form!AW189&amp;", and transgender/gender diverse clients in "&amp;Form!AV189&amp;". "&amp;Form!P189&amp;" "&amp;Form!S189&amp;" "&amp;Form!X189&amp;" "&amp;CHAR(10)&amp;CHAR(10)&amp;"This provider is affiliated with the following: "&amp;Form!AP189&amp;". "&amp;Form!AY189&amp;Form!Z189&amp;Form!AB189&amp;Form!AU189&amp;Form!BA189</f>
        <v>Karen L. Bunce, MS CCC-SLP (she/her) is a Speech-Language Pathologist employed at Kaleida Health - Buffalo Therapy Services, who began working with general voice clients in 1992, and transgender/gender diverse clients in 2000. Individual training is offered in person,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Multiple courses in Gender Affirming Voice Therapy taken; lecture yearly to graduate students on GAVC
Regarding areas of specialty/specific trainings, this provider reported: Over 30 years clinical experience vocal treatment, 25 years adult and adolescent gender affirming voice therapy 
Regarding formal training in cultural humility for transgender and gender diverse people, this provider reported: Completed multiple courses on gender, diversity and sensitivity</v>
      </c>
      <c r="E9" s="9" t="str">
        <f>Form!T189</f>
        <v/>
      </c>
      <c r="F9" s="9" t="str">
        <f>Form!M189</f>
        <v>English</v>
      </c>
      <c r="G9" s="59" t="str">
        <f>Form!AI189</f>
        <v>Cisgender Woman</v>
      </c>
      <c r="H9" s="9" t="str">
        <f>Form!AR189</f>
        <v>kbunce@kaleidahealth.org</v>
      </c>
      <c r="I9" s="49" t="str">
        <f>Form!AS189</f>
        <v>https://kaleidascope.kaleidahealth.org/</v>
      </c>
      <c r="J9" s="58">
        <f>Form!AQ189</f>
        <v>7165807360</v>
      </c>
      <c r="K9" s="9" t="str">
        <f>Form!AC189</f>
        <v>Clinical associated with large medical institution accepting multiple insurances, sliding scale information available upon request.  </v>
      </c>
      <c r="L9" s="60">
        <f>Form!A189</f>
        <v>45383.51137</v>
      </c>
    </row>
    <row r="10">
      <c r="A10" s="9" t="str">
        <f>Form!AN190</f>
        <v>Anchorage, Alaska</v>
      </c>
      <c r="B10" s="9" t="str">
        <f>Form!C190</f>
        <v>Anne Ver Hoef, MA, CCC-L-SLP</v>
      </c>
      <c r="C10" s="9" t="str">
        <f>Form!L190</f>
        <v>Speech-Language Pathologist</v>
      </c>
      <c r="D10" s="61" t="str">
        <f>Form!C190&amp;Form!E190&amp;" is a "&amp;Form!L190&amp;" employed at "&amp;Form!AO190&amp;", who began working with general voice clients in "&amp;Form!AW190&amp;", and transgender/gender diverse clients in "&amp;Form!AV190&amp;". "&amp;Form!P190&amp;" "&amp;Form!S190&amp;" "&amp;Form!X190&amp;" "&amp;CHAR(10)&amp;CHAR(10)&amp;"This provider is affiliated with the following: "&amp;Form!AP190&amp;". "&amp;Form!AY190&amp;Form!Z190&amp;Form!AB190&amp;Form!AU190&amp;Form!BA190</f>
        <v>Anne Ver Hoef, MA, CCC-L-SLP (she/her) is a Speech-Language Pathologist employed at Private Practice, who began working with general voice clients in 1985, and transgender/gender diverse clients in 2010.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AKSHA, Gender Voice Mastermind (FB), LGBTQ+ SLP's, AKSHA SLP Special Interest Group, Gender Spectrum Voice &amp; Communication. 
Regarding formal training in voice for transgender and gender diverse people, this provider reported: Multiple education/training workshops nationally and 10+ years experience
Regarding formal training in cultural humility for transgender and gender diverse people, this provider reported: Training and experience with Alaska Native cultures
This provider wished to share the following additional information: Support to friends and others in LGBTQ+ community</v>
      </c>
      <c r="E10" s="9" t="str">
        <f>Form!T190</f>
        <v>AK, IA</v>
      </c>
      <c r="F10" s="9" t="str">
        <f>Form!M190</f>
        <v>English, Alaska Native languages with interpreter</v>
      </c>
      <c r="G10" s="59" t="str">
        <f>Form!AI190</f>
        <v>Cisgender Woman</v>
      </c>
      <c r="H10" s="9" t="str">
        <f>Form!AR190</f>
        <v>a.verhoef.ak@gmail.com</v>
      </c>
      <c r="I10" s="49" t="str">
        <f>Form!AS190</f>
        <v>www.anneverhoef.com</v>
      </c>
      <c r="J10" s="58" t="str">
        <f>Form!AQ190</f>
        <v/>
      </c>
      <c r="K10" s="9" t="str">
        <f>Form!AC190</f>
        <v>accept all insurance; sliding scale payment options</v>
      </c>
      <c r="L10" s="60">
        <f>Form!A190</f>
        <v>45383.52731</v>
      </c>
    </row>
    <row r="11">
      <c r="A11" s="9" t="str">
        <f>Form!AN191</f>
        <v>3929 Peachtree Rd NE,, Atlanta, Georgia</v>
      </c>
      <c r="B11" s="9" t="str">
        <f>Form!C191</f>
        <v>Oya Topbas, MS, CCC-SLP</v>
      </c>
      <c r="C11" s="9" t="str">
        <f>Form!L191</f>
        <v>Speech-Language Pathologist</v>
      </c>
      <c r="D11" s="61" t="str">
        <f>Form!C191&amp;Form!E191&amp;" is a "&amp;Form!L191&amp;" employed at "&amp;Form!AO191&amp;", who began working with general voice clients in "&amp;Form!AW191&amp;", and transgender/gender diverse clients in "&amp;Form!AV191&amp;". "&amp;Form!P191&amp;" "&amp;Form!S191&amp;" "&amp;Form!X191&amp;" "&amp;CHAR(10)&amp;CHAR(10)&amp;"This provider is affiliated with the following: "&amp;Form!AP191&amp;". "&amp;Form!AY191&amp;Form!Z191&amp;Form!AB191&amp;Form!AU191&amp;Form!BA191</f>
        <v>Oya Topbas, MS, CCC-SLP (they/she) is a Speech-Language Pathologist employed at ENT Institute, who began working with general voice clients in 2020, and transgender/gender diverse clients in 2021.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This provider opted to share the following additional aspects of identity: I am a part of the LBGTQ+ community
Regarding formal training in voice for transgender and gender diverse people, this provider reported: I have a graduate degree (master's degree) in Speech Pathology. I specialize in gender-affirming voice training and in people who voice disorders.
Regarding areas of specialty/specific trainings, this provider reported: I provide gender-affirming voice training to pediatric and adult populations. I specialize in both transfeminine voice as well as transmasculine voice.
Regarding formal training in cultural humility for transgender and gender diverse people, this provider reported: I have completed cultural humility courses on the Medbridge website. 
This provider wished to share the following additional information: Gender- affirming voice training is my biggest passion.</v>
      </c>
      <c r="E11" s="9" t="str">
        <f>Form!T191</f>
        <v>GA, FL</v>
      </c>
      <c r="F11" s="9" t="str">
        <f>Form!M191</f>
        <v>English, Turkish</v>
      </c>
      <c r="G11" s="59" t="str">
        <f>Form!AI191</f>
        <v>gender non-conforming/androgynous female</v>
      </c>
      <c r="H11" s="9" t="str">
        <f>Form!AR191</f>
        <v>oyavoicesp@gmail.com</v>
      </c>
      <c r="I11" s="9" t="str">
        <f>Form!AS191</f>
        <v/>
      </c>
      <c r="J11" s="58">
        <f>Form!AQ191</f>
        <v>3046850538</v>
      </c>
      <c r="K11" s="9" t="str">
        <f>Form!AC191</f>
        <v>I accept most insurances as well as offer discounted self-pay packages.</v>
      </c>
      <c r="L11" s="60">
        <f>Form!A191</f>
        <v>45383.59937</v>
      </c>
    </row>
    <row r="12">
      <c r="A12" s="9" t="str">
        <f>Form!AN192</f>
        <v>621 Walnut Ave SE, Roanoke, Virginia </v>
      </c>
      <c r="B12" s="9" t="str">
        <f>Form!C192</f>
        <v>Lauren Lawson, MS, CCC-SLP; SVI-Trained Vocologist</v>
      </c>
      <c r="C12" s="9" t="str">
        <f>Form!L192</f>
        <v>Speech-Language Pathologist</v>
      </c>
      <c r="D12" s="61" t="str">
        <f>Form!C192&amp;Form!E192&amp;" is a "&amp;Form!L192&amp;" employed at "&amp;Form!AO192&amp;", who began working with general voice clients in "&amp;Form!AW192&amp;", and transgender/gender diverse clients in "&amp;Form!AV192&amp;". "&amp;Form!P192&amp;" "&amp;Form!S192&amp;" "&amp;Form!X192&amp;" "&amp;CHAR(10)&amp;CHAR(10)&amp;"This provider is affiliated with the following: "&amp;Form!AP192&amp;". "&amp;Form!AY192&amp;Form!Z192&amp;Form!AB192&amp;Form!AU192&amp;Form!BA192</f>
        <v>Lauren Lawson, MS, CCC-SLP; SVI-Trained Vocologist (she/her) is a Speech-Language Pathologist employed at Valley Voice, PLLC, who began working with general voice clients in 2012, and transgender/gender diverse clients in 2019. Individual training is offered in person or virtually, and group training is offered in person or virtually. Services are available for those with feminine, masculine, androgynous, and singing-related voice goals. 
This provider is affiliated with the following: American Speech-Language-Hearing Association (ASHA). This provider opted to share the following additional aspects of identity: I feel strongly about human rights as a whole. I'm privileged to not have others question my identity or relationships, and it is important to me to help others feel accepted and safe, because these are privileges I experience daily. 
Regarding formal training in voice for transgender and gender diverse people, this provider reported: I am a speech pathologist with a history in voice and singing. I strive to pursue specific education opportunities in the latest best practices for person-voice alignment. I completed training at the Summer Vocology Institute, part of which included teaching techniques for gender-voice services. I've also done courses with providers such as Transplaining, where I learned more inclusive practices and specific methods for attaining and maintaining a speaking or singing voice that aligns with oneself, whether it be masculine, feminine, or non-binary. 
Regarding areas of specialty/specific trainings, this provider reported: Transfeminine, trans masculine, non-binary speaking and singing voice,Summer Vocology Institute, LSVT, Resonant Voice Therapy, Vocal Function Exercises, adult and pediatric gender affirming voice
Regarding formal training in cultural humility for transgender and gender diverse people, this provider reported: Multiple continuing education courses specifically on the topics of understanding my own possible biases and how these affect my methods of practice and service delivery, and how to approach sensitive topics while honoring the perspective of someone with different experiences.</v>
      </c>
      <c r="E12" s="9" t="str">
        <f>Form!T192</f>
        <v>VA</v>
      </c>
      <c r="F12" s="9" t="str">
        <f>Form!M192</f>
        <v>English</v>
      </c>
      <c r="G12" s="59" t="str">
        <f>Form!AI192</f>
        <v>Cisgender Woman</v>
      </c>
      <c r="H12" s="9" t="str">
        <f>Form!AR192</f>
        <v>lauren@roavalleyvoice.com</v>
      </c>
      <c r="I12" s="49" t="str">
        <f>Form!AS192</f>
        <v>roavalleyvoice.com</v>
      </c>
      <c r="J12" s="58">
        <f>Form!AQ192</f>
        <v>704806443</v>
      </c>
      <c r="K12" s="9" t="str">
        <f>Form!AC192</f>
        <v>Sliding scale</v>
      </c>
      <c r="L12" s="60">
        <f>Form!A192</f>
        <v>45383.84391</v>
      </c>
    </row>
    <row r="13">
      <c r="A13" s="9" t="str">
        <f>Form!AN193</f>
        <v>Perth, Western Australia </v>
      </c>
      <c r="B13" s="9" t="str">
        <f>Form!C193</f>
        <v>Mx Niall Taylor, BA, MSpeechPath</v>
      </c>
      <c r="C13" s="9" t="str">
        <f>Form!L193</f>
        <v>Speech-Language Pathologist</v>
      </c>
      <c r="D13" s="61" t="str">
        <f>Form!C193&amp;Form!E193&amp;" is a "&amp;Form!L193&amp;" employed at "&amp;Form!AO193&amp;", who began working with general voice clients in "&amp;Form!AW193&amp;", and transgender/gender diverse clients in "&amp;Form!AV193&amp;". "&amp;Form!P193&amp;" "&amp;Form!S193&amp;" "&amp;Form!X193&amp;" "&amp;CHAR(10)&amp;CHAR(10)&amp;"This provider is affiliated with the following: "&amp;Form!AP193&amp;". "&amp;Form!AY193&amp;Form!Z193&amp;Form!AB193&amp;Form!AU193&amp;Form!BA193</f>
        <v>Mx Niall Taylor, BA, MSpeechPath (he/she) is a Speech-Language Pathologist employed at Niall Taylor Speech Pathology , who began working with general voice clients in 2019, and transgender/gender diverse clients in 2019. Individual training is offered in person or virtually, and group training is offered in person or virtually. Services are available for those with feminine, masculine, and androgynous voice goals. 
This provider is affiliated with the following: Member of AusPATH. This provider opted to share the following additional aspects of identity: I'm a neurodivergent non-binary person. 
Regarding formal training in voice for transgender and gender diverse people, this provider reported: Gender-affirming voice and communication education and training for all ages and voices. Initial sessions cover education so that you understand how to look after and explore your voice. Follow-up sessions provide an opportunity to problem solve barriers, develop you technique, or to check in for general vocal health.</v>
      </c>
      <c r="E13" s="9" t="str">
        <f>Form!T193</f>
        <v>Nationally </v>
      </c>
      <c r="F13" s="9" t="str">
        <f>Form!M193</f>
        <v>English </v>
      </c>
      <c r="G13" s="59" t="str">
        <f>Form!AI193</f>
        <v>Nonbinary</v>
      </c>
      <c r="H13" s="9" t="str">
        <f>Form!AR193</f>
        <v>niall@thenbsp.com.au</v>
      </c>
      <c r="I13" s="49" t="str">
        <f>Form!AS193</f>
        <v>www.thenbsp.com.au</v>
      </c>
      <c r="J13" s="58" t="str">
        <f>Form!AQ193</f>
        <v/>
      </c>
      <c r="K13" s="9" t="str">
        <f>Form!AC193</f>
        <v>Medicare and Private Health Insurance accepted. </v>
      </c>
      <c r="L13" s="60">
        <f>Form!A193</f>
        <v>45383.9691</v>
      </c>
    </row>
    <row r="14">
      <c r="A14" s="9" t="str">
        <f>Form!AN194</f>
        <v>St. Louis, Missouri</v>
      </c>
      <c r="B14" s="9" t="str">
        <f>Form!C194</f>
        <v>Marie Fleming, MA, CCC-SLP</v>
      </c>
      <c r="C14" s="9" t="str">
        <f>Form!L194</f>
        <v>Speech-Language Pathologist</v>
      </c>
      <c r="D14" s="61" t="str">
        <f>Form!C194&amp;Form!E194&amp;" is a "&amp;Form!L194&amp;" employed at "&amp;Form!AO194&amp;", who began working with general voice clients in "&amp;Form!AW194&amp;", and transgender/gender diverse clients in "&amp;Form!AV194&amp;". "&amp;Form!P194&amp;" "&amp;Form!S194&amp;" "&amp;Form!X194&amp;" "&amp;CHAR(10)&amp;CHAR(10)&amp;"This provider is affiliated with the following: "&amp;Form!AP194&amp;". "&amp;Form!AY194&amp;Form!Z194&amp;Form!AB194&amp;Form!AU194&amp;Form!BA194</f>
        <v>Marie Fleming, MA, CCC-SLP (she/her) is a Speech-Language Pathologist employed at Washington University in St. Louis, who began working with general voice clients in 2020, and transgender/gender diverse clients in 2020. Individual training is offered in person or virtually, and group training is not offered. Services are available for those with feminine, masculine, and androgynous voice goals. 
This provider is affiliated with the following: American Speech-Language-Hearing Association (ASHA). This provider opted to share the following additional aspects of identity: Asian-American
Regarding formal training in voice for transgender and gender diverse people, this provider reported: Clinical externship in graduate school with a focus on GAVC, additional trainings post-grad, 3 years experience in GAVC post-grad with both adult and pediatric populations</v>
      </c>
      <c r="E14" s="9" t="str">
        <f>Form!T194</f>
        <v>MO, IL</v>
      </c>
      <c r="F14" s="9" t="str">
        <f>Form!M194</f>
        <v>English</v>
      </c>
      <c r="G14" s="59" t="str">
        <f>Form!AI194</f>
        <v>Cisgender Woman</v>
      </c>
      <c r="H14" s="9" t="str">
        <f>Form!AR194</f>
        <v/>
      </c>
      <c r="I14" s="49" t="str">
        <f>Form!AS194</f>
        <v>https://oto.wustl.edu/people/marie-fleming-ccc-slp/</v>
      </c>
      <c r="J14" s="58">
        <f>Form!AQ194</f>
        <v>3143627509</v>
      </c>
      <c r="K14" s="9" t="str">
        <f>Form!AC194</f>
        <v>university medical system, insurance-based but we do have a self-pay system</v>
      </c>
      <c r="L14" s="60">
        <f>Form!A194</f>
        <v>45384.44251</v>
      </c>
    </row>
    <row r="15">
      <c r="A15" s="9" t="str">
        <f>Form!AN195</f>
        <v>Dayton, OH</v>
      </c>
      <c r="B15" s="9" t="str">
        <f>Form!C195</f>
        <v>Samantha Fitzenrider</v>
      </c>
      <c r="C15" s="9" t="str">
        <f>Form!L195</f>
        <v>Speech-Language Pathologist</v>
      </c>
      <c r="D15" s="61" t="str">
        <f>Form!C195&amp;Form!E195&amp;" is a "&amp;Form!L195&amp;" employed at "&amp;Form!AO195&amp;", who began working with general voice clients in "&amp;Form!AW195&amp;", and transgender/gender diverse clients in "&amp;Form!AV195&amp;". "&amp;Form!P195&amp;" "&amp;Form!S195&amp;" "&amp;Form!X195&amp;" "&amp;CHAR(10)&amp;CHAR(10)&amp;"This provider is affiliated with the following: "&amp;Form!AP195&amp;". "&amp;Form!AY195&amp;Form!Z195&amp;Form!AB195&amp;Form!AU195&amp;Form!BA195</f>
        <v>Samantha Fitzenrider (she/her) is a Speech-Language Pathologist employed at Dayton VA Medical Center, who began working with general voice clients in 2015, and transgender/gender diverse clients in 2023. Individual training is offered in person or virtually, and group training is not offered. Services are available for those with feminine or masculine voice goals. 
This provider is affiliated with the following: American Speech-Language-Hearing Association (ASHA). 
Regarding formal training in voice for transgender and gender diverse people, this provider reported: Continuing education in gender affirming voice  care. 
Regarding areas of specialty/specific trainings, this provider reported: Masters of voice performance and vocal pedagogy. Master of Speech language pathology </v>
      </c>
      <c r="E15" s="9" t="str">
        <f>Form!T195</f>
        <v>OH</v>
      </c>
      <c r="F15" s="9" t="str">
        <f>Form!M195</f>
        <v>English </v>
      </c>
      <c r="G15" s="59" t="str">
        <f>Form!AI195</f>
        <v>Cisgender Woman</v>
      </c>
      <c r="H15" s="9" t="str">
        <f>Form!AR195</f>
        <v>samantha.fitzenrider@va.gov</v>
      </c>
      <c r="I15" s="9" t="str">
        <f>Form!AS195</f>
        <v/>
      </c>
      <c r="J15" s="58" t="str">
        <f>Form!AQ195</f>
        <v/>
      </c>
      <c r="K15" s="9" t="str">
        <f>Form!AC195</f>
        <v/>
      </c>
      <c r="L15" s="60">
        <f>Form!A195</f>
        <v>45384.49419</v>
      </c>
    </row>
    <row r="16">
      <c r="A16" s="9" t="str">
        <f>Form!AN196</f>
        <v>3272 Main St, Stratford, CT</v>
      </c>
      <c r="B16" s="9" t="str">
        <f>Form!C196</f>
        <v>Sarah Gromko, M.S., CCC-SLP, PAVA-RV</v>
      </c>
      <c r="C16" s="9" t="str">
        <f>Form!L196</f>
        <v>Speech-Language Pathologist</v>
      </c>
      <c r="D16" s="61" t="str">
        <f>Form!C196&amp;Form!E196&amp;" is a "&amp;Form!L196&amp;" employed at "&amp;Form!AO196&amp;", who began working with general voice clients in "&amp;Form!AW196&amp;", and transgender/gender diverse clients in "&amp;Form!AV196&amp;". "&amp;Form!P196&amp;" "&amp;Form!S196&amp;" "&amp;Form!X196&amp;" "&amp;CHAR(10)&amp;CHAR(10)&amp;"This provider is affiliated with the following: "&amp;Form!AP196&amp;". "&amp;Form!AY196&amp;Form!Z196&amp;Form!AB196&amp;Form!AU196&amp;Form!BA196</f>
        <v>Sarah Gromko, M.S., CCC-SLP, PAVA-RV (she/her) is a Speech-Language Pathologist employed at St. Vincent’s Rehabilitation Network Outpatient, Stratford (Hartford HealthCare Network), who began working with general voice clients in 2018, and transgender/gender diverse clients in 2022. Individual training is offered in person or virtually, and group training is offered in person. Services are available for those with feminine, masculine, androgynous, and singing-related voice goals. 
This provider is affiliated with the following: Pan-American Vocology Association (PAVA), World Professional Association for Transgender Health (WPATH), American Speech-Language-Hearing Association (ASHA), GLMA, Voice and Speech Trainers Association (VASTA), Autistic Self-Advocacy Network. This provider opted to share the following additional aspects of identity: LGBTQ+ community member, Neurodivergent, Female
Regarding formal training in voice for transgender and gender diverse people, this provider reported: Sarah Gromko is a neurodivergent member of the LGBTQI+ community with a professional singing/acting background. She has had classical singing training from age 12 on, graduated from Berklee College of Music as a vocalist, earned a master’s degree in speech-language pathology, and is a Pan American Vocology Association-Recognized Vocologist. She has taken extensive courses specific to gender-affirming voice training, providing over 1000 hours of voice therapy to the TGNC population. She has presented at national and regional conferences on the topic, and is an active member of the World Professional Association of Transgender Health (WPATH), GLMA: Health Professionals Advancing LGBTQ Equality, Pan American Vocology Association (PAVA), and Voice and Speech Trainers Association (VASTA).
Regarding areas of specialty/specific trainings, this provider reported: Trans-masculine, Trans-feminine, and Gender-neutral affirming voice; Singing voice; Acting training; Cough therapy; Speech-Language Pathology, Voice actor training
Regarding formal training in cultural humility for transgender and gender diverse people, this provider reported: CEUs: Cultural Humility with Transgender and Nonbinary People; Gender Affirmative Voice Training-Approach and Technique; Strategies to Counter Bias in Clinical Interactions; Hirsch’s Acoustic Assumptions-Nuancing Resonance for a Gender Affirming Voice;  Hirsch’s Acoustic Assumptions-A Gender Spectra Resonance Masterclass; Clinical Applications of Meta-Therapy in Speech-Language Pathology; Gender-Affirming Voice Training-A Self-Study Course for Voice Clinicians; Code of Conduct Training; CONFERENCES: USPATH Scientific Symposium 2023 (speaker); Gender Health Conference 2022 &amp; 2023 (speaker); Pan-American Vocology Association Symposium 2023; ASHA Conference 2022, 2018, 2017 (speaker), &amp; 2016; ASHA Professional Summit 2017 (presenter)</v>
      </c>
      <c r="E16" s="9" t="str">
        <f>Form!T196</f>
        <v>CT</v>
      </c>
      <c r="F16" s="9" t="str">
        <f>Form!M196</f>
        <v>English</v>
      </c>
      <c r="G16" s="59" t="str">
        <f>Form!AI196</f>
        <v>Cisgender Woman</v>
      </c>
      <c r="H16" s="9" t="str">
        <f>Form!AR196</f>
        <v>sarah.gromko@hhchealth.org</v>
      </c>
      <c r="I16" s="49" t="str">
        <f>Form!AS196</f>
        <v>gromkovoice.com</v>
      </c>
      <c r="J16" s="58">
        <f>Form!AQ196</f>
        <v>4752107550</v>
      </c>
      <c r="K16" s="9" t="str">
        <f>Form!AC196</f>
        <v>All insurances providing coverage in CT for gender-affirming speech therapy; private pay for singing therapy and voice acting training</v>
      </c>
      <c r="L16" s="60">
        <f>Form!A196</f>
        <v>45384.58576</v>
      </c>
    </row>
    <row r="17">
      <c r="A17" s="9" t="str">
        <f>Form!AN197</f>
        <v>Winter Park, FL</v>
      </c>
      <c r="B17" s="9" t="str">
        <f>Form!C197</f>
        <v>Anthony Pinkerton, BM-VP, BM-ME, CYVT</v>
      </c>
      <c r="C17" s="8" t="s">
        <v>2823</v>
      </c>
      <c r="D17" s="10" t="s">
        <v>2826</v>
      </c>
      <c r="E17" s="9" t="str">
        <f>Form!T197</f>
        <v>Globally</v>
      </c>
      <c r="F17" s="9" t="str">
        <f>Form!M197</f>
        <v>English</v>
      </c>
      <c r="G17" s="59" t="str">
        <f>Form!AI197</f>
        <v>Cisgender Man</v>
      </c>
      <c r="H17" s="9" t="str">
        <f>Form!AR197</f>
        <v>yoganthony@gmail.com</v>
      </c>
      <c r="I17" s="49" t="str">
        <f>Form!AS197</f>
        <v>www.seattlevoicelab.com</v>
      </c>
      <c r="J17" s="58">
        <f>Form!AQ197</f>
        <v>3214430934</v>
      </c>
      <c r="K17" s="9" t="str">
        <f>Form!AC197</f>
        <v/>
      </c>
      <c r="L17" s="60">
        <f>Form!A197</f>
        <v>45384.5998</v>
      </c>
    </row>
    <row r="18">
      <c r="A18" s="9" t="str">
        <f>Form!AN198</f>
        <v>953 Danby Road, Ithaca, NY</v>
      </c>
      <c r="B18" s="9" t="str">
        <f>Form!C198</f>
        <v>David Bayne, PhD, CCC-SLP</v>
      </c>
      <c r="C18" s="9" t="str">
        <f>Form!L198</f>
        <v>Speech-Language Pathologist</v>
      </c>
      <c r="D18" s="61" t="str">
        <f>Form!C198&amp;Form!E198&amp;" is a "&amp;Form!L198&amp;" employed at "&amp;Form!AO198&amp;", who began working with general voice clients in "&amp;Form!AW198&amp;", and transgender/gender diverse clients in "&amp;Form!AV198&amp;". "&amp;Form!P198&amp;" "&amp;Form!S198&amp;" "&amp;Form!X198&amp;" "&amp;CHAR(10)&amp;CHAR(10)&amp;"This provider is affiliated with the following: "&amp;Form!AP198&amp;". "&amp;Form!AY198&amp;Form!Z198&amp;Form!AB198&amp;Form!AU198&amp;Form!BA198</f>
        <v>David Bayne, PhD, CCC-SLP (he/they) is a Speech-Language Pathologist employed at Ithaca College, who began working with general voice clients in 2016, and transgender/gender diverse clients in 2016. Individual training is offered in person or virtually, and group training is offered in person or virtually. Services are available for those with feminine, masculine, androgynous, and singing-related voice goals. 
This provider is affiliated with the following: American Speech-Language-Hearing Association (ASHA), AHSA Voice and Voice therapy special interest group. 
Regarding formal training in voice for transgender and gender diverse people, this provider reported: I am a licensed speech-language pathologist (providing services in this area since 2016) and have attended many additional trainings regarding GAVC assessment and provision. My research is also aligned with this population. 
Regarding formal training in cultural humility for transgender and gender diverse people, this provider reported: I have attended multiple seminars and given lectures at the state and national level on cultural humility in marginalized populations. </v>
      </c>
      <c r="E18" s="9" t="str">
        <f>Form!T198</f>
        <v>NY</v>
      </c>
      <c r="F18" s="9" t="str">
        <f>Form!M198</f>
        <v>English</v>
      </c>
      <c r="G18" s="59" t="str">
        <f>Form!AI198</f>
        <v>Prefer Not to Say</v>
      </c>
      <c r="H18" s="9" t="str">
        <f>Form!AR198</f>
        <v>dbayne@ithaca.edu</v>
      </c>
      <c r="I18" s="49" t="str">
        <f>Form!AS198</f>
        <v>https://www.ithaca.edu/academics/school-health-sciences-and-human-performance/clinics-and-labs/sir-alexander-ewing-ithaca-college-speech-and-hearing-clinic</v>
      </c>
      <c r="J18" s="58">
        <f>Form!AQ198</f>
        <v>3862358704</v>
      </c>
      <c r="K18" s="9" t="str">
        <f>Form!AC198</f>
        <v>Our clinic is free and does not bill person or insurance. </v>
      </c>
      <c r="L18" s="60">
        <f>Form!A198</f>
        <v>45384.66773</v>
      </c>
    </row>
    <row r="19">
      <c r="A19" s="9" t="str">
        <f>Form!AN199</f>
        <v>715 S 8th St, Minneapolis, MN</v>
      </c>
      <c r="B19" s="9" t="str">
        <f>Form!C199</f>
        <v>LeAnn Taylor, CCC-SLP</v>
      </c>
      <c r="C19" s="9" t="str">
        <f>Form!L199</f>
        <v>Speech-Language Pathologist</v>
      </c>
      <c r="D19" s="61" t="str">
        <f>Form!C199&amp;Form!E199&amp;" is a "&amp;Form!L199&amp;" employed at "&amp;Form!AO199&amp;", who began working with general voice clients in "&amp;Form!AW199&amp;", and transgender/gender diverse clients in "&amp;Form!AV199&amp;". "&amp;Form!P199&amp;" "&amp;Form!S199&amp;" "&amp;Form!X199&amp;" "&amp;CHAR(10)&amp;CHAR(10)&amp;"This provider is affiliated with the following: "&amp;Form!AP199&amp;". "&amp;Form!AY199&amp;Form!Z199&amp;Form!AB199&amp;Form!AU199&amp;Form!BA199</f>
        <v>LeAnn Taylor, CCC-SLP (she/her) is a Speech-Language Pathologist employed at Hennepin Healthcare, who began working with general voice clients in 2006, and transgender/gender diverse clients in 2023. Individual training is offered in person or virtually, and group training is not offered. Services are available for those with feminine, masculine, and androgynous voice goals. 
This provider is affiliated with the following: ASHA, MNSHA. 
Regarding formal training in voice for transgender and gender diverse people, this provider reported: Participated in a 3 day intensive course on gender-affirming voice care.  
Regarding areas of specialty/specific trainings, this provider reported: Buteyko Breathing Level 1 certified, MNRI Core-Specialist, Myofascial Release, Cranio-Sacral Therapy, Healing Touch
Regarding formal training in cultural humility for transgender and gender diverse people, this provider reported: I took a 3-day intensive course on GAVC and have participated in a year of cultural humility courses as a part of our organization's required training.  </v>
      </c>
      <c r="E19" s="9" t="str">
        <f>Form!T199</f>
        <v>MN</v>
      </c>
      <c r="F19" s="9" t="str">
        <f>Form!M199</f>
        <v>English, Spanish</v>
      </c>
      <c r="G19" s="59" t="str">
        <f>Form!AI199</f>
        <v>Cisgender Woman</v>
      </c>
      <c r="H19" s="9" t="str">
        <f>Form!AR199</f>
        <v>leann.taylor@hcmed.org</v>
      </c>
      <c r="I19" s="49" t="str">
        <f>Form!AS199</f>
        <v>hennepinhealthcare.org</v>
      </c>
      <c r="J19" s="58" t="str">
        <f>Form!AQ199</f>
        <v/>
      </c>
      <c r="K19" s="9" t="str">
        <f>Form!AC199</f>
        <v/>
      </c>
      <c r="L19" s="60">
        <f>Form!A199</f>
        <v>45385.53644</v>
      </c>
    </row>
    <row r="20">
      <c r="A20" s="9" t="str">
        <f>Form!AN200</f>
        <v>2912  39th Avenue South, Minneapolis, MN</v>
      </c>
      <c r="B20" s="9" t="str">
        <f>Form!C200</f>
        <v>Anita L. Kozan, Ph.D., CCC-SLP</v>
      </c>
      <c r="C20" s="9" t="s">
        <v>2824</v>
      </c>
      <c r="D20" s="61" t="str">
        <f>Form!C200&amp;Form!E200&amp;" is a "&amp;Form!L200&amp;" employed at "&amp;Form!AO200&amp;", who began working with general voice clients in "&amp;Form!AW200&amp;", and transgender/gender diverse clients in "&amp;Form!AV200&amp;". "&amp;Form!P200&amp;" "&amp;Form!S200&amp;" "&amp;Form!X200&amp;" "&amp;CHAR(10)&amp;CHAR(10)&amp;"This provider is affiliated with the following: "&amp;Form!AP200&amp;". "&amp;Form!AY200&amp;Form!Z200&amp;Form!AB200&amp;Form!AU200&amp;Form!BA200</f>
        <v>Anita L. Kozan, Ph.D., CCC-SLP (she/her) is a Speech-Language Pathologist &amp; Teacher of Singing employed at Kozan Clinic for Voice, Speech and Spirit, LLC, who began working with general voice clients in 1972, and transgender/gender diverse clients in 1983. Individual training is offered in person or virtually, and group training is offered in person or virtually. Services are available for those with feminine, masculine, androgynous, and singing-related voice goals. 
This provider is affiliated with the following: World Professional Association for Transgender Health (WPATH), American Speech-Language-Hearing Association (ASHA), Pan American Vocology Association, (PAVA) Voice Foundation, Minnesota Speech-Language-Hearing Association. This provider opted to share the following additional aspects of identity: Bisexual cis woman activist working on behalf of bi community and trans/GNB community  
Regarding formal training in voice for transgender and gender diverse people, this provider reported: Helping people care for and change their speaking and singing voice or heal their injured speaking and singing voice has been the focus of my professional work, particularly since playing keyboards and alto sax, and singing in a new wave original rock band in the late '70's and early '80's. I am a Ph.D. speech and language pathologist (1995), and teach singing using Somatic Voicework™ - The LoVetri Method, which is completely compatible with the best principles of voice science and techniques for Gender Affirming Voice Training. My work with trans women began in the 1980's, and with trans men and gender nonbinary people in the 1990's. 
I am the author (1st Ed. 2006; 2nd Ed. 2012) and co-author with Sandi Hammond (3rd Ed.) of The Singing Voice Chapter in the book, Voice and Communication Therapy for the Transgender/ Gender Diverse Client: Editors Adler, Hirsch, Pickering (3rd Ed. 2019).
I received the Diversity Champions Award from the American Speech-Language-Hearing Association in 2009 for my work with trans-feminine clients. I received the Lavender Pride Award in 2009 for my work with trans speakers and singers, as well as for co-hosting Bi Cities, a show by, for, and about the bisexual community and our allies, which includes interviews with GLBTQIA+ people and our allies. Over 300 episodes have been recorded since 2002 and are now permanently available on the internet through the University of Minnesota Libraries. Bi Cities all-volunteer crew received the Changemaker Organization of the Year Award in April, 2024 in St. Paul, Minnesota.
I have spoken at the local, state, national and international levels about my work with transgender and Gender Non Binary singers and speakers. I donate my time to local organizations where I speak to groups of trans/GNB youth. I teach a three day/evening seminar annually to experienced teachers of Somatic Voicework™, helping them learn best methods and practices for teaching singing to people who are trans/GNB. 
I work in a solo private practice, the Kozan Clinic for Voice, Speech and Spirit, LLC, where I tailor each person's work and recommendations based on their individual strengths, goals, and needs. My work is collaborative and respectful, meeting the person where they are comfortable. We move forward at their pace.
Regarding areas of specialty/specific trainings, this provider reported: Gender affirming speaking and singing voice for transfeminine, transmasculine, and gender nonbinary individuals. Work with beginning singers as well as established performers.   
Regarding formal training in cultural humility for transgender and gender diverse people, this provider reported: I have received formal training through national, state, and local organizations: World Professional Association for Transgender Health, American Speech-Language-Hearing Association, Pan American Vocology Association, Minnesota Speech-Language-Hearing Association, Rainbow Health Collective 
This provider wished to share the following additional information: Helping a person develop their voice for speaking and/or for singing that is congruent with their identity continues to be one of the most thrilling, humbling, and healing experiences in my life.</v>
      </c>
      <c r="E20" s="9" t="str">
        <f>Form!T200</f>
        <v>MN and NM: GAVT. Globally: Singing Voice Instruction.</v>
      </c>
      <c r="F20" s="9" t="str">
        <f>Form!M200</f>
        <v>English</v>
      </c>
      <c r="G20" s="59" t="str">
        <f>Form!AI200</f>
        <v>Cisgender Woman</v>
      </c>
      <c r="H20" s="9" t="str">
        <f>Form!AR200</f>
        <v>anitakozan@mac.com</v>
      </c>
      <c r="I20" s="49" t="str">
        <f>Form!AS200</f>
        <v>www.kozanclinic.com</v>
      </c>
      <c r="J20" s="58">
        <f>Form!AQ200</f>
        <v>6126693206</v>
      </c>
      <c r="K20" s="9" t="str">
        <f>Form!AC200</f>
        <v>I work privately in person at my home in Minneapolis, Minnesota, USA and over Zoom, FaceTime, or other preferred platforms.
I do not accept any insurances. Occasionally people have submitted their receipts to their insurance company with varying degrees of success.
The charge for a one-hour session is $150.USD, payable at the time of service, by cash, or personal or bank check. There is an added fee if using Venmo or another app.
</v>
      </c>
      <c r="L20" s="60">
        <f>Form!A200</f>
        <v>45385.70333</v>
      </c>
    </row>
    <row r="21">
      <c r="A21" s="9" t="str">
        <f>Form!AN201</f>
        <v>200 Lothrop Street, Pittsburgh, PA 15213, Pittsburgh, PA</v>
      </c>
      <c r="B21" s="9" t="str">
        <f>Form!C201</f>
        <v>Leah B. Helou, PhD, CCC-SLP</v>
      </c>
      <c r="C21" s="9" t="s">
        <v>2824</v>
      </c>
      <c r="D21" s="61" t="str">
        <f>Form!C201&amp;Form!E201&amp;" is a "&amp;Form!L201&amp;" employed at "&amp;Form!AO201&amp;", who began working with general voice clients in "&amp;Form!AW201&amp;", and transgender/gender diverse clients in "&amp;Form!AV201&amp;". "&amp;Form!P201&amp;" "&amp;Form!S201&amp;" "&amp;Form!X201&amp;" "&amp;CHAR(10)&amp;CHAR(10)&amp;"This provider is affiliated with the following: "&amp;Form!AP201&amp;". "&amp;Form!AY201&amp;Form!Z201&amp;Form!AB201&amp;Form!AU201&amp;Form!BA201</f>
        <v>Leah B. Helou, PhD, CCC-SLP (she/her) is a Speech-Language Pathologist employed at UPMC Voice Center at Mercy Hospital, who began working with general voice clients in 2002, and transgender/gender diverse clients in 2002. Individual training is offered in person or virtually, and group training is not offered. Services are available for those with feminine, masculine, and androgynous voice goals. 
This provider is affiliated with the following: American Speech-Language-Hearing Association (ASHA), National Black Association for Speech, Language, and Hearing (NBASLH), Society for Neuroscience. This provider opted to share the following additional aspects of identity: I have thoroughly inspected my own gender identity, and will continue to do so. I am committed to the liberation of all people from vectors of oppression. 
Regarding formal training in voice for transgender and gender diverse people, this provider reported: I have co-authored and presented numerous 2-3 day workshops on gender-affirming voice and communication work; have completed several trainings related to "cultural humility" in the context of trans existence; and have served on a number of trans-centered and trans-run boards (e.g., for conferences).
Regarding formal training in cultural humility for transgender and gender diverse people, this provider reported: Numerous courses offered at several institutions, as well as decades of informal training through friendship with and service to members of the trans community</v>
      </c>
      <c r="E21" s="9" t="str">
        <f>Form!T201</f>
        <v>PA</v>
      </c>
      <c r="F21" s="9" t="str">
        <f>Form!M201</f>
        <v>English</v>
      </c>
      <c r="G21" s="59" t="str">
        <f>Form!AI201</f>
        <v>Cisgender Woman</v>
      </c>
      <c r="H21" s="9" t="str">
        <f>Form!AR201</f>
        <v>lbh7@pitt.edu</v>
      </c>
      <c r="I21" s="9" t="str">
        <f>Form!AS201</f>
        <v/>
      </c>
      <c r="J21" s="58">
        <f>Form!AQ201</f>
        <v>7143003903</v>
      </c>
      <c r="K21" s="9" t="str">
        <f>Form!AC201</f>
        <v>The UPMC Voice Center works with a number of insurance providers.</v>
      </c>
      <c r="L21" s="60">
        <f>Form!A201</f>
        <v>45386.48397</v>
      </c>
    </row>
    <row r="22">
      <c r="D22" s="61"/>
      <c r="G22" s="59"/>
      <c r="J22" s="58"/>
      <c r="L22" s="60"/>
    </row>
    <row r="23">
      <c r="D23" s="61"/>
      <c r="G23" s="59"/>
      <c r="J23" s="58"/>
      <c r="L23" s="60"/>
    </row>
    <row r="24">
      <c r="D24" s="61"/>
      <c r="G24" s="59"/>
      <c r="J24" s="58"/>
      <c r="L24" s="60"/>
    </row>
    <row r="25">
      <c r="D25" s="61"/>
      <c r="G25" s="59"/>
      <c r="J25" s="58"/>
      <c r="L25" s="60"/>
    </row>
    <row r="26">
      <c r="D26" s="61"/>
      <c r="G26" s="59"/>
      <c r="J26" s="58"/>
      <c r="L26" s="60"/>
    </row>
    <row r="27">
      <c r="D27" s="61"/>
      <c r="G27" s="59"/>
      <c r="J27" s="58"/>
      <c r="L27" s="60"/>
    </row>
    <row r="28">
      <c r="D28" s="61"/>
      <c r="G28" s="59"/>
      <c r="J28" s="58"/>
      <c r="L28" s="60"/>
    </row>
    <row r="29">
      <c r="D29" s="61"/>
      <c r="G29" s="59"/>
      <c r="J29" s="58"/>
      <c r="L29" s="60"/>
    </row>
    <row r="30">
      <c r="D30" s="61"/>
      <c r="G30" s="59"/>
      <c r="J30" s="58"/>
      <c r="L30" s="60"/>
    </row>
    <row r="31">
      <c r="D31" s="61"/>
      <c r="G31" s="59"/>
      <c r="J31" s="58"/>
      <c r="L31" s="60"/>
    </row>
    <row r="32">
      <c r="D32" s="61"/>
      <c r="G32" s="59"/>
      <c r="J32" s="58"/>
      <c r="L32" s="60"/>
    </row>
    <row r="33">
      <c r="D33" s="61"/>
      <c r="G33" s="59"/>
      <c r="J33" s="58"/>
      <c r="L33" s="60"/>
    </row>
    <row r="34">
      <c r="D34" s="61"/>
      <c r="G34" s="59"/>
      <c r="J34" s="58"/>
      <c r="L34" s="60"/>
    </row>
    <row r="35">
      <c r="D35" s="61"/>
      <c r="G35" s="59"/>
      <c r="J35" s="58"/>
      <c r="L35" s="60"/>
    </row>
    <row r="36">
      <c r="D36" s="61"/>
      <c r="G36" s="59"/>
      <c r="J36" s="58"/>
      <c r="L36" s="60"/>
    </row>
    <row r="37">
      <c r="D37" s="61"/>
      <c r="G37" s="59"/>
      <c r="J37" s="58"/>
      <c r="L37" s="60"/>
    </row>
    <row r="38">
      <c r="D38" s="61"/>
      <c r="G38" s="59"/>
      <c r="J38" s="58"/>
      <c r="L38" s="60"/>
    </row>
    <row r="39">
      <c r="D39" s="61"/>
      <c r="G39" s="59"/>
      <c r="J39" s="58"/>
      <c r="L39" s="60"/>
    </row>
    <row r="40">
      <c r="D40" s="61"/>
      <c r="G40" s="59"/>
      <c r="J40" s="58"/>
      <c r="L40" s="60"/>
    </row>
    <row r="41">
      <c r="D41" s="61"/>
      <c r="G41" s="59"/>
      <c r="J41" s="58"/>
      <c r="L41" s="60"/>
    </row>
    <row r="42">
      <c r="D42" s="61"/>
      <c r="G42" s="59"/>
      <c r="J42" s="58"/>
      <c r="L42" s="60"/>
    </row>
    <row r="43">
      <c r="D43" s="61"/>
      <c r="G43" s="59"/>
      <c r="J43" s="58"/>
      <c r="L43" s="60"/>
    </row>
    <row r="44">
      <c r="D44" s="61"/>
      <c r="G44" s="59"/>
      <c r="J44" s="58"/>
      <c r="L44" s="60"/>
    </row>
    <row r="45">
      <c r="D45" s="61"/>
      <c r="G45" s="59"/>
      <c r="J45" s="58"/>
      <c r="L45" s="60"/>
    </row>
    <row r="46">
      <c r="D46" s="61"/>
      <c r="G46" s="59"/>
      <c r="J46" s="58"/>
      <c r="L46" s="60"/>
    </row>
    <row r="47">
      <c r="D47" s="61"/>
      <c r="G47" s="59"/>
      <c r="J47" s="58"/>
      <c r="L47" s="60"/>
    </row>
    <row r="48">
      <c r="D48" s="61"/>
      <c r="G48" s="59"/>
      <c r="J48" s="58"/>
      <c r="L48" s="60"/>
    </row>
    <row r="49">
      <c r="D49" s="61"/>
      <c r="G49" s="59"/>
      <c r="J49" s="58"/>
      <c r="L49" s="60"/>
    </row>
    <row r="50">
      <c r="D50" s="61"/>
      <c r="G50" s="59"/>
      <c r="J50" s="58"/>
      <c r="L50" s="60"/>
    </row>
    <row r="51">
      <c r="D51" s="61"/>
      <c r="G51" s="59"/>
      <c r="J51" s="58"/>
      <c r="L51" s="60"/>
    </row>
    <row r="52">
      <c r="D52" s="61"/>
      <c r="G52" s="59"/>
      <c r="J52" s="58"/>
      <c r="L52" s="60"/>
    </row>
    <row r="53">
      <c r="D53" s="61"/>
      <c r="G53" s="59"/>
      <c r="J53" s="58"/>
      <c r="L53" s="60"/>
    </row>
    <row r="54">
      <c r="D54" s="61"/>
      <c r="G54" s="59"/>
      <c r="J54" s="58"/>
      <c r="L54" s="60"/>
    </row>
    <row r="55">
      <c r="D55" s="61"/>
      <c r="G55" s="59"/>
      <c r="J55" s="58"/>
      <c r="L55" s="60"/>
    </row>
    <row r="56">
      <c r="D56" s="61"/>
      <c r="G56" s="59"/>
      <c r="J56" s="58"/>
      <c r="L56" s="60"/>
    </row>
    <row r="57">
      <c r="D57" s="61"/>
      <c r="G57" s="59"/>
      <c r="J57" s="58"/>
      <c r="L57" s="60"/>
    </row>
    <row r="58">
      <c r="D58" s="61"/>
      <c r="G58" s="59"/>
      <c r="J58" s="58"/>
      <c r="L58" s="60"/>
    </row>
    <row r="59">
      <c r="D59" s="61"/>
      <c r="G59" s="59"/>
      <c r="J59" s="58"/>
      <c r="L59" s="60"/>
    </row>
    <row r="60">
      <c r="D60" s="61"/>
      <c r="G60" s="59"/>
      <c r="J60" s="58"/>
      <c r="L60" s="60"/>
    </row>
    <row r="61">
      <c r="D61" s="61"/>
      <c r="G61" s="59"/>
      <c r="J61" s="58"/>
      <c r="L61" s="60"/>
    </row>
    <row r="62">
      <c r="D62" s="61"/>
      <c r="G62" s="59"/>
      <c r="J62" s="58"/>
      <c r="L62" s="60"/>
    </row>
    <row r="63">
      <c r="D63" s="61"/>
      <c r="G63" s="59"/>
      <c r="J63" s="58"/>
      <c r="L63" s="60"/>
    </row>
    <row r="64">
      <c r="D64" s="61"/>
      <c r="G64" s="59"/>
      <c r="J64" s="58"/>
      <c r="L64" s="60"/>
    </row>
    <row r="65">
      <c r="D65" s="61"/>
      <c r="G65" s="59"/>
      <c r="J65" s="58"/>
      <c r="L65" s="60"/>
    </row>
    <row r="66">
      <c r="D66" s="61"/>
      <c r="G66" s="59"/>
      <c r="J66" s="58"/>
      <c r="L66" s="60"/>
    </row>
    <row r="67">
      <c r="D67" s="61"/>
      <c r="G67" s="59"/>
      <c r="J67" s="58"/>
      <c r="L67" s="60"/>
    </row>
    <row r="68">
      <c r="D68" s="61"/>
      <c r="G68" s="59"/>
      <c r="J68" s="58"/>
      <c r="L68" s="60"/>
    </row>
    <row r="69">
      <c r="D69" s="61"/>
      <c r="G69" s="59"/>
      <c r="J69" s="58"/>
      <c r="L69" s="60"/>
    </row>
    <row r="70">
      <c r="D70" s="61"/>
      <c r="G70" s="59"/>
      <c r="J70" s="58"/>
      <c r="L70" s="60"/>
    </row>
    <row r="71">
      <c r="D71" s="61"/>
      <c r="G71" s="59"/>
      <c r="J71" s="58"/>
      <c r="L71" s="60"/>
    </row>
    <row r="72">
      <c r="D72" s="61"/>
      <c r="G72" s="59"/>
      <c r="J72" s="58"/>
      <c r="L72" s="60"/>
    </row>
    <row r="73">
      <c r="D73" s="61"/>
      <c r="G73" s="59"/>
      <c r="J73" s="58"/>
      <c r="L73" s="60"/>
    </row>
    <row r="74">
      <c r="D74" s="61"/>
      <c r="G74" s="59"/>
      <c r="J74" s="58"/>
      <c r="L74" s="60"/>
    </row>
    <row r="75">
      <c r="D75" s="61"/>
      <c r="G75" s="59"/>
      <c r="J75" s="58"/>
      <c r="L75" s="60"/>
    </row>
    <row r="76">
      <c r="D76" s="61"/>
      <c r="G76" s="59"/>
      <c r="J76" s="58"/>
      <c r="L76" s="60"/>
    </row>
    <row r="77">
      <c r="D77" s="61"/>
      <c r="G77" s="59"/>
      <c r="J77" s="58"/>
      <c r="L77" s="60"/>
    </row>
    <row r="78">
      <c r="D78" s="61"/>
      <c r="G78" s="59"/>
      <c r="J78" s="58"/>
      <c r="L78" s="60"/>
    </row>
    <row r="79">
      <c r="D79" s="61"/>
      <c r="G79" s="59"/>
      <c r="J79" s="58"/>
      <c r="L79" s="60"/>
    </row>
    <row r="80">
      <c r="D80" s="61"/>
      <c r="G80" s="59"/>
      <c r="J80" s="58"/>
      <c r="L80" s="60"/>
    </row>
    <row r="81">
      <c r="D81" s="61"/>
      <c r="G81" s="59"/>
      <c r="J81" s="58"/>
      <c r="L81" s="60"/>
    </row>
    <row r="82">
      <c r="D82" s="61"/>
      <c r="G82" s="59"/>
      <c r="J82" s="58"/>
      <c r="L82" s="60"/>
    </row>
    <row r="83">
      <c r="D83" s="61"/>
      <c r="G83" s="59"/>
      <c r="J83" s="58"/>
      <c r="L83" s="60"/>
    </row>
    <row r="84">
      <c r="D84" s="61"/>
      <c r="G84" s="59"/>
      <c r="J84" s="58"/>
      <c r="L84" s="60"/>
    </row>
    <row r="85">
      <c r="D85" s="61"/>
      <c r="G85" s="59"/>
      <c r="J85" s="58"/>
      <c r="L85" s="60"/>
    </row>
    <row r="86">
      <c r="D86" s="61"/>
      <c r="G86" s="59"/>
      <c r="J86" s="58"/>
      <c r="L86" s="60"/>
    </row>
    <row r="87">
      <c r="D87" s="61"/>
      <c r="G87" s="59"/>
      <c r="J87" s="58"/>
      <c r="L87" s="60"/>
    </row>
    <row r="88">
      <c r="D88" s="61"/>
      <c r="G88" s="59"/>
      <c r="J88" s="58"/>
      <c r="L88" s="60"/>
    </row>
    <row r="89">
      <c r="D89" s="61"/>
      <c r="G89" s="59"/>
      <c r="J89" s="58"/>
      <c r="L89" s="60"/>
    </row>
    <row r="90">
      <c r="D90" s="61"/>
      <c r="G90" s="59"/>
      <c r="J90" s="58"/>
      <c r="L90" s="60"/>
    </row>
    <row r="91">
      <c r="D91" s="61"/>
      <c r="G91" s="59"/>
      <c r="J91" s="58"/>
      <c r="L91" s="60"/>
    </row>
    <row r="92">
      <c r="D92" s="61"/>
      <c r="G92" s="59"/>
      <c r="J92" s="58"/>
      <c r="L92" s="60"/>
    </row>
    <row r="93">
      <c r="D93" s="61"/>
      <c r="G93" s="59"/>
      <c r="J93" s="58"/>
      <c r="L93" s="60"/>
    </row>
    <row r="94">
      <c r="D94" s="61"/>
      <c r="G94" s="59"/>
      <c r="J94" s="58"/>
      <c r="L94" s="60"/>
    </row>
    <row r="95">
      <c r="D95" s="61"/>
      <c r="G95" s="59"/>
      <c r="J95" s="58"/>
      <c r="L95" s="60"/>
    </row>
    <row r="96">
      <c r="D96" s="61"/>
      <c r="G96" s="59"/>
      <c r="J96" s="58"/>
      <c r="L96" s="60"/>
    </row>
    <row r="97">
      <c r="D97" s="61"/>
      <c r="G97" s="59"/>
      <c r="J97" s="58"/>
      <c r="L97" s="60"/>
    </row>
    <row r="98">
      <c r="D98" s="61"/>
      <c r="G98" s="59"/>
      <c r="J98" s="58"/>
      <c r="L98" s="60"/>
    </row>
    <row r="99">
      <c r="D99" s="61"/>
      <c r="G99" s="59"/>
      <c r="J99" s="58"/>
      <c r="L99" s="60"/>
    </row>
    <row r="100">
      <c r="D100" s="61"/>
      <c r="G100" s="59"/>
      <c r="J100" s="58"/>
      <c r="L100" s="60"/>
    </row>
    <row r="101">
      <c r="D101" s="61"/>
      <c r="G101" s="59"/>
      <c r="J101" s="58"/>
      <c r="L101" s="60"/>
    </row>
    <row r="102">
      <c r="D102" s="61"/>
      <c r="G102" s="59"/>
      <c r="J102" s="58"/>
      <c r="L102" s="60"/>
    </row>
    <row r="103">
      <c r="D103" s="61"/>
      <c r="G103" s="59"/>
      <c r="J103" s="58"/>
      <c r="L103" s="60"/>
    </row>
    <row r="104">
      <c r="D104" s="61"/>
      <c r="G104" s="59"/>
      <c r="J104" s="58"/>
      <c r="L104" s="60"/>
    </row>
    <row r="105">
      <c r="D105" s="61"/>
      <c r="G105" s="59"/>
      <c r="J105" s="58"/>
      <c r="L105" s="60"/>
    </row>
    <row r="106">
      <c r="D106" s="61"/>
      <c r="G106" s="59"/>
      <c r="J106" s="58"/>
      <c r="L106" s="60"/>
    </row>
    <row r="107">
      <c r="D107" s="61"/>
      <c r="G107" s="59"/>
      <c r="J107" s="58"/>
      <c r="L107" s="60"/>
    </row>
    <row r="108">
      <c r="D108" s="61"/>
      <c r="G108" s="59"/>
      <c r="J108" s="58"/>
      <c r="L108" s="60"/>
    </row>
    <row r="109">
      <c r="D109" s="61"/>
      <c r="G109" s="59"/>
      <c r="J109" s="58"/>
      <c r="L109" s="60"/>
    </row>
    <row r="110">
      <c r="D110" s="61"/>
      <c r="G110" s="59"/>
      <c r="J110" s="58"/>
      <c r="L110" s="60"/>
    </row>
    <row r="111">
      <c r="D111" s="61"/>
      <c r="G111" s="59"/>
      <c r="J111" s="58"/>
      <c r="L111" s="60"/>
    </row>
    <row r="112">
      <c r="D112" s="61"/>
      <c r="G112" s="59"/>
      <c r="J112" s="58"/>
      <c r="L112" s="60"/>
    </row>
    <row r="113">
      <c r="D113" s="61"/>
      <c r="G113" s="59"/>
      <c r="J113" s="58"/>
      <c r="L113" s="60"/>
    </row>
    <row r="114">
      <c r="D114" s="61"/>
      <c r="G114" s="59"/>
      <c r="J114" s="58"/>
      <c r="L114" s="60"/>
    </row>
    <row r="115">
      <c r="D115" s="61"/>
      <c r="G115" s="59"/>
      <c r="J115" s="58"/>
      <c r="L115" s="60"/>
    </row>
    <row r="116">
      <c r="D116" s="61"/>
      <c r="G116" s="59"/>
      <c r="J116" s="58"/>
      <c r="L116" s="60"/>
    </row>
    <row r="117">
      <c r="D117" s="61"/>
      <c r="G117" s="59"/>
      <c r="J117" s="58"/>
      <c r="L117" s="60"/>
    </row>
    <row r="118">
      <c r="D118" s="61"/>
      <c r="G118" s="59"/>
      <c r="J118" s="58"/>
      <c r="L118" s="60"/>
    </row>
    <row r="119">
      <c r="D119" s="61"/>
      <c r="G119" s="59"/>
      <c r="J119" s="58"/>
      <c r="L119" s="60"/>
    </row>
    <row r="120">
      <c r="D120" s="61"/>
      <c r="G120" s="59"/>
      <c r="J120" s="58"/>
      <c r="L120" s="60"/>
    </row>
    <row r="121">
      <c r="D121" s="61"/>
      <c r="G121" s="59"/>
      <c r="J121" s="58"/>
      <c r="L121" s="60"/>
    </row>
    <row r="122">
      <c r="D122" s="61"/>
      <c r="G122" s="59"/>
      <c r="J122" s="58"/>
      <c r="L122" s="60"/>
    </row>
    <row r="123">
      <c r="D123" s="61"/>
      <c r="G123" s="59"/>
      <c r="J123" s="58"/>
      <c r="L123" s="60"/>
    </row>
    <row r="124">
      <c r="D124" s="61"/>
      <c r="G124" s="59"/>
      <c r="J124" s="58"/>
      <c r="L124" s="60"/>
    </row>
    <row r="125">
      <c r="D125" s="61"/>
      <c r="G125" s="59"/>
      <c r="J125" s="58"/>
      <c r="L125" s="60"/>
    </row>
    <row r="126">
      <c r="D126" s="61"/>
      <c r="G126" s="59"/>
      <c r="J126" s="58"/>
      <c r="L126" s="60"/>
    </row>
    <row r="127">
      <c r="D127" s="61"/>
      <c r="G127" s="59"/>
      <c r="J127" s="58"/>
      <c r="L127" s="60"/>
    </row>
    <row r="128">
      <c r="D128" s="61"/>
      <c r="G128" s="59"/>
      <c r="J128" s="58"/>
      <c r="L128" s="60"/>
    </row>
    <row r="129">
      <c r="D129" s="61"/>
      <c r="G129" s="59"/>
      <c r="J129" s="58"/>
      <c r="L129" s="60"/>
    </row>
    <row r="130">
      <c r="D130" s="61"/>
      <c r="G130" s="59"/>
      <c r="J130" s="58"/>
      <c r="L130" s="60"/>
    </row>
    <row r="131">
      <c r="D131" s="61"/>
      <c r="G131" s="59"/>
      <c r="J131" s="58"/>
      <c r="L131" s="60"/>
    </row>
    <row r="132">
      <c r="D132" s="61"/>
      <c r="G132" s="59"/>
      <c r="J132" s="58"/>
      <c r="L132" s="60"/>
    </row>
    <row r="133">
      <c r="D133" s="61"/>
      <c r="G133" s="59"/>
      <c r="J133" s="58"/>
      <c r="L133" s="60"/>
    </row>
    <row r="134">
      <c r="D134" s="61"/>
      <c r="G134" s="59"/>
      <c r="J134" s="58"/>
      <c r="L134" s="60"/>
    </row>
    <row r="135">
      <c r="D135" s="61"/>
      <c r="G135" s="59"/>
      <c r="J135" s="58"/>
      <c r="L135" s="60"/>
    </row>
    <row r="136">
      <c r="D136" s="61"/>
      <c r="G136" s="59"/>
      <c r="J136" s="58"/>
      <c r="L136" s="60"/>
    </row>
    <row r="137">
      <c r="D137" s="61"/>
      <c r="G137" s="59"/>
      <c r="J137" s="58"/>
      <c r="L137" s="60"/>
    </row>
    <row r="138">
      <c r="D138" s="61"/>
      <c r="G138" s="59"/>
      <c r="J138" s="58"/>
      <c r="L138" s="60"/>
    </row>
    <row r="139">
      <c r="D139" s="61"/>
      <c r="G139" s="59"/>
      <c r="J139" s="58"/>
      <c r="L139" s="60"/>
    </row>
    <row r="140">
      <c r="D140" s="61"/>
      <c r="G140" s="59"/>
      <c r="J140" s="58"/>
      <c r="L140" s="60"/>
    </row>
    <row r="141">
      <c r="D141" s="61"/>
      <c r="G141" s="59"/>
      <c r="J141" s="58"/>
      <c r="L141" s="60"/>
    </row>
    <row r="142">
      <c r="D142" s="61"/>
      <c r="G142" s="59"/>
      <c r="J142" s="58"/>
      <c r="L142" s="60"/>
    </row>
    <row r="143">
      <c r="D143" s="61"/>
      <c r="G143" s="59"/>
      <c r="J143" s="58"/>
      <c r="L143" s="60"/>
    </row>
    <row r="144">
      <c r="D144" s="61"/>
      <c r="G144" s="59"/>
      <c r="J144" s="58"/>
      <c r="L144" s="60"/>
    </row>
    <row r="145">
      <c r="D145" s="61"/>
      <c r="G145" s="59"/>
      <c r="J145" s="58"/>
      <c r="L145" s="60"/>
    </row>
    <row r="146">
      <c r="D146" s="61"/>
      <c r="G146" s="59"/>
      <c r="J146" s="58"/>
      <c r="L146" s="60"/>
    </row>
    <row r="147">
      <c r="D147" s="61"/>
      <c r="G147" s="59"/>
      <c r="J147" s="58"/>
      <c r="L147" s="60"/>
    </row>
    <row r="148">
      <c r="D148" s="61"/>
      <c r="G148" s="59"/>
      <c r="J148" s="58"/>
      <c r="L148" s="60"/>
    </row>
    <row r="149">
      <c r="D149" s="61"/>
      <c r="G149" s="59"/>
      <c r="J149" s="58"/>
      <c r="L149" s="60"/>
    </row>
    <row r="150">
      <c r="D150" s="61"/>
      <c r="G150" s="59"/>
      <c r="J150" s="58"/>
      <c r="L150" s="60"/>
    </row>
    <row r="151">
      <c r="D151" s="61"/>
      <c r="G151" s="59"/>
      <c r="J151" s="58"/>
      <c r="L151" s="60"/>
    </row>
    <row r="152">
      <c r="D152" s="61"/>
      <c r="G152" s="59"/>
      <c r="J152" s="58"/>
      <c r="L152" s="60"/>
    </row>
    <row r="153">
      <c r="D153" s="61"/>
      <c r="G153" s="59"/>
      <c r="J153" s="58"/>
      <c r="L153" s="60"/>
    </row>
    <row r="154">
      <c r="D154" s="61"/>
      <c r="G154" s="59"/>
      <c r="J154" s="58"/>
      <c r="L154" s="60"/>
    </row>
    <row r="155">
      <c r="D155" s="61"/>
      <c r="G155" s="59"/>
      <c r="J155" s="58"/>
      <c r="L155" s="60"/>
    </row>
    <row r="156">
      <c r="D156" s="61"/>
      <c r="G156" s="59"/>
      <c r="J156" s="58"/>
      <c r="L156" s="60"/>
    </row>
    <row r="157">
      <c r="D157" s="61"/>
      <c r="G157" s="59"/>
      <c r="J157" s="58"/>
      <c r="L157" s="60"/>
    </row>
    <row r="158">
      <c r="D158" s="61"/>
      <c r="G158" s="59"/>
      <c r="J158" s="58"/>
      <c r="L158" s="60"/>
    </row>
    <row r="159">
      <c r="D159" s="61"/>
      <c r="G159" s="59"/>
      <c r="J159" s="58"/>
      <c r="L159" s="60"/>
    </row>
    <row r="160">
      <c r="D160" s="61"/>
      <c r="G160" s="59"/>
      <c r="J160" s="58"/>
      <c r="L160" s="60"/>
    </row>
    <row r="161">
      <c r="D161" s="61"/>
      <c r="G161" s="59"/>
      <c r="J161" s="58"/>
      <c r="L161" s="60"/>
    </row>
    <row r="162">
      <c r="D162" s="61"/>
      <c r="G162" s="59"/>
      <c r="J162" s="58"/>
      <c r="L162" s="60"/>
    </row>
    <row r="163">
      <c r="D163" s="61"/>
      <c r="G163" s="59"/>
      <c r="J163" s="58"/>
      <c r="L163" s="60"/>
    </row>
    <row r="164">
      <c r="D164" s="61"/>
      <c r="G164" s="59"/>
      <c r="J164" s="58"/>
      <c r="L164" s="60"/>
    </row>
    <row r="165">
      <c r="D165" s="61"/>
      <c r="G165" s="59"/>
      <c r="J165" s="58"/>
      <c r="L165" s="60"/>
    </row>
    <row r="166">
      <c r="D166" s="61"/>
      <c r="G166" s="59"/>
      <c r="J166" s="58"/>
      <c r="L166" s="60"/>
    </row>
    <row r="167">
      <c r="D167" s="61"/>
      <c r="G167" s="59"/>
      <c r="J167" s="58"/>
      <c r="L167" s="60"/>
    </row>
    <row r="168">
      <c r="D168" s="61"/>
      <c r="G168" s="59"/>
      <c r="J168" s="58"/>
      <c r="L168" s="60"/>
    </row>
    <row r="169">
      <c r="D169" s="61"/>
      <c r="G169" s="59"/>
      <c r="J169" s="58"/>
      <c r="L169" s="60"/>
    </row>
    <row r="170">
      <c r="D170" s="61"/>
      <c r="G170" s="59"/>
      <c r="J170" s="58"/>
      <c r="L170" s="60"/>
    </row>
    <row r="171">
      <c r="D171" s="61"/>
      <c r="G171" s="59"/>
      <c r="J171" s="58"/>
      <c r="L171" s="60"/>
    </row>
    <row r="172">
      <c r="D172" s="61"/>
      <c r="G172" s="59"/>
      <c r="J172" s="58"/>
      <c r="L172" s="60"/>
    </row>
    <row r="173">
      <c r="D173" s="61"/>
      <c r="G173" s="59"/>
      <c r="J173" s="58"/>
      <c r="L173" s="60"/>
    </row>
    <row r="174">
      <c r="D174" s="61"/>
      <c r="G174" s="59"/>
      <c r="J174" s="58"/>
      <c r="L174" s="60"/>
    </row>
    <row r="175">
      <c r="D175" s="61"/>
      <c r="G175" s="59"/>
      <c r="J175" s="58"/>
      <c r="L175" s="60"/>
    </row>
    <row r="176">
      <c r="D176" s="61"/>
      <c r="G176" s="59"/>
      <c r="J176" s="58"/>
      <c r="L176" s="60"/>
    </row>
    <row r="177">
      <c r="D177" s="61"/>
      <c r="G177" s="59"/>
      <c r="J177" s="58"/>
      <c r="L177" s="60"/>
    </row>
    <row r="178">
      <c r="D178" s="61"/>
      <c r="G178" s="59"/>
      <c r="J178" s="58"/>
      <c r="L178" s="60"/>
    </row>
    <row r="179">
      <c r="D179" s="61"/>
      <c r="G179" s="59"/>
      <c r="J179" s="58"/>
      <c r="L179" s="60"/>
    </row>
    <row r="180">
      <c r="D180" s="61"/>
      <c r="G180" s="59"/>
      <c r="J180" s="58"/>
      <c r="L180" s="60"/>
    </row>
    <row r="181">
      <c r="D181" s="61"/>
      <c r="G181" s="59"/>
      <c r="J181" s="58"/>
      <c r="L181" s="60"/>
    </row>
    <row r="182">
      <c r="D182" s="61"/>
      <c r="G182" s="59"/>
      <c r="J182" s="58"/>
      <c r="L182" s="60"/>
    </row>
    <row r="183">
      <c r="D183" s="61"/>
      <c r="G183" s="59"/>
      <c r="J183" s="58"/>
      <c r="L183" s="60"/>
    </row>
    <row r="184">
      <c r="D184" s="61"/>
      <c r="G184" s="59"/>
      <c r="J184" s="58"/>
      <c r="L184" s="60"/>
    </row>
    <row r="185">
      <c r="D185" s="61"/>
      <c r="G185" s="59"/>
      <c r="J185" s="58"/>
      <c r="L185" s="60"/>
    </row>
    <row r="186">
      <c r="D186" s="61"/>
      <c r="G186" s="59"/>
      <c r="J186" s="58"/>
      <c r="L186" s="60"/>
    </row>
    <row r="187">
      <c r="D187" s="61"/>
      <c r="G187" s="59"/>
      <c r="J187" s="58"/>
      <c r="L187" s="60"/>
    </row>
    <row r="188">
      <c r="D188" s="61"/>
      <c r="G188" s="59"/>
      <c r="J188" s="58"/>
      <c r="L188" s="60"/>
    </row>
    <row r="189">
      <c r="D189" s="61"/>
      <c r="G189" s="59"/>
      <c r="J189" s="58"/>
      <c r="L189" s="60"/>
    </row>
    <row r="190">
      <c r="D190" s="61"/>
      <c r="G190" s="59"/>
      <c r="J190" s="58"/>
      <c r="L190" s="60"/>
    </row>
    <row r="191">
      <c r="D191" s="61"/>
      <c r="G191" s="59"/>
      <c r="J191" s="58"/>
      <c r="L191" s="60"/>
    </row>
    <row r="192">
      <c r="D192" s="61"/>
      <c r="G192" s="59"/>
      <c r="J192" s="58"/>
      <c r="L192" s="60"/>
    </row>
    <row r="193">
      <c r="D193" s="61"/>
      <c r="G193" s="59"/>
      <c r="J193" s="58"/>
      <c r="L193" s="60"/>
    </row>
    <row r="194">
      <c r="D194" s="61"/>
      <c r="G194" s="59"/>
      <c r="J194" s="58"/>
      <c r="L194" s="60"/>
    </row>
    <row r="195">
      <c r="D195" s="61"/>
      <c r="G195" s="59"/>
      <c r="J195" s="58"/>
      <c r="L195" s="60"/>
    </row>
    <row r="196">
      <c r="D196" s="61"/>
      <c r="G196" s="59"/>
      <c r="J196" s="58"/>
      <c r="L196" s="60"/>
    </row>
    <row r="197">
      <c r="D197" s="61"/>
      <c r="G197" s="59"/>
      <c r="J197" s="58"/>
      <c r="L197" s="60"/>
    </row>
    <row r="198">
      <c r="D198" s="61"/>
      <c r="G198" s="59"/>
      <c r="J198" s="58"/>
      <c r="L198" s="60"/>
    </row>
    <row r="199">
      <c r="D199" s="61"/>
      <c r="G199" s="59"/>
      <c r="J199" s="58"/>
      <c r="L199" s="60"/>
    </row>
    <row r="200">
      <c r="D200" s="61"/>
      <c r="G200" s="59"/>
      <c r="J200" s="58"/>
      <c r="L200" s="60"/>
    </row>
    <row r="201">
      <c r="D201" s="61"/>
      <c r="G201" s="59"/>
      <c r="J201" s="58"/>
      <c r="L201" s="60"/>
    </row>
    <row r="202">
      <c r="D202" s="61"/>
      <c r="G202" s="59"/>
      <c r="J202" s="58"/>
      <c r="L202" s="60"/>
    </row>
    <row r="203">
      <c r="D203" s="61"/>
      <c r="G203" s="59"/>
      <c r="J203" s="58"/>
      <c r="L203" s="60"/>
    </row>
    <row r="204">
      <c r="D204" s="61"/>
      <c r="G204" s="59"/>
      <c r="J204" s="58"/>
      <c r="L204" s="60"/>
    </row>
    <row r="205">
      <c r="D205" s="61"/>
      <c r="G205" s="59"/>
      <c r="J205" s="58"/>
      <c r="L205" s="60"/>
    </row>
    <row r="206">
      <c r="D206" s="61"/>
      <c r="G206" s="59"/>
      <c r="J206" s="58"/>
      <c r="L206" s="60"/>
    </row>
    <row r="207">
      <c r="D207" s="61"/>
      <c r="G207" s="59"/>
      <c r="J207" s="58"/>
      <c r="L207" s="60"/>
    </row>
    <row r="208">
      <c r="D208" s="61"/>
      <c r="G208" s="59"/>
      <c r="J208" s="58"/>
      <c r="L208" s="60"/>
    </row>
    <row r="209">
      <c r="D209" s="61"/>
      <c r="G209" s="59"/>
      <c r="J209" s="58"/>
      <c r="L209" s="60"/>
    </row>
    <row r="210">
      <c r="D210" s="61"/>
      <c r="G210" s="59"/>
      <c r="J210" s="58"/>
      <c r="L210" s="60"/>
    </row>
    <row r="211">
      <c r="D211" s="61"/>
      <c r="G211" s="59"/>
      <c r="J211" s="58"/>
      <c r="L211" s="60"/>
    </row>
    <row r="212">
      <c r="D212" s="61"/>
      <c r="G212" s="59"/>
      <c r="J212" s="58"/>
      <c r="L212" s="60"/>
    </row>
    <row r="213">
      <c r="D213" s="61"/>
      <c r="G213" s="59"/>
      <c r="J213" s="58"/>
      <c r="L213" s="60"/>
    </row>
    <row r="214">
      <c r="D214" s="61"/>
      <c r="G214" s="59"/>
      <c r="J214" s="58"/>
      <c r="L214" s="60"/>
    </row>
    <row r="215">
      <c r="D215" s="61"/>
      <c r="G215" s="59"/>
      <c r="J215" s="58"/>
      <c r="L215" s="60"/>
    </row>
    <row r="216">
      <c r="D216" s="61"/>
      <c r="G216" s="59"/>
      <c r="J216" s="58"/>
      <c r="L216" s="60"/>
    </row>
    <row r="217">
      <c r="D217" s="61"/>
      <c r="G217" s="59"/>
      <c r="J217" s="58"/>
      <c r="L217" s="60"/>
    </row>
    <row r="218">
      <c r="D218" s="61"/>
      <c r="G218" s="59"/>
      <c r="J218" s="58"/>
      <c r="L218" s="60"/>
    </row>
    <row r="219">
      <c r="D219" s="61"/>
      <c r="G219" s="59"/>
      <c r="J219" s="58"/>
      <c r="L219" s="60"/>
    </row>
    <row r="220">
      <c r="D220" s="61"/>
      <c r="G220" s="59"/>
      <c r="J220" s="58"/>
      <c r="L220" s="60"/>
    </row>
    <row r="221">
      <c r="D221" s="61"/>
      <c r="G221" s="59"/>
      <c r="J221" s="58"/>
      <c r="L221" s="60"/>
    </row>
    <row r="222">
      <c r="D222" s="61"/>
      <c r="G222" s="59"/>
      <c r="J222" s="58"/>
      <c r="L222" s="60"/>
    </row>
    <row r="223">
      <c r="D223" s="61"/>
      <c r="G223" s="62"/>
      <c r="J223" s="58"/>
      <c r="L223" s="60"/>
    </row>
    <row r="224">
      <c r="D224" s="61"/>
      <c r="G224" s="62"/>
      <c r="J224" s="58"/>
      <c r="L224" s="60"/>
    </row>
    <row r="225">
      <c r="D225" s="61"/>
      <c r="G225" s="62"/>
      <c r="J225" s="58"/>
      <c r="L225" s="60"/>
    </row>
    <row r="226">
      <c r="D226" s="61"/>
      <c r="G226" s="62"/>
      <c r="J226" s="58"/>
      <c r="L226" s="60"/>
    </row>
    <row r="227">
      <c r="D227" s="61"/>
      <c r="G227" s="62"/>
      <c r="J227" s="58"/>
      <c r="L227" s="60"/>
    </row>
    <row r="228">
      <c r="D228" s="61"/>
      <c r="G228" s="62"/>
      <c r="J228" s="58"/>
      <c r="L228" s="60"/>
    </row>
    <row r="229">
      <c r="D229" s="61"/>
      <c r="G229" s="62"/>
      <c r="J229" s="58"/>
      <c r="L229" s="60"/>
    </row>
    <row r="230">
      <c r="D230" s="61"/>
      <c r="G230" s="62"/>
      <c r="J230" s="58"/>
      <c r="L230" s="60"/>
    </row>
    <row r="231">
      <c r="D231" s="61"/>
      <c r="G231" s="62"/>
      <c r="J231" s="58"/>
      <c r="L231" s="60"/>
    </row>
    <row r="232">
      <c r="D232" s="61"/>
      <c r="G232" s="62"/>
      <c r="J232" s="58"/>
      <c r="L232" s="60"/>
    </row>
    <row r="233">
      <c r="D233" s="61"/>
      <c r="G233" s="62"/>
      <c r="J233" s="58"/>
      <c r="L233" s="60"/>
    </row>
    <row r="234">
      <c r="D234" s="61"/>
      <c r="G234" s="62"/>
      <c r="J234" s="58"/>
      <c r="L234" s="60"/>
    </row>
    <row r="235">
      <c r="D235" s="61"/>
      <c r="G235" s="62"/>
      <c r="J235" s="58"/>
      <c r="L235" s="60"/>
    </row>
    <row r="236">
      <c r="D236" s="61"/>
      <c r="G236" s="62"/>
      <c r="J236" s="58"/>
      <c r="L236" s="60"/>
    </row>
    <row r="237">
      <c r="D237" s="61"/>
      <c r="G237" s="62"/>
      <c r="J237" s="58"/>
      <c r="L237" s="60"/>
    </row>
    <row r="238">
      <c r="D238" s="61"/>
      <c r="G238" s="62"/>
      <c r="J238" s="58"/>
      <c r="L238" s="60"/>
    </row>
    <row r="239">
      <c r="D239" s="61"/>
      <c r="G239" s="62"/>
      <c r="J239" s="58"/>
      <c r="L239" s="60"/>
    </row>
    <row r="240">
      <c r="D240" s="61"/>
      <c r="G240" s="62"/>
      <c r="J240" s="58"/>
      <c r="L240" s="60"/>
    </row>
    <row r="241">
      <c r="D241" s="61"/>
      <c r="G241" s="62"/>
      <c r="J241" s="58"/>
      <c r="L241" s="60"/>
    </row>
    <row r="242">
      <c r="D242" s="61"/>
      <c r="G242" s="62"/>
      <c r="J242" s="58"/>
      <c r="L242" s="60"/>
    </row>
    <row r="243">
      <c r="D243" s="61"/>
      <c r="G243" s="62"/>
      <c r="J243" s="58"/>
      <c r="L243" s="60"/>
    </row>
    <row r="244">
      <c r="D244" s="61"/>
      <c r="G244" s="62"/>
      <c r="J244" s="58"/>
      <c r="L244" s="60"/>
    </row>
    <row r="245">
      <c r="D245" s="61"/>
      <c r="G245" s="62"/>
      <c r="J245" s="58"/>
      <c r="L245" s="60"/>
    </row>
    <row r="246">
      <c r="D246" s="61"/>
      <c r="G246" s="62"/>
      <c r="J246" s="58"/>
      <c r="L246" s="60"/>
    </row>
    <row r="247">
      <c r="D247" s="61"/>
      <c r="G247" s="62"/>
      <c r="J247" s="58"/>
      <c r="L247" s="60"/>
    </row>
    <row r="248">
      <c r="D248" s="61"/>
      <c r="G248" s="62"/>
      <c r="J248" s="58"/>
      <c r="L248" s="60"/>
    </row>
    <row r="249">
      <c r="D249" s="61"/>
      <c r="G249" s="62"/>
      <c r="J249" s="58"/>
      <c r="L249" s="60"/>
    </row>
    <row r="250">
      <c r="D250" s="61"/>
      <c r="G250" s="62"/>
      <c r="J250" s="58"/>
      <c r="L250" s="60"/>
    </row>
    <row r="251">
      <c r="D251" s="61"/>
      <c r="G251" s="62"/>
      <c r="J251" s="58"/>
      <c r="L251" s="60"/>
    </row>
    <row r="252">
      <c r="D252" s="61"/>
      <c r="G252" s="62"/>
      <c r="J252" s="58"/>
      <c r="L252" s="60"/>
    </row>
    <row r="253">
      <c r="D253" s="61"/>
      <c r="G253" s="62"/>
      <c r="J253" s="58"/>
      <c r="L253" s="60"/>
    </row>
    <row r="254">
      <c r="D254" s="61"/>
      <c r="G254" s="62"/>
      <c r="J254" s="58"/>
      <c r="L254" s="60"/>
    </row>
    <row r="255">
      <c r="D255" s="61"/>
      <c r="G255" s="62"/>
      <c r="J255" s="58"/>
      <c r="L255" s="60"/>
    </row>
    <row r="256">
      <c r="D256" s="61"/>
      <c r="G256" s="62"/>
      <c r="J256" s="58"/>
      <c r="L256" s="60"/>
    </row>
    <row r="257">
      <c r="D257" s="61"/>
      <c r="G257" s="62"/>
      <c r="J257" s="58"/>
      <c r="L257" s="60"/>
    </row>
    <row r="258">
      <c r="D258" s="61"/>
      <c r="G258" s="62"/>
      <c r="J258" s="58"/>
      <c r="L258" s="60"/>
    </row>
    <row r="259">
      <c r="D259" s="61"/>
      <c r="G259" s="62"/>
      <c r="J259" s="58"/>
      <c r="L259" s="60"/>
    </row>
    <row r="260">
      <c r="D260" s="61"/>
      <c r="G260" s="62"/>
      <c r="J260" s="58"/>
      <c r="L260" s="60"/>
    </row>
    <row r="261">
      <c r="D261" s="61"/>
      <c r="G261" s="62"/>
      <c r="J261" s="58"/>
      <c r="L261" s="60"/>
    </row>
    <row r="262">
      <c r="D262" s="61"/>
      <c r="G262" s="62"/>
      <c r="J262" s="58"/>
      <c r="L262" s="60"/>
    </row>
    <row r="263">
      <c r="D263" s="61"/>
      <c r="G263" s="62"/>
      <c r="J263" s="58"/>
      <c r="L263" s="60"/>
    </row>
    <row r="264">
      <c r="D264" s="61"/>
      <c r="G264" s="62"/>
      <c r="J264" s="58"/>
      <c r="L264" s="60"/>
    </row>
    <row r="265">
      <c r="D265" s="61"/>
      <c r="G265" s="62"/>
      <c r="J265" s="58"/>
      <c r="L265" s="60"/>
    </row>
    <row r="266">
      <c r="D266" s="61"/>
      <c r="G266" s="62"/>
      <c r="J266" s="58"/>
      <c r="L266" s="60"/>
    </row>
    <row r="267">
      <c r="D267" s="61"/>
      <c r="G267" s="62"/>
      <c r="J267" s="58"/>
      <c r="L267" s="60"/>
    </row>
    <row r="268">
      <c r="D268" s="61"/>
      <c r="G268" s="62"/>
      <c r="J268" s="58"/>
      <c r="L268" s="60"/>
    </row>
    <row r="269">
      <c r="D269" s="61"/>
      <c r="G269" s="62"/>
      <c r="J269" s="58"/>
      <c r="L269" s="60"/>
    </row>
    <row r="270">
      <c r="D270" s="61"/>
      <c r="G270" s="62"/>
      <c r="J270" s="58"/>
      <c r="L270" s="60"/>
    </row>
    <row r="271">
      <c r="D271" s="61"/>
      <c r="G271" s="62"/>
      <c r="J271" s="58"/>
      <c r="L271" s="60"/>
    </row>
    <row r="272">
      <c r="D272" s="61"/>
      <c r="G272" s="62"/>
      <c r="J272" s="58"/>
      <c r="L272" s="60"/>
    </row>
    <row r="273">
      <c r="D273" s="61"/>
      <c r="G273" s="62"/>
      <c r="J273" s="58"/>
      <c r="L273" s="60"/>
    </row>
    <row r="274">
      <c r="D274" s="61"/>
      <c r="G274" s="62"/>
      <c r="J274" s="58"/>
      <c r="L274" s="60"/>
    </row>
    <row r="275">
      <c r="D275" s="61"/>
      <c r="G275" s="62"/>
      <c r="J275" s="58"/>
      <c r="L275" s="60"/>
    </row>
    <row r="276">
      <c r="D276" s="61"/>
      <c r="G276" s="62"/>
      <c r="L276" s="60"/>
    </row>
    <row r="277">
      <c r="D277" s="61"/>
      <c r="G277" s="62"/>
      <c r="L277" s="60"/>
    </row>
    <row r="278">
      <c r="D278" s="61"/>
      <c r="G278" s="62"/>
      <c r="L278" s="60"/>
    </row>
    <row r="279">
      <c r="D279" s="61"/>
      <c r="G279" s="62"/>
      <c r="L279" s="60"/>
    </row>
    <row r="280">
      <c r="D280" s="61"/>
      <c r="G280" s="62"/>
      <c r="L280" s="60"/>
    </row>
    <row r="281">
      <c r="D281" s="61"/>
      <c r="G281" s="62"/>
      <c r="L281" s="60"/>
    </row>
    <row r="282">
      <c r="D282" s="61"/>
      <c r="G282" s="62"/>
      <c r="L282" s="60"/>
    </row>
    <row r="283">
      <c r="D283" s="61"/>
      <c r="G283" s="62"/>
      <c r="L283" s="60"/>
    </row>
    <row r="284">
      <c r="D284" s="61"/>
      <c r="G284" s="62"/>
      <c r="L284" s="60"/>
    </row>
    <row r="285">
      <c r="D285" s="61"/>
      <c r="G285" s="62"/>
      <c r="L285" s="60"/>
    </row>
    <row r="286">
      <c r="D286" s="61"/>
      <c r="G286" s="62"/>
      <c r="L286" s="60"/>
    </row>
    <row r="287">
      <c r="D287" s="61"/>
      <c r="G287" s="62"/>
      <c r="L287" s="60"/>
    </row>
    <row r="288">
      <c r="D288" s="61"/>
      <c r="G288" s="62"/>
      <c r="L288" s="60"/>
    </row>
    <row r="289">
      <c r="D289" s="61"/>
      <c r="G289" s="62"/>
      <c r="L289" s="60"/>
    </row>
    <row r="290">
      <c r="D290" s="61"/>
      <c r="G290" s="62"/>
      <c r="L290" s="60"/>
    </row>
    <row r="291">
      <c r="D291" s="61"/>
      <c r="G291" s="62"/>
      <c r="L291" s="60"/>
    </row>
    <row r="292">
      <c r="D292" s="61"/>
      <c r="G292" s="62"/>
      <c r="L292" s="60"/>
    </row>
    <row r="293">
      <c r="D293" s="61"/>
      <c r="G293" s="62"/>
      <c r="L293" s="60"/>
    </row>
    <row r="294">
      <c r="D294" s="61"/>
      <c r="G294" s="62"/>
      <c r="L294" s="60"/>
    </row>
    <row r="295">
      <c r="D295" s="61"/>
      <c r="G295" s="62"/>
      <c r="L295" s="60"/>
    </row>
    <row r="296">
      <c r="D296" s="61"/>
      <c r="G296" s="62"/>
      <c r="L296" s="60"/>
    </row>
    <row r="297">
      <c r="D297" s="61"/>
      <c r="G297" s="62"/>
      <c r="L297" s="60"/>
    </row>
    <row r="298">
      <c r="D298" s="61"/>
      <c r="G298" s="62"/>
      <c r="L298" s="60"/>
    </row>
    <row r="299">
      <c r="D299" s="61"/>
      <c r="G299" s="62"/>
      <c r="L299" s="60"/>
    </row>
    <row r="300">
      <c r="D300" s="61"/>
      <c r="G300" s="62"/>
      <c r="L300" s="60"/>
    </row>
    <row r="301">
      <c r="D301" s="61"/>
      <c r="G301" s="62"/>
      <c r="L301" s="60"/>
    </row>
    <row r="302">
      <c r="D302" s="61"/>
      <c r="G302" s="62"/>
      <c r="L302" s="60"/>
    </row>
    <row r="303">
      <c r="D303" s="61"/>
      <c r="G303" s="62"/>
      <c r="L303" s="60"/>
    </row>
    <row r="304">
      <c r="D304" s="61"/>
      <c r="G304" s="62"/>
      <c r="L304" s="60"/>
    </row>
    <row r="305">
      <c r="D305" s="61"/>
      <c r="G305" s="62"/>
      <c r="L305" s="60"/>
    </row>
    <row r="306">
      <c r="D306" s="61"/>
      <c r="G306" s="62"/>
      <c r="L306" s="60"/>
    </row>
    <row r="307">
      <c r="D307" s="61"/>
      <c r="G307" s="62"/>
      <c r="L307" s="60"/>
    </row>
    <row r="308">
      <c r="D308" s="61"/>
      <c r="G308" s="62"/>
      <c r="L308" s="60"/>
    </row>
    <row r="309">
      <c r="D309" s="61"/>
      <c r="G309" s="62"/>
      <c r="L309" s="60"/>
    </row>
    <row r="310">
      <c r="D310" s="61"/>
      <c r="G310" s="62"/>
      <c r="L310" s="60"/>
    </row>
    <row r="311">
      <c r="D311" s="61"/>
      <c r="G311" s="62"/>
      <c r="L311" s="60"/>
    </row>
    <row r="312">
      <c r="D312" s="61"/>
      <c r="G312" s="62"/>
      <c r="L312" s="60"/>
    </row>
    <row r="313">
      <c r="G313" s="62"/>
      <c r="L313" s="60"/>
    </row>
    <row r="314">
      <c r="G314" s="62"/>
      <c r="L314" s="60"/>
    </row>
    <row r="315">
      <c r="G315" s="62"/>
      <c r="L315" s="60"/>
    </row>
    <row r="316">
      <c r="G316" s="62"/>
      <c r="L316" s="60"/>
    </row>
    <row r="317">
      <c r="G317" s="62"/>
      <c r="L317" s="60"/>
    </row>
    <row r="318">
      <c r="G318" s="62"/>
      <c r="L318" s="60"/>
    </row>
    <row r="319">
      <c r="G319" s="62"/>
      <c r="L319" s="60"/>
    </row>
    <row r="320">
      <c r="G320" s="62"/>
      <c r="L320" s="60"/>
    </row>
    <row r="321">
      <c r="G321" s="62"/>
      <c r="L321" s="60"/>
    </row>
    <row r="322">
      <c r="G322" s="62"/>
      <c r="L322" s="60"/>
    </row>
    <row r="323">
      <c r="G323" s="62"/>
      <c r="L323" s="60"/>
    </row>
    <row r="324">
      <c r="G324" s="62"/>
      <c r="L324" s="60"/>
    </row>
    <row r="325">
      <c r="G325" s="62"/>
      <c r="L325" s="60"/>
    </row>
    <row r="326">
      <c r="G326" s="62"/>
      <c r="L326" s="60"/>
    </row>
    <row r="327">
      <c r="G327" s="62"/>
      <c r="L327" s="60"/>
    </row>
    <row r="328">
      <c r="G328" s="62"/>
      <c r="L328" s="60"/>
    </row>
    <row r="329">
      <c r="G329" s="62"/>
      <c r="L329" s="60"/>
    </row>
    <row r="330">
      <c r="G330" s="62"/>
      <c r="L330" s="60"/>
    </row>
    <row r="331">
      <c r="G331" s="62"/>
      <c r="L331" s="60"/>
    </row>
    <row r="332">
      <c r="G332" s="62"/>
      <c r="L332" s="60"/>
    </row>
    <row r="333">
      <c r="G333" s="62"/>
      <c r="L333" s="60"/>
    </row>
    <row r="334">
      <c r="G334" s="62"/>
      <c r="L334" s="60"/>
    </row>
    <row r="335">
      <c r="G335" s="62"/>
      <c r="L335" s="60"/>
    </row>
    <row r="336">
      <c r="G336" s="62"/>
      <c r="L336" s="60"/>
    </row>
    <row r="337">
      <c r="G337" s="62"/>
      <c r="L337" s="60"/>
    </row>
    <row r="338">
      <c r="G338" s="62"/>
      <c r="L338" s="60"/>
    </row>
    <row r="339">
      <c r="G339" s="62"/>
      <c r="L339" s="60"/>
    </row>
    <row r="340">
      <c r="G340" s="62"/>
      <c r="L340" s="60"/>
    </row>
    <row r="341">
      <c r="G341" s="62"/>
      <c r="L341" s="60"/>
    </row>
    <row r="342">
      <c r="G342" s="62"/>
      <c r="L342" s="60"/>
    </row>
    <row r="343">
      <c r="G343" s="62"/>
      <c r="L343" s="60"/>
    </row>
    <row r="344">
      <c r="G344" s="62"/>
      <c r="L344" s="60"/>
    </row>
    <row r="345">
      <c r="G345" s="62"/>
      <c r="L345" s="60"/>
    </row>
    <row r="346">
      <c r="G346" s="62"/>
      <c r="L346" s="60"/>
    </row>
    <row r="347">
      <c r="G347" s="62"/>
      <c r="L347" s="60"/>
    </row>
    <row r="348">
      <c r="G348" s="62"/>
      <c r="L348" s="60"/>
    </row>
    <row r="349">
      <c r="G349" s="62"/>
      <c r="L349" s="60"/>
    </row>
    <row r="350">
      <c r="G350" s="62"/>
      <c r="L350" s="60"/>
    </row>
    <row r="351">
      <c r="G351" s="62"/>
      <c r="L351" s="60"/>
    </row>
    <row r="352">
      <c r="G352" s="62"/>
      <c r="L352" s="60"/>
    </row>
    <row r="353">
      <c r="G353" s="62"/>
      <c r="L353" s="60"/>
    </row>
    <row r="354">
      <c r="G354" s="62"/>
      <c r="L354" s="60"/>
    </row>
    <row r="355">
      <c r="G355" s="62"/>
      <c r="L355" s="60"/>
    </row>
    <row r="356">
      <c r="G356" s="62"/>
      <c r="L356" s="60"/>
    </row>
    <row r="357">
      <c r="G357" s="62"/>
      <c r="L357" s="60"/>
    </row>
    <row r="358">
      <c r="G358" s="62"/>
      <c r="L358" s="60"/>
    </row>
    <row r="359">
      <c r="G359" s="62"/>
      <c r="L359" s="60"/>
    </row>
    <row r="360">
      <c r="G360" s="62"/>
      <c r="L360" s="60"/>
    </row>
    <row r="361">
      <c r="G361" s="62"/>
      <c r="L361" s="60"/>
    </row>
    <row r="362">
      <c r="G362" s="62"/>
      <c r="L362" s="60"/>
    </row>
    <row r="363">
      <c r="G363" s="62"/>
      <c r="L363" s="60"/>
    </row>
    <row r="364">
      <c r="G364" s="62"/>
      <c r="L364" s="60"/>
    </row>
    <row r="365">
      <c r="G365" s="62"/>
      <c r="L365" s="60"/>
    </row>
    <row r="366">
      <c r="G366" s="62"/>
      <c r="L366" s="60"/>
    </row>
    <row r="367">
      <c r="G367" s="62"/>
      <c r="L367" s="60"/>
    </row>
    <row r="368">
      <c r="G368" s="62"/>
      <c r="L368" s="60"/>
    </row>
    <row r="369">
      <c r="G369" s="62"/>
      <c r="L369" s="60"/>
    </row>
    <row r="370">
      <c r="G370" s="62"/>
      <c r="L370" s="60"/>
    </row>
    <row r="371">
      <c r="G371" s="62"/>
      <c r="L371" s="60"/>
    </row>
    <row r="372">
      <c r="G372" s="62"/>
      <c r="L372" s="60"/>
    </row>
    <row r="373">
      <c r="G373" s="62"/>
      <c r="L373" s="60"/>
    </row>
    <row r="374">
      <c r="G374" s="62"/>
      <c r="L374" s="60"/>
    </row>
    <row r="375">
      <c r="G375" s="62"/>
      <c r="L375" s="60"/>
    </row>
    <row r="376">
      <c r="G376" s="62"/>
      <c r="L376" s="60"/>
    </row>
    <row r="377">
      <c r="G377" s="62"/>
      <c r="L377" s="60"/>
    </row>
    <row r="378">
      <c r="G378" s="62"/>
      <c r="L378" s="60"/>
    </row>
    <row r="379">
      <c r="G379" s="62"/>
      <c r="L379" s="60"/>
    </row>
    <row r="380">
      <c r="G380" s="62"/>
      <c r="L380" s="60"/>
    </row>
    <row r="381">
      <c r="G381" s="62"/>
      <c r="L381" s="60"/>
    </row>
    <row r="382">
      <c r="G382" s="62"/>
      <c r="L382" s="60"/>
    </row>
    <row r="383">
      <c r="G383" s="62"/>
      <c r="L383" s="60"/>
    </row>
    <row r="384">
      <c r="G384" s="62"/>
      <c r="L384" s="60"/>
    </row>
    <row r="385">
      <c r="G385" s="62"/>
      <c r="L385" s="60"/>
    </row>
    <row r="386">
      <c r="G386" s="62"/>
      <c r="L386" s="60"/>
    </row>
    <row r="387">
      <c r="G387" s="62"/>
      <c r="L387" s="60"/>
    </row>
    <row r="388">
      <c r="G388" s="62"/>
      <c r="L388" s="60"/>
    </row>
    <row r="389">
      <c r="G389" s="62"/>
      <c r="L389" s="60"/>
    </row>
    <row r="390">
      <c r="G390" s="62"/>
      <c r="L390" s="60"/>
    </row>
    <row r="391">
      <c r="G391" s="62"/>
      <c r="L391" s="60"/>
    </row>
    <row r="392">
      <c r="G392" s="62"/>
      <c r="L392" s="60"/>
    </row>
    <row r="393">
      <c r="G393" s="62"/>
      <c r="L393" s="60"/>
    </row>
    <row r="394">
      <c r="G394" s="62"/>
      <c r="L394" s="60"/>
    </row>
    <row r="395">
      <c r="G395" s="62"/>
      <c r="L395" s="60"/>
    </row>
    <row r="396">
      <c r="G396" s="62"/>
      <c r="L396" s="60"/>
    </row>
    <row r="397">
      <c r="G397" s="62"/>
      <c r="L397" s="60"/>
    </row>
    <row r="398">
      <c r="G398" s="62"/>
      <c r="L398" s="60"/>
    </row>
    <row r="399">
      <c r="G399" s="62"/>
      <c r="L399" s="60"/>
    </row>
    <row r="400">
      <c r="G400" s="62"/>
      <c r="L400" s="60"/>
    </row>
    <row r="401">
      <c r="G401" s="62"/>
      <c r="L401" s="60"/>
    </row>
    <row r="402">
      <c r="G402" s="62"/>
      <c r="L402" s="60"/>
    </row>
    <row r="403">
      <c r="G403" s="62"/>
      <c r="L403" s="60"/>
    </row>
    <row r="404">
      <c r="G404" s="62"/>
      <c r="L404" s="60"/>
    </row>
    <row r="405">
      <c r="G405" s="62"/>
      <c r="L405" s="60"/>
    </row>
    <row r="406">
      <c r="G406" s="62"/>
      <c r="L406" s="60"/>
    </row>
    <row r="407">
      <c r="G407" s="62"/>
      <c r="L407" s="60"/>
    </row>
    <row r="408">
      <c r="G408" s="62"/>
      <c r="L408" s="60"/>
    </row>
    <row r="409">
      <c r="G409" s="62"/>
      <c r="L409" s="60"/>
    </row>
    <row r="410">
      <c r="G410" s="62"/>
      <c r="L410" s="60"/>
    </row>
    <row r="411">
      <c r="G411" s="62"/>
      <c r="L411" s="60"/>
    </row>
    <row r="412">
      <c r="G412" s="62"/>
      <c r="L412" s="60"/>
    </row>
    <row r="413">
      <c r="G413" s="62"/>
      <c r="L413" s="60"/>
    </row>
    <row r="414">
      <c r="G414" s="62"/>
      <c r="L414" s="60"/>
    </row>
    <row r="415">
      <c r="G415" s="62"/>
      <c r="L415" s="60"/>
    </row>
    <row r="416">
      <c r="G416" s="62"/>
      <c r="L416" s="60"/>
    </row>
    <row r="417">
      <c r="G417" s="62"/>
      <c r="L417" s="60"/>
    </row>
    <row r="418">
      <c r="G418" s="62"/>
      <c r="L418" s="60"/>
    </row>
    <row r="419">
      <c r="G419" s="62"/>
      <c r="L419" s="60"/>
    </row>
    <row r="420">
      <c r="G420" s="62"/>
      <c r="L420" s="60"/>
    </row>
    <row r="421">
      <c r="G421" s="62"/>
      <c r="L421" s="60"/>
    </row>
    <row r="422">
      <c r="G422" s="62"/>
      <c r="L422" s="60"/>
    </row>
    <row r="423">
      <c r="G423" s="62"/>
      <c r="L423" s="60"/>
    </row>
    <row r="424">
      <c r="G424" s="62"/>
      <c r="L424" s="60"/>
    </row>
    <row r="425">
      <c r="G425" s="62"/>
      <c r="L425" s="60"/>
    </row>
    <row r="426">
      <c r="G426" s="62"/>
      <c r="L426" s="60"/>
    </row>
    <row r="427">
      <c r="G427" s="62"/>
      <c r="L427" s="60"/>
    </row>
    <row r="428">
      <c r="G428" s="62"/>
      <c r="L428" s="60"/>
    </row>
    <row r="429">
      <c r="G429" s="62"/>
      <c r="L429" s="60"/>
    </row>
    <row r="430">
      <c r="G430" s="62"/>
      <c r="L430" s="60"/>
    </row>
    <row r="431">
      <c r="G431" s="62"/>
      <c r="L431" s="60"/>
    </row>
    <row r="432">
      <c r="G432" s="62"/>
      <c r="L432" s="60"/>
    </row>
    <row r="433">
      <c r="G433" s="62"/>
      <c r="L433" s="60"/>
    </row>
    <row r="434">
      <c r="G434" s="62"/>
      <c r="L434" s="60"/>
    </row>
    <row r="435">
      <c r="G435" s="62"/>
      <c r="L435" s="60"/>
    </row>
    <row r="436">
      <c r="G436" s="62"/>
      <c r="L436" s="60"/>
    </row>
    <row r="437">
      <c r="G437" s="62"/>
      <c r="L437" s="60"/>
    </row>
    <row r="438">
      <c r="G438" s="62"/>
      <c r="L438" s="60"/>
    </row>
    <row r="439">
      <c r="G439" s="62"/>
      <c r="L439" s="60"/>
    </row>
    <row r="440">
      <c r="G440" s="62"/>
      <c r="L440" s="60"/>
    </row>
    <row r="441">
      <c r="G441" s="62"/>
      <c r="L441" s="60"/>
    </row>
    <row r="442">
      <c r="G442" s="62"/>
      <c r="L442" s="60"/>
    </row>
    <row r="443">
      <c r="G443" s="62"/>
      <c r="L443" s="60"/>
    </row>
    <row r="444">
      <c r="G444" s="62"/>
      <c r="L444" s="60"/>
    </row>
    <row r="445">
      <c r="G445" s="62"/>
      <c r="L445" s="60"/>
    </row>
    <row r="446">
      <c r="G446" s="62"/>
      <c r="L446" s="60"/>
    </row>
    <row r="447">
      <c r="G447" s="62"/>
      <c r="L447" s="60"/>
    </row>
    <row r="448">
      <c r="G448" s="62"/>
      <c r="L448" s="60"/>
    </row>
    <row r="449">
      <c r="G449" s="62"/>
      <c r="L449" s="60"/>
    </row>
    <row r="450">
      <c r="G450" s="62"/>
      <c r="L450" s="60"/>
    </row>
    <row r="451">
      <c r="G451" s="62"/>
      <c r="L451" s="60"/>
    </row>
    <row r="452">
      <c r="G452" s="62"/>
      <c r="L452" s="60"/>
    </row>
    <row r="453">
      <c r="G453" s="62"/>
      <c r="L453" s="60"/>
    </row>
    <row r="454">
      <c r="G454" s="62"/>
      <c r="L454" s="60"/>
    </row>
    <row r="455">
      <c r="G455" s="62"/>
      <c r="L455" s="60"/>
    </row>
    <row r="456">
      <c r="G456" s="62"/>
      <c r="L456" s="60"/>
    </row>
    <row r="457">
      <c r="G457" s="62"/>
      <c r="L457" s="60"/>
    </row>
    <row r="458">
      <c r="G458" s="62"/>
      <c r="L458" s="60"/>
    </row>
    <row r="459">
      <c r="G459" s="62"/>
      <c r="L459" s="60"/>
    </row>
    <row r="460">
      <c r="G460" s="62"/>
      <c r="L460" s="60"/>
    </row>
    <row r="461">
      <c r="G461" s="62"/>
      <c r="L461" s="60"/>
    </row>
    <row r="462">
      <c r="G462" s="62"/>
      <c r="L462" s="60"/>
    </row>
    <row r="463">
      <c r="G463" s="62"/>
      <c r="L463" s="60"/>
    </row>
    <row r="464">
      <c r="G464" s="62"/>
      <c r="L464" s="60"/>
    </row>
    <row r="465">
      <c r="G465" s="62"/>
      <c r="L465" s="60"/>
    </row>
    <row r="466">
      <c r="G466" s="62"/>
      <c r="L466" s="60"/>
    </row>
    <row r="467">
      <c r="G467" s="62"/>
      <c r="L467" s="60"/>
    </row>
    <row r="468">
      <c r="G468" s="62"/>
      <c r="L468" s="60"/>
    </row>
    <row r="469">
      <c r="G469" s="62"/>
      <c r="L469" s="60"/>
    </row>
    <row r="470">
      <c r="G470" s="62"/>
      <c r="L470" s="60"/>
    </row>
    <row r="471">
      <c r="G471" s="62"/>
      <c r="L471" s="60"/>
    </row>
    <row r="472">
      <c r="G472" s="62"/>
      <c r="L472" s="60"/>
    </row>
    <row r="473">
      <c r="G473" s="62"/>
      <c r="L473" s="60"/>
    </row>
    <row r="474">
      <c r="G474" s="62"/>
      <c r="L474" s="60"/>
    </row>
    <row r="475">
      <c r="G475" s="62"/>
      <c r="L475" s="60"/>
    </row>
    <row r="476">
      <c r="G476" s="62"/>
      <c r="L476" s="60"/>
    </row>
    <row r="477">
      <c r="G477" s="62"/>
      <c r="L477" s="60"/>
    </row>
    <row r="478">
      <c r="G478" s="62"/>
      <c r="L478" s="60"/>
    </row>
    <row r="479">
      <c r="G479" s="62"/>
      <c r="L479" s="60"/>
    </row>
    <row r="480">
      <c r="G480" s="62"/>
      <c r="L480" s="60"/>
    </row>
    <row r="481">
      <c r="G481" s="62"/>
      <c r="L481" s="60"/>
    </row>
    <row r="482">
      <c r="G482" s="62"/>
      <c r="L482" s="60"/>
    </row>
    <row r="483">
      <c r="G483" s="62"/>
      <c r="L483" s="60"/>
    </row>
    <row r="484">
      <c r="G484" s="62"/>
      <c r="L484" s="60"/>
    </row>
    <row r="485">
      <c r="G485" s="62"/>
      <c r="L485" s="60"/>
    </row>
    <row r="486">
      <c r="G486" s="62"/>
      <c r="L486" s="60"/>
    </row>
    <row r="487">
      <c r="G487" s="62"/>
      <c r="L487" s="60"/>
    </row>
    <row r="488">
      <c r="G488" s="62"/>
      <c r="L488" s="60"/>
    </row>
    <row r="489">
      <c r="G489" s="62"/>
      <c r="L489" s="60"/>
    </row>
    <row r="490">
      <c r="G490" s="62"/>
      <c r="L490" s="60"/>
    </row>
    <row r="491">
      <c r="G491" s="62"/>
      <c r="L491" s="60"/>
    </row>
    <row r="492">
      <c r="G492" s="62"/>
      <c r="L492" s="60"/>
    </row>
    <row r="493">
      <c r="G493" s="62"/>
      <c r="L493" s="60"/>
    </row>
    <row r="494">
      <c r="G494" s="62"/>
      <c r="L494" s="60"/>
    </row>
    <row r="495">
      <c r="G495" s="62"/>
      <c r="L495" s="60"/>
    </row>
    <row r="496">
      <c r="G496" s="62"/>
      <c r="L496" s="60"/>
    </row>
    <row r="497">
      <c r="G497" s="62"/>
      <c r="L497" s="60"/>
    </row>
    <row r="498">
      <c r="G498" s="62"/>
      <c r="L498" s="60"/>
    </row>
    <row r="499">
      <c r="G499" s="62"/>
      <c r="L499" s="60"/>
    </row>
    <row r="500">
      <c r="G500" s="62"/>
      <c r="L500" s="60"/>
    </row>
    <row r="501">
      <c r="G501" s="62"/>
      <c r="L501" s="60"/>
    </row>
    <row r="502">
      <c r="G502" s="62"/>
      <c r="L502" s="60"/>
    </row>
    <row r="503">
      <c r="G503" s="62"/>
      <c r="L503" s="60"/>
    </row>
    <row r="504">
      <c r="G504" s="62"/>
      <c r="L504" s="60"/>
    </row>
    <row r="505">
      <c r="G505" s="62"/>
      <c r="L505" s="60"/>
    </row>
    <row r="506">
      <c r="G506" s="62"/>
      <c r="L506" s="60"/>
    </row>
    <row r="507">
      <c r="G507" s="62"/>
      <c r="L507" s="60"/>
    </row>
    <row r="508">
      <c r="G508" s="62"/>
      <c r="L508" s="60"/>
    </row>
    <row r="509">
      <c r="G509" s="62"/>
      <c r="L509" s="60"/>
    </row>
    <row r="510">
      <c r="G510" s="62"/>
      <c r="L510" s="60"/>
    </row>
    <row r="511">
      <c r="G511" s="62"/>
      <c r="L511" s="60"/>
    </row>
    <row r="512">
      <c r="G512" s="62"/>
      <c r="L512" s="60"/>
    </row>
    <row r="513">
      <c r="G513" s="62"/>
      <c r="L513" s="60"/>
    </row>
    <row r="514">
      <c r="G514" s="62"/>
      <c r="L514" s="60"/>
    </row>
    <row r="515">
      <c r="G515" s="62"/>
      <c r="L515" s="60"/>
    </row>
    <row r="516">
      <c r="G516" s="62"/>
      <c r="L516" s="60"/>
    </row>
    <row r="517">
      <c r="G517" s="62"/>
      <c r="L517" s="60"/>
    </row>
    <row r="518">
      <c r="G518" s="62"/>
      <c r="L518" s="60"/>
    </row>
    <row r="519">
      <c r="G519" s="62"/>
      <c r="L519" s="60"/>
    </row>
    <row r="520">
      <c r="G520" s="62"/>
      <c r="L520" s="60"/>
    </row>
    <row r="521">
      <c r="G521" s="62"/>
      <c r="L521" s="60"/>
    </row>
    <row r="522">
      <c r="G522" s="62"/>
      <c r="L522" s="60"/>
    </row>
    <row r="523">
      <c r="G523" s="62"/>
      <c r="L523" s="60"/>
    </row>
    <row r="524">
      <c r="G524" s="62"/>
      <c r="L524" s="60"/>
    </row>
    <row r="525">
      <c r="G525" s="62"/>
      <c r="L525" s="60"/>
    </row>
    <row r="526">
      <c r="G526" s="62"/>
      <c r="L526" s="60"/>
    </row>
    <row r="527">
      <c r="G527" s="62"/>
      <c r="L527" s="60"/>
    </row>
    <row r="528">
      <c r="G528" s="62"/>
      <c r="L528" s="60"/>
    </row>
    <row r="529">
      <c r="G529" s="62"/>
      <c r="L529" s="60"/>
    </row>
    <row r="530">
      <c r="G530" s="62"/>
      <c r="L530" s="60"/>
    </row>
    <row r="531">
      <c r="G531" s="62"/>
      <c r="L531" s="60"/>
    </row>
    <row r="532">
      <c r="G532" s="62"/>
      <c r="L532" s="60"/>
    </row>
    <row r="533">
      <c r="G533" s="62"/>
      <c r="L533" s="60"/>
    </row>
    <row r="534">
      <c r="G534" s="62"/>
      <c r="L534" s="60"/>
    </row>
    <row r="535">
      <c r="G535" s="62"/>
      <c r="L535" s="60"/>
    </row>
    <row r="536">
      <c r="G536" s="62"/>
      <c r="L536" s="60"/>
    </row>
    <row r="537">
      <c r="G537" s="62"/>
      <c r="L537" s="60"/>
    </row>
    <row r="538">
      <c r="G538" s="62"/>
      <c r="L538" s="60"/>
    </row>
    <row r="539">
      <c r="G539" s="62"/>
      <c r="L539" s="60"/>
    </row>
    <row r="540">
      <c r="G540" s="62"/>
      <c r="L540" s="60"/>
    </row>
    <row r="541">
      <c r="G541" s="62"/>
      <c r="L541" s="60"/>
    </row>
    <row r="542">
      <c r="G542" s="62"/>
      <c r="L542" s="60"/>
    </row>
    <row r="543">
      <c r="G543" s="62"/>
      <c r="L543" s="60"/>
    </row>
    <row r="544">
      <c r="G544" s="62"/>
      <c r="L544" s="60"/>
    </row>
    <row r="545">
      <c r="G545" s="62"/>
      <c r="L545" s="60"/>
    </row>
    <row r="546">
      <c r="G546" s="62"/>
      <c r="L546" s="60"/>
    </row>
    <row r="547">
      <c r="G547" s="62"/>
      <c r="L547" s="60"/>
    </row>
    <row r="548">
      <c r="G548" s="62"/>
      <c r="L548" s="60"/>
    </row>
    <row r="549">
      <c r="G549" s="62"/>
      <c r="L549" s="60"/>
    </row>
    <row r="550">
      <c r="G550" s="62"/>
      <c r="L550" s="60"/>
    </row>
    <row r="551">
      <c r="G551" s="62"/>
      <c r="L551" s="60"/>
    </row>
    <row r="552">
      <c r="G552" s="62"/>
      <c r="L552" s="60"/>
    </row>
    <row r="553">
      <c r="G553" s="62"/>
      <c r="L553" s="60"/>
    </row>
    <row r="554">
      <c r="G554" s="62"/>
      <c r="L554" s="60"/>
    </row>
    <row r="555">
      <c r="G555" s="62"/>
      <c r="L555" s="60"/>
    </row>
    <row r="556">
      <c r="G556" s="62"/>
      <c r="L556" s="60"/>
    </row>
    <row r="557">
      <c r="G557" s="62"/>
      <c r="L557" s="60"/>
    </row>
    <row r="558">
      <c r="G558" s="62"/>
      <c r="L558" s="60"/>
    </row>
    <row r="559">
      <c r="G559" s="62"/>
      <c r="L559" s="60"/>
    </row>
    <row r="560">
      <c r="G560" s="62"/>
      <c r="L560" s="60"/>
    </row>
    <row r="561">
      <c r="G561" s="62"/>
      <c r="L561" s="60"/>
    </row>
    <row r="562">
      <c r="G562" s="62"/>
      <c r="L562" s="60"/>
    </row>
    <row r="563">
      <c r="G563" s="62"/>
      <c r="L563" s="60"/>
    </row>
    <row r="564">
      <c r="G564" s="62"/>
      <c r="L564" s="60"/>
    </row>
    <row r="565">
      <c r="G565" s="62"/>
      <c r="L565" s="60"/>
    </row>
    <row r="566">
      <c r="G566" s="62"/>
      <c r="L566" s="60"/>
    </row>
    <row r="567">
      <c r="G567" s="62"/>
      <c r="L567" s="60"/>
    </row>
    <row r="568">
      <c r="G568" s="62"/>
      <c r="L568" s="60"/>
    </row>
    <row r="569">
      <c r="G569" s="62"/>
      <c r="L569" s="60"/>
    </row>
    <row r="570">
      <c r="G570" s="62"/>
      <c r="L570" s="60"/>
    </row>
    <row r="571">
      <c r="G571" s="62"/>
      <c r="L571" s="60"/>
    </row>
    <row r="572">
      <c r="G572" s="62"/>
      <c r="L572" s="60"/>
    </row>
    <row r="573">
      <c r="G573" s="62"/>
      <c r="L573" s="60"/>
    </row>
    <row r="574">
      <c r="G574" s="62"/>
      <c r="L574" s="60"/>
    </row>
    <row r="575">
      <c r="G575" s="62"/>
      <c r="L575" s="60"/>
    </row>
    <row r="576">
      <c r="G576" s="62"/>
      <c r="L576" s="60"/>
    </row>
    <row r="577">
      <c r="G577" s="62"/>
      <c r="L577" s="60"/>
    </row>
    <row r="578">
      <c r="G578" s="62"/>
      <c r="L578" s="60"/>
    </row>
    <row r="579">
      <c r="G579" s="62"/>
      <c r="L579" s="60"/>
    </row>
    <row r="580">
      <c r="G580" s="62"/>
      <c r="L580" s="60"/>
    </row>
    <row r="581">
      <c r="G581" s="62"/>
      <c r="L581" s="60"/>
    </row>
    <row r="582">
      <c r="G582" s="62"/>
      <c r="L582" s="60"/>
    </row>
    <row r="583">
      <c r="G583" s="62"/>
      <c r="L583" s="60"/>
    </row>
    <row r="584">
      <c r="G584" s="62"/>
      <c r="L584" s="60"/>
    </row>
    <row r="585">
      <c r="G585" s="62"/>
      <c r="L585" s="60"/>
    </row>
    <row r="586">
      <c r="G586" s="62"/>
      <c r="L586" s="60"/>
    </row>
    <row r="587">
      <c r="G587" s="62"/>
      <c r="L587" s="60"/>
    </row>
    <row r="588">
      <c r="G588" s="62"/>
      <c r="L588" s="60"/>
    </row>
    <row r="589">
      <c r="G589" s="62"/>
      <c r="L589" s="60"/>
    </row>
    <row r="590">
      <c r="G590" s="62"/>
      <c r="L590" s="60"/>
    </row>
    <row r="591">
      <c r="G591" s="62"/>
      <c r="L591" s="60"/>
    </row>
    <row r="592">
      <c r="G592" s="62"/>
      <c r="L592" s="60"/>
    </row>
    <row r="593">
      <c r="G593" s="62"/>
      <c r="L593" s="60"/>
    </row>
    <row r="594">
      <c r="G594" s="62"/>
      <c r="L594" s="60"/>
    </row>
    <row r="595">
      <c r="G595" s="62"/>
      <c r="L595" s="60"/>
    </row>
    <row r="596">
      <c r="G596" s="62"/>
      <c r="L596" s="60"/>
    </row>
    <row r="597">
      <c r="G597" s="62"/>
      <c r="L597" s="60"/>
    </row>
    <row r="598">
      <c r="G598" s="62"/>
      <c r="L598" s="60"/>
    </row>
    <row r="599">
      <c r="G599" s="62"/>
      <c r="L599" s="60"/>
    </row>
    <row r="600">
      <c r="G600" s="62"/>
      <c r="L600" s="60"/>
    </row>
    <row r="601">
      <c r="G601" s="62"/>
      <c r="L601" s="60"/>
    </row>
    <row r="602">
      <c r="G602" s="62"/>
      <c r="L602" s="60"/>
    </row>
    <row r="603">
      <c r="G603" s="62"/>
      <c r="L603" s="60"/>
    </row>
    <row r="604">
      <c r="G604" s="62"/>
      <c r="L604" s="60"/>
    </row>
    <row r="605">
      <c r="G605" s="62"/>
      <c r="L605" s="60"/>
    </row>
    <row r="606">
      <c r="G606" s="62"/>
      <c r="L606" s="60"/>
    </row>
    <row r="607">
      <c r="G607" s="62"/>
      <c r="L607" s="60"/>
    </row>
    <row r="608">
      <c r="G608" s="62"/>
      <c r="L608" s="60"/>
    </row>
    <row r="609">
      <c r="G609" s="62"/>
      <c r="L609" s="60"/>
    </row>
    <row r="610">
      <c r="G610" s="62"/>
      <c r="L610" s="60"/>
    </row>
    <row r="611">
      <c r="G611" s="62"/>
      <c r="L611" s="60"/>
    </row>
    <row r="612">
      <c r="G612" s="62"/>
      <c r="L612" s="60"/>
    </row>
    <row r="613">
      <c r="G613" s="62"/>
      <c r="L613" s="60"/>
    </row>
    <row r="614">
      <c r="G614" s="62"/>
      <c r="L614" s="60"/>
    </row>
    <row r="615">
      <c r="G615" s="62"/>
      <c r="L615" s="60"/>
    </row>
    <row r="616">
      <c r="G616" s="62"/>
      <c r="L616" s="60"/>
    </row>
    <row r="617">
      <c r="G617" s="62"/>
      <c r="L617" s="60"/>
    </row>
    <row r="618">
      <c r="G618" s="62"/>
      <c r="L618" s="60"/>
    </row>
    <row r="619">
      <c r="G619" s="62"/>
      <c r="L619" s="60"/>
    </row>
    <row r="620">
      <c r="G620" s="62"/>
      <c r="L620" s="60"/>
    </row>
    <row r="621">
      <c r="G621" s="62"/>
      <c r="L621" s="60"/>
    </row>
    <row r="622">
      <c r="G622" s="62"/>
      <c r="L622" s="60"/>
    </row>
    <row r="623">
      <c r="G623" s="62"/>
      <c r="L623" s="60"/>
    </row>
    <row r="624">
      <c r="G624" s="62"/>
      <c r="L624" s="60"/>
    </row>
    <row r="625">
      <c r="G625" s="62"/>
      <c r="L625" s="60"/>
    </row>
    <row r="626">
      <c r="G626" s="62"/>
      <c r="L626" s="60"/>
    </row>
    <row r="627">
      <c r="G627" s="62"/>
      <c r="L627" s="60"/>
    </row>
    <row r="628">
      <c r="G628" s="62"/>
      <c r="L628" s="60"/>
    </row>
    <row r="629">
      <c r="G629" s="62"/>
      <c r="L629" s="60"/>
    </row>
    <row r="630">
      <c r="G630" s="62"/>
      <c r="L630" s="60"/>
    </row>
    <row r="631">
      <c r="G631" s="62"/>
      <c r="L631" s="60"/>
    </row>
    <row r="632">
      <c r="G632" s="62"/>
      <c r="L632" s="60"/>
    </row>
    <row r="633">
      <c r="G633" s="62"/>
      <c r="L633" s="60"/>
    </row>
    <row r="634">
      <c r="G634" s="62"/>
      <c r="L634" s="60"/>
    </row>
    <row r="635">
      <c r="G635" s="62"/>
      <c r="L635" s="60"/>
    </row>
    <row r="636">
      <c r="G636" s="62"/>
      <c r="L636" s="60"/>
    </row>
    <row r="637">
      <c r="G637" s="62"/>
      <c r="L637" s="60"/>
    </row>
    <row r="638">
      <c r="G638" s="62"/>
      <c r="L638" s="60"/>
    </row>
    <row r="639">
      <c r="G639" s="62"/>
      <c r="L639" s="60"/>
    </row>
    <row r="640">
      <c r="G640" s="62"/>
      <c r="L640" s="60"/>
    </row>
    <row r="641">
      <c r="G641" s="62"/>
      <c r="L641" s="60"/>
    </row>
    <row r="642">
      <c r="G642" s="62"/>
      <c r="L642" s="60"/>
    </row>
    <row r="643">
      <c r="G643" s="62"/>
      <c r="L643" s="60"/>
    </row>
    <row r="644">
      <c r="G644" s="62"/>
      <c r="L644" s="60"/>
    </row>
    <row r="645">
      <c r="G645" s="62"/>
      <c r="L645" s="60"/>
    </row>
    <row r="646">
      <c r="G646" s="62"/>
      <c r="L646" s="60"/>
    </row>
    <row r="647">
      <c r="G647" s="62"/>
      <c r="L647" s="60"/>
    </row>
    <row r="648">
      <c r="G648" s="62"/>
      <c r="L648" s="60"/>
    </row>
    <row r="649">
      <c r="G649" s="62"/>
      <c r="L649" s="60"/>
    </row>
    <row r="650">
      <c r="G650" s="62"/>
      <c r="L650" s="60"/>
    </row>
    <row r="651">
      <c r="G651" s="62"/>
      <c r="L651" s="60"/>
    </row>
    <row r="652">
      <c r="G652" s="62"/>
      <c r="L652" s="60"/>
    </row>
    <row r="653">
      <c r="G653" s="62"/>
      <c r="L653" s="60"/>
    </row>
    <row r="654">
      <c r="G654" s="62"/>
      <c r="L654" s="60"/>
    </row>
    <row r="655">
      <c r="G655" s="62"/>
      <c r="L655" s="60"/>
    </row>
    <row r="656">
      <c r="G656" s="62"/>
      <c r="L656" s="60"/>
    </row>
    <row r="657">
      <c r="G657" s="62"/>
      <c r="L657" s="60"/>
    </row>
    <row r="658">
      <c r="G658" s="62"/>
      <c r="L658" s="60"/>
    </row>
    <row r="659">
      <c r="G659" s="62"/>
      <c r="L659" s="60"/>
    </row>
    <row r="660">
      <c r="G660" s="62"/>
      <c r="L660" s="60"/>
    </row>
    <row r="661">
      <c r="G661" s="62"/>
      <c r="L661" s="60"/>
    </row>
    <row r="662">
      <c r="G662" s="62"/>
      <c r="L662" s="60"/>
    </row>
    <row r="663">
      <c r="G663" s="62"/>
      <c r="L663" s="60"/>
    </row>
    <row r="664">
      <c r="G664" s="62"/>
      <c r="L664" s="60"/>
    </row>
    <row r="665">
      <c r="G665" s="62"/>
      <c r="L665" s="60"/>
    </row>
    <row r="666">
      <c r="G666" s="62"/>
      <c r="L666" s="60"/>
    </row>
    <row r="667">
      <c r="G667" s="62"/>
      <c r="L667" s="60"/>
    </row>
    <row r="668">
      <c r="G668" s="62"/>
      <c r="L668" s="60"/>
    </row>
    <row r="669">
      <c r="G669" s="62"/>
      <c r="L669" s="60"/>
    </row>
    <row r="670">
      <c r="G670" s="62"/>
      <c r="L670" s="60"/>
    </row>
    <row r="671">
      <c r="G671" s="62"/>
      <c r="L671" s="60"/>
    </row>
    <row r="672">
      <c r="G672" s="62"/>
      <c r="L672" s="60"/>
    </row>
    <row r="673">
      <c r="G673" s="62"/>
      <c r="L673" s="60"/>
    </row>
    <row r="674">
      <c r="G674" s="62"/>
      <c r="L674" s="60"/>
    </row>
    <row r="675">
      <c r="G675" s="62"/>
      <c r="L675" s="60"/>
    </row>
    <row r="676">
      <c r="G676" s="62"/>
      <c r="L676" s="60"/>
    </row>
    <row r="677">
      <c r="G677" s="62"/>
      <c r="L677" s="60"/>
    </row>
    <row r="678">
      <c r="G678" s="62"/>
      <c r="L678" s="60"/>
    </row>
    <row r="679">
      <c r="G679" s="62"/>
      <c r="L679" s="60"/>
    </row>
    <row r="680">
      <c r="G680" s="62"/>
      <c r="L680" s="60"/>
    </row>
    <row r="681">
      <c r="G681" s="62"/>
      <c r="L681" s="60"/>
    </row>
    <row r="682">
      <c r="G682" s="62"/>
      <c r="L682" s="60"/>
    </row>
    <row r="683">
      <c r="G683" s="62"/>
      <c r="L683" s="60"/>
    </row>
    <row r="684">
      <c r="G684" s="62"/>
      <c r="L684" s="60"/>
    </row>
    <row r="685">
      <c r="G685" s="62"/>
      <c r="L685" s="60"/>
    </row>
    <row r="686">
      <c r="G686" s="62"/>
      <c r="L686" s="60"/>
    </row>
    <row r="687">
      <c r="G687" s="62"/>
      <c r="L687" s="60"/>
    </row>
    <row r="688">
      <c r="G688" s="62"/>
      <c r="L688" s="60"/>
    </row>
    <row r="689">
      <c r="G689" s="62"/>
      <c r="L689" s="60"/>
    </row>
    <row r="690">
      <c r="G690" s="62"/>
      <c r="L690" s="60"/>
    </row>
    <row r="691">
      <c r="G691" s="62"/>
      <c r="L691" s="60"/>
    </row>
    <row r="692">
      <c r="G692" s="62"/>
      <c r="L692" s="60"/>
    </row>
    <row r="693">
      <c r="G693" s="62"/>
      <c r="L693" s="60"/>
    </row>
    <row r="694">
      <c r="G694" s="62"/>
      <c r="L694" s="60"/>
    </row>
    <row r="695">
      <c r="G695" s="62"/>
      <c r="L695" s="60"/>
    </row>
    <row r="696">
      <c r="G696" s="62"/>
      <c r="L696" s="60"/>
    </row>
    <row r="697">
      <c r="G697" s="62"/>
      <c r="L697" s="60"/>
    </row>
    <row r="698">
      <c r="G698" s="62"/>
      <c r="L698" s="60"/>
    </row>
    <row r="699">
      <c r="G699" s="62"/>
      <c r="L699" s="60"/>
    </row>
    <row r="700">
      <c r="G700" s="62"/>
      <c r="L700" s="60"/>
    </row>
    <row r="701">
      <c r="G701" s="62"/>
      <c r="L701" s="60"/>
    </row>
    <row r="702">
      <c r="G702" s="62"/>
      <c r="L702" s="60"/>
    </row>
    <row r="703">
      <c r="G703" s="62"/>
      <c r="L703" s="60"/>
    </row>
    <row r="704">
      <c r="G704" s="62"/>
      <c r="L704" s="60"/>
    </row>
    <row r="705">
      <c r="G705" s="62"/>
      <c r="L705" s="60"/>
    </row>
    <row r="706">
      <c r="G706" s="62"/>
      <c r="L706" s="60"/>
    </row>
    <row r="707">
      <c r="G707" s="62"/>
      <c r="L707" s="60"/>
    </row>
    <row r="708">
      <c r="G708" s="62"/>
      <c r="L708" s="60"/>
    </row>
    <row r="709">
      <c r="G709" s="62"/>
      <c r="L709" s="60"/>
    </row>
    <row r="710">
      <c r="G710" s="62"/>
      <c r="L710" s="60"/>
    </row>
    <row r="711">
      <c r="G711" s="62"/>
      <c r="L711" s="60"/>
    </row>
    <row r="712">
      <c r="G712" s="62"/>
      <c r="L712" s="60"/>
    </row>
    <row r="713">
      <c r="G713" s="62"/>
      <c r="L713" s="60"/>
    </row>
    <row r="714">
      <c r="G714" s="62"/>
      <c r="L714" s="60"/>
    </row>
    <row r="715">
      <c r="G715" s="62"/>
      <c r="L715" s="60"/>
    </row>
    <row r="716">
      <c r="G716" s="62"/>
      <c r="L716" s="60"/>
    </row>
    <row r="717">
      <c r="G717" s="62"/>
      <c r="L717" s="60"/>
    </row>
    <row r="718">
      <c r="G718" s="62"/>
      <c r="L718" s="60"/>
    </row>
    <row r="719">
      <c r="G719" s="62"/>
      <c r="L719" s="60"/>
    </row>
    <row r="720">
      <c r="G720" s="62"/>
      <c r="L720" s="60"/>
    </row>
    <row r="721">
      <c r="G721" s="62"/>
      <c r="L721" s="60"/>
    </row>
    <row r="722">
      <c r="G722" s="62"/>
      <c r="L722" s="60"/>
    </row>
    <row r="723">
      <c r="G723" s="62"/>
      <c r="L723" s="60"/>
    </row>
    <row r="724">
      <c r="G724" s="62"/>
      <c r="L724" s="60"/>
    </row>
    <row r="725">
      <c r="G725" s="62"/>
      <c r="L725" s="60"/>
    </row>
    <row r="726">
      <c r="G726" s="62"/>
      <c r="L726" s="60"/>
    </row>
    <row r="727">
      <c r="G727" s="62"/>
      <c r="L727" s="60"/>
    </row>
    <row r="728">
      <c r="G728" s="62"/>
      <c r="L728" s="60"/>
    </row>
    <row r="729">
      <c r="G729" s="62"/>
      <c r="L729" s="60"/>
    </row>
    <row r="730">
      <c r="G730" s="62"/>
      <c r="L730" s="60"/>
    </row>
    <row r="731">
      <c r="G731" s="62"/>
      <c r="L731" s="60"/>
    </row>
    <row r="732">
      <c r="G732" s="62"/>
      <c r="L732" s="60"/>
    </row>
    <row r="733">
      <c r="G733" s="62"/>
      <c r="L733" s="60"/>
    </row>
    <row r="734">
      <c r="G734" s="62"/>
      <c r="L734" s="60"/>
    </row>
    <row r="735">
      <c r="G735" s="62"/>
      <c r="L735" s="60"/>
    </row>
    <row r="736">
      <c r="G736" s="62"/>
      <c r="L736" s="60"/>
    </row>
    <row r="737">
      <c r="G737" s="62"/>
      <c r="L737" s="60"/>
    </row>
    <row r="738">
      <c r="G738" s="62"/>
      <c r="L738" s="60"/>
    </row>
    <row r="739">
      <c r="G739" s="62"/>
      <c r="L739" s="60"/>
    </row>
    <row r="740">
      <c r="G740" s="62"/>
      <c r="L740" s="60"/>
    </row>
    <row r="741">
      <c r="G741" s="62"/>
      <c r="L741" s="60"/>
    </row>
    <row r="742">
      <c r="G742" s="62"/>
      <c r="L742" s="60"/>
    </row>
    <row r="743">
      <c r="G743" s="62"/>
      <c r="L743" s="60"/>
    </row>
    <row r="744">
      <c r="G744" s="62"/>
      <c r="L744" s="60"/>
    </row>
    <row r="745">
      <c r="G745" s="62"/>
      <c r="L745" s="60"/>
    </row>
    <row r="746">
      <c r="G746" s="62"/>
      <c r="L746" s="60"/>
    </row>
    <row r="747">
      <c r="G747" s="62"/>
      <c r="L747" s="60"/>
    </row>
    <row r="748">
      <c r="G748" s="62"/>
      <c r="L748" s="60"/>
    </row>
    <row r="749">
      <c r="G749" s="62"/>
      <c r="L749" s="60"/>
    </row>
    <row r="750">
      <c r="G750" s="62"/>
      <c r="L750" s="60"/>
    </row>
    <row r="751">
      <c r="G751" s="62"/>
      <c r="L751" s="60"/>
    </row>
    <row r="752">
      <c r="G752" s="62"/>
      <c r="L752" s="60"/>
    </row>
    <row r="753">
      <c r="G753" s="62"/>
      <c r="L753" s="60"/>
    </row>
    <row r="754">
      <c r="G754" s="62"/>
      <c r="L754" s="60"/>
    </row>
    <row r="755">
      <c r="G755" s="62"/>
      <c r="L755" s="60"/>
    </row>
    <row r="756">
      <c r="G756" s="62"/>
      <c r="L756" s="60"/>
    </row>
    <row r="757">
      <c r="G757" s="62"/>
      <c r="L757" s="60"/>
    </row>
    <row r="758">
      <c r="G758" s="62"/>
      <c r="L758" s="60"/>
    </row>
    <row r="759">
      <c r="G759" s="62"/>
      <c r="L759" s="60"/>
    </row>
    <row r="760">
      <c r="G760" s="62"/>
      <c r="L760" s="60"/>
    </row>
    <row r="761">
      <c r="G761" s="62"/>
      <c r="L761" s="60"/>
    </row>
    <row r="762">
      <c r="G762" s="62"/>
      <c r="L762" s="60"/>
    </row>
    <row r="763">
      <c r="G763" s="62"/>
      <c r="L763" s="60"/>
    </row>
    <row r="764">
      <c r="G764" s="62"/>
      <c r="L764" s="60"/>
    </row>
    <row r="765">
      <c r="G765" s="62"/>
      <c r="L765" s="60"/>
    </row>
    <row r="766">
      <c r="G766" s="62"/>
      <c r="L766" s="60"/>
    </row>
    <row r="767">
      <c r="G767" s="62"/>
      <c r="L767" s="60"/>
    </row>
    <row r="768">
      <c r="G768" s="62"/>
      <c r="L768" s="60"/>
    </row>
    <row r="769">
      <c r="G769" s="62"/>
      <c r="L769" s="60"/>
    </row>
    <row r="770">
      <c r="G770" s="62"/>
      <c r="L770" s="60"/>
    </row>
    <row r="771">
      <c r="G771" s="62"/>
      <c r="L771" s="60"/>
    </row>
    <row r="772">
      <c r="G772" s="62"/>
      <c r="L772" s="60"/>
    </row>
    <row r="773">
      <c r="G773" s="62"/>
      <c r="L773" s="60"/>
    </row>
    <row r="774">
      <c r="G774" s="62"/>
      <c r="L774" s="60"/>
    </row>
    <row r="775">
      <c r="G775" s="62"/>
      <c r="L775" s="60"/>
    </row>
    <row r="776">
      <c r="G776" s="62"/>
      <c r="L776" s="60"/>
    </row>
    <row r="777">
      <c r="G777" s="62"/>
      <c r="L777" s="60"/>
    </row>
    <row r="778">
      <c r="G778" s="62"/>
      <c r="L778" s="60"/>
    </row>
    <row r="779">
      <c r="G779" s="62"/>
      <c r="L779" s="60"/>
    </row>
    <row r="780">
      <c r="G780" s="62"/>
      <c r="L780" s="60"/>
    </row>
    <row r="781">
      <c r="G781" s="62"/>
      <c r="L781" s="60"/>
    </row>
    <row r="782">
      <c r="G782" s="62"/>
      <c r="L782" s="60"/>
    </row>
    <row r="783">
      <c r="G783" s="62"/>
      <c r="L783" s="60"/>
    </row>
    <row r="784">
      <c r="G784" s="62"/>
      <c r="L784" s="60"/>
    </row>
    <row r="785">
      <c r="G785" s="62"/>
      <c r="L785" s="60"/>
    </row>
    <row r="786">
      <c r="G786" s="62"/>
      <c r="L786" s="60"/>
    </row>
    <row r="787">
      <c r="G787" s="62"/>
      <c r="L787" s="60"/>
    </row>
    <row r="788">
      <c r="G788" s="62"/>
      <c r="L788" s="60"/>
    </row>
    <row r="789">
      <c r="G789" s="62"/>
      <c r="L789" s="60"/>
    </row>
    <row r="790">
      <c r="G790" s="62"/>
      <c r="L790" s="60"/>
    </row>
    <row r="791">
      <c r="G791" s="62"/>
      <c r="L791" s="60"/>
    </row>
    <row r="792">
      <c r="G792" s="62"/>
      <c r="L792" s="60"/>
    </row>
    <row r="793">
      <c r="G793" s="62"/>
      <c r="L793" s="60"/>
    </row>
    <row r="794">
      <c r="G794" s="62"/>
      <c r="L794" s="60"/>
    </row>
    <row r="795">
      <c r="G795" s="62"/>
      <c r="L795" s="60"/>
    </row>
    <row r="796">
      <c r="G796" s="62"/>
      <c r="L796" s="60"/>
    </row>
    <row r="797">
      <c r="G797" s="62"/>
      <c r="L797" s="60"/>
    </row>
    <row r="798">
      <c r="G798" s="62"/>
      <c r="L798" s="60"/>
    </row>
    <row r="799">
      <c r="G799" s="62"/>
      <c r="L799" s="60"/>
    </row>
    <row r="800">
      <c r="G800" s="62"/>
      <c r="L800" s="60"/>
    </row>
    <row r="801">
      <c r="G801" s="62"/>
      <c r="L801" s="60"/>
    </row>
    <row r="802">
      <c r="G802" s="62"/>
      <c r="L802" s="60"/>
    </row>
    <row r="803">
      <c r="G803" s="62"/>
      <c r="L803" s="60"/>
    </row>
    <row r="804">
      <c r="G804" s="62"/>
      <c r="L804" s="60"/>
    </row>
    <row r="805">
      <c r="G805" s="62"/>
      <c r="L805" s="60"/>
    </row>
    <row r="806">
      <c r="G806" s="62"/>
      <c r="L806" s="60"/>
    </row>
    <row r="807">
      <c r="G807" s="62"/>
      <c r="L807" s="60"/>
    </row>
    <row r="808">
      <c r="G808" s="62"/>
      <c r="L808" s="60"/>
    </row>
    <row r="809">
      <c r="G809" s="62"/>
      <c r="L809" s="60"/>
    </row>
    <row r="810">
      <c r="G810" s="62"/>
      <c r="L810" s="60"/>
    </row>
    <row r="811">
      <c r="G811" s="62"/>
      <c r="L811" s="60"/>
    </row>
    <row r="812">
      <c r="G812" s="62"/>
      <c r="L812" s="60"/>
    </row>
    <row r="813">
      <c r="G813" s="62"/>
      <c r="L813" s="60"/>
    </row>
    <row r="814">
      <c r="G814" s="62"/>
      <c r="L814" s="60"/>
    </row>
    <row r="815">
      <c r="G815" s="62"/>
      <c r="L815" s="60"/>
    </row>
    <row r="816">
      <c r="G816" s="62"/>
      <c r="L816" s="60"/>
    </row>
    <row r="817">
      <c r="G817" s="62"/>
      <c r="L817" s="60"/>
    </row>
    <row r="818">
      <c r="G818" s="62"/>
      <c r="L818" s="60"/>
    </row>
    <row r="819">
      <c r="G819" s="62"/>
      <c r="L819" s="60"/>
    </row>
    <row r="820">
      <c r="G820" s="62"/>
      <c r="L820" s="60"/>
    </row>
    <row r="821">
      <c r="G821" s="62"/>
      <c r="L821" s="60"/>
    </row>
    <row r="822">
      <c r="G822" s="62"/>
      <c r="L822" s="60"/>
    </row>
    <row r="823">
      <c r="G823" s="62"/>
      <c r="L823" s="60"/>
    </row>
    <row r="824">
      <c r="G824" s="62"/>
      <c r="L824" s="60"/>
    </row>
    <row r="825">
      <c r="G825" s="62"/>
      <c r="L825" s="60"/>
    </row>
    <row r="826">
      <c r="G826" s="62"/>
      <c r="L826" s="60"/>
    </row>
    <row r="827">
      <c r="G827" s="62"/>
      <c r="L827" s="60"/>
    </row>
    <row r="828">
      <c r="G828" s="62"/>
      <c r="L828" s="60"/>
    </row>
    <row r="829">
      <c r="G829" s="62"/>
      <c r="L829" s="60"/>
    </row>
    <row r="830">
      <c r="G830" s="62"/>
      <c r="L830" s="60"/>
    </row>
    <row r="831">
      <c r="G831" s="62"/>
      <c r="L831" s="60"/>
    </row>
    <row r="832">
      <c r="G832" s="62"/>
      <c r="L832" s="60"/>
    </row>
    <row r="833">
      <c r="G833" s="62"/>
      <c r="L833" s="60"/>
    </row>
    <row r="834">
      <c r="G834" s="62"/>
      <c r="L834" s="60"/>
    </row>
    <row r="835">
      <c r="G835" s="62"/>
      <c r="L835" s="60"/>
    </row>
    <row r="836">
      <c r="G836" s="62"/>
      <c r="L836" s="60"/>
    </row>
    <row r="837">
      <c r="G837" s="62"/>
      <c r="L837" s="60"/>
    </row>
    <row r="838">
      <c r="G838" s="62"/>
      <c r="L838" s="60"/>
    </row>
    <row r="839">
      <c r="G839" s="62"/>
      <c r="L839" s="60"/>
    </row>
    <row r="840">
      <c r="G840" s="62"/>
      <c r="L840" s="60"/>
    </row>
    <row r="841">
      <c r="G841" s="62"/>
      <c r="L841" s="60"/>
    </row>
    <row r="842">
      <c r="G842" s="62"/>
      <c r="L842" s="60"/>
    </row>
    <row r="843">
      <c r="G843" s="62"/>
      <c r="L843" s="60"/>
    </row>
    <row r="844">
      <c r="G844" s="62"/>
      <c r="L844" s="60"/>
    </row>
    <row r="845">
      <c r="G845" s="62"/>
      <c r="L845" s="60"/>
    </row>
    <row r="846">
      <c r="G846" s="62"/>
      <c r="L846" s="60"/>
    </row>
    <row r="847">
      <c r="G847" s="62"/>
      <c r="L847" s="60"/>
    </row>
    <row r="848">
      <c r="G848" s="62"/>
      <c r="L848" s="60"/>
    </row>
    <row r="849">
      <c r="G849" s="62"/>
      <c r="L849" s="60"/>
    </row>
    <row r="850">
      <c r="G850" s="62"/>
      <c r="L850" s="60"/>
    </row>
    <row r="851">
      <c r="G851" s="62"/>
      <c r="L851" s="60"/>
    </row>
    <row r="852">
      <c r="G852" s="62"/>
      <c r="L852" s="60"/>
    </row>
    <row r="853">
      <c r="G853" s="62"/>
      <c r="L853" s="60"/>
    </row>
    <row r="854">
      <c r="G854" s="62"/>
      <c r="L854" s="60"/>
    </row>
    <row r="855">
      <c r="G855" s="62"/>
      <c r="L855" s="60"/>
    </row>
    <row r="856">
      <c r="G856" s="62"/>
      <c r="L856" s="60"/>
    </row>
    <row r="857">
      <c r="G857" s="62"/>
      <c r="L857" s="60"/>
    </row>
    <row r="858">
      <c r="G858" s="62"/>
      <c r="L858" s="60"/>
    </row>
    <row r="859">
      <c r="G859" s="62"/>
      <c r="L859" s="60"/>
    </row>
    <row r="860">
      <c r="G860" s="62"/>
      <c r="L860" s="60"/>
    </row>
    <row r="861">
      <c r="G861" s="62"/>
      <c r="L861" s="60"/>
    </row>
    <row r="862">
      <c r="G862" s="62"/>
      <c r="L862" s="60"/>
    </row>
    <row r="863">
      <c r="G863" s="62"/>
      <c r="L863" s="60"/>
    </row>
    <row r="864">
      <c r="G864" s="62"/>
      <c r="L864" s="60"/>
    </row>
    <row r="865">
      <c r="G865" s="62"/>
      <c r="L865" s="60"/>
    </row>
    <row r="866">
      <c r="G866" s="62"/>
      <c r="L866" s="60"/>
    </row>
    <row r="867">
      <c r="G867" s="62"/>
      <c r="L867" s="60"/>
    </row>
    <row r="868">
      <c r="G868" s="62"/>
      <c r="L868" s="60"/>
    </row>
    <row r="869">
      <c r="G869" s="62"/>
      <c r="L869" s="60"/>
    </row>
    <row r="870">
      <c r="G870" s="62"/>
      <c r="L870" s="60"/>
    </row>
    <row r="871">
      <c r="G871" s="62"/>
      <c r="L871" s="60"/>
    </row>
    <row r="872">
      <c r="G872" s="62"/>
      <c r="L872" s="60"/>
    </row>
    <row r="873">
      <c r="G873" s="62"/>
      <c r="L873" s="60"/>
    </row>
    <row r="874">
      <c r="G874" s="62"/>
      <c r="L874" s="60"/>
    </row>
    <row r="875">
      <c r="G875" s="62"/>
      <c r="L875" s="60"/>
    </row>
    <row r="876">
      <c r="G876" s="62"/>
      <c r="L876" s="60"/>
    </row>
    <row r="877">
      <c r="G877" s="62"/>
      <c r="L877" s="60"/>
    </row>
    <row r="878">
      <c r="G878" s="62"/>
      <c r="L878" s="60"/>
    </row>
    <row r="879">
      <c r="G879" s="62"/>
      <c r="L879" s="60"/>
    </row>
    <row r="880">
      <c r="G880" s="62"/>
      <c r="L880" s="60"/>
    </row>
    <row r="881">
      <c r="G881" s="62"/>
      <c r="L881" s="60"/>
    </row>
    <row r="882">
      <c r="G882" s="62"/>
      <c r="L882" s="60"/>
    </row>
    <row r="883">
      <c r="G883" s="62"/>
      <c r="L883" s="60"/>
    </row>
    <row r="884">
      <c r="G884" s="62"/>
      <c r="L884" s="60"/>
    </row>
    <row r="885">
      <c r="G885" s="62"/>
      <c r="L885" s="60"/>
    </row>
    <row r="886">
      <c r="G886" s="62"/>
      <c r="L886" s="60"/>
    </row>
    <row r="887">
      <c r="G887" s="62"/>
      <c r="L887" s="60"/>
    </row>
    <row r="888">
      <c r="G888" s="62"/>
      <c r="L888" s="60"/>
    </row>
    <row r="889">
      <c r="G889" s="62"/>
      <c r="L889" s="60"/>
    </row>
    <row r="890">
      <c r="G890" s="62"/>
      <c r="L890" s="60"/>
    </row>
    <row r="891">
      <c r="G891" s="62"/>
      <c r="L891" s="60"/>
    </row>
    <row r="892">
      <c r="G892" s="62"/>
      <c r="L892" s="60"/>
    </row>
    <row r="893">
      <c r="G893" s="62"/>
      <c r="L893" s="60"/>
    </row>
    <row r="894">
      <c r="G894" s="62"/>
      <c r="L894" s="60"/>
    </row>
    <row r="895">
      <c r="G895" s="62"/>
      <c r="L895" s="60"/>
    </row>
    <row r="896">
      <c r="G896" s="62"/>
      <c r="L896" s="60"/>
    </row>
    <row r="897">
      <c r="G897" s="62"/>
      <c r="L897" s="60"/>
    </row>
    <row r="898">
      <c r="G898" s="62"/>
      <c r="L898" s="60"/>
    </row>
    <row r="899">
      <c r="G899" s="62"/>
      <c r="L899" s="60"/>
    </row>
    <row r="900">
      <c r="G900" s="62"/>
      <c r="L900" s="60"/>
    </row>
    <row r="901">
      <c r="G901" s="62"/>
      <c r="L901" s="60"/>
    </row>
    <row r="902">
      <c r="G902" s="62"/>
      <c r="L902" s="60"/>
    </row>
    <row r="903">
      <c r="G903" s="62"/>
      <c r="L903" s="60"/>
    </row>
    <row r="904">
      <c r="G904" s="62"/>
      <c r="L904" s="60"/>
    </row>
    <row r="905">
      <c r="G905" s="62"/>
      <c r="L905" s="60"/>
    </row>
    <row r="906">
      <c r="G906" s="62"/>
      <c r="L906" s="60"/>
    </row>
    <row r="907">
      <c r="G907" s="62"/>
      <c r="L907" s="60"/>
    </row>
    <row r="908">
      <c r="G908" s="62"/>
      <c r="L908" s="60"/>
    </row>
    <row r="909">
      <c r="G909" s="62"/>
      <c r="L909" s="60"/>
    </row>
    <row r="910">
      <c r="G910" s="62"/>
      <c r="L910" s="60"/>
    </row>
    <row r="911">
      <c r="G911" s="62"/>
      <c r="L911" s="60"/>
    </row>
    <row r="912">
      <c r="G912" s="62"/>
      <c r="L912" s="60"/>
    </row>
    <row r="913">
      <c r="G913" s="62"/>
      <c r="L913" s="60"/>
    </row>
    <row r="914">
      <c r="G914" s="62"/>
      <c r="L914" s="60"/>
    </row>
    <row r="915">
      <c r="G915" s="62"/>
      <c r="L915" s="60"/>
    </row>
    <row r="916">
      <c r="G916" s="62"/>
      <c r="L916" s="60"/>
    </row>
    <row r="917">
      <c r="G917" s="62"/>
      <c r="L917" s="60"/>
    </row>
    <row r="918">
      <c r="G918" s="62"/>
      <c r="L918" s="60"/>
    </row>
    <row r="919">
      <c r="G919" s="62"/>
      <c r="L919" s="60"/>
    </row>
    <row r="920">
      <c r="G920" s="62"/>
      <c r="L920" s="60"/>
    </row>
    <row r="921">
      <c r="G921" s="62"/>
      <c r="L921" s="60"/>
    </row>
    <row r="922">
      <c r="G922" s="62"/>
      <c r="L922" s="60"/>
    </row>
    <row r="923">
      <c r="G923" s="62"/>
      <c r="L923" s="60"/>
    </row>
    <row r="924">
      <c r="G924" s="62"/>
      <c r="L924" s="60"/>
    </row>
    <row r="925">
      <c r="G925" s="62"/>
      <c r="L925" s="60"/>
    </row>
    <row r="926">
      <c r="G926" s="62"/>
      <c r="L926" s="60"/>
    </row>
    <row r="927">
      <c r="G927" s="62"/>
      <c r="L927" s="60"/>
    </row>
    <row r="928">
      <c r="G928" s="62"/>
      <c r="L928" s="60"/>
    </row>
    <row r="929">
      <c r="G929" s="62"/>
      <c r="L929" s="60"/>
    </row>
    <row r="930">
      <c r="G930" s="62"/>
      <c r="L930" s="60"/>
    </row>
    <row r="931">
      <c r="G931" s="62"/>
      <c r="L931" s="60"/>
    </row>
    <row r="932">
      <c r="G932" s="62"/>
      <c r="L932" s="60"/>
    </row>
    <row r="933">
      <c r="G933" s="62"/>
      <c r="L933" s="60"/>
    </row>
    <row r="934">
      <c r="G934" s="62"/>
      <c r="L934" s="60"/>
    </row>
    <row r="935">
      <c r="G935" s="62"/>
      <c r="L935" s="60"/>
    </row>
    <row r="936">
      <c r="G936" s="62"/>
      <c r="L936" s="60"/>
    </row>
    <row r="937">
      <c r="G937" s="62"/>
      <c r="L937" s="60"/>
    </row>
    <row r="938">
      <c r="G938" s="62"/>
      <c r="L938" s="60"/>
    </row>
    <row r="939">
      <c r="G939" s="62"/>
      <c r="L939" s="60"/>
    </row>
    <row r="940">
      <c r="G940" s="62"/>
      <c r="L940" s="60"/>
    </row>
    <row r="941">
      <c r="G941" s="62"/>
      <c r="L941" s="60"/>
    </row>
    <row r="942">
      <c r="G942" s="62"/>
      <c r="L942" s="60"/>
    </row>
    <row r="943">
      <c r="G943" s="62"/>
      <c r="L943" s="60"/>
    </row>
    <row r="944">
      <c r="G944" s="62"/>
      <c r="L944" s="60"/>
    </row>
    <row r="945">
      <c r="G945" s="62"/>
      <c r="L945" s="60"/>
    </row>
    <row r="946">
      <c r="G946" s="62"/>
      <c r="L946" s="60"/>
    </row>
    <row r="947">
      <c r="G947" s="62"/>
      <c r="L947" s="60"/>
    </row>
    <row r="948">
      <c r="G948" s="62"/>
      <c r="L948" s="60"/>
    </row>
    <row r="949">
      <c r="G949" s="62"/>
      <c r="L949" s="60"/>
    </row>
    <row r="950">
      <c r="G950" s="62"/>
      <c r="L950" s="60"/>
    </row>
    <row r="951">
      <c r="G951" s="62"/>
      <c r="L951" s="60"/>
    </row>
    <row r="952">
      <c r="G952" s="62"/>
      <c r="L952" s="60"/>
    </row>
    <row r="953">
      <c r="G953" s="62"/>
      <c r="L953" s="60"/>
    </row>
    <row r="954">
      <c r="G954" s="62"/>
      <c r="L954" s="60"/>
    </row>
    <row r="955">
      <c r="G955" s="62"/>
      <c r="L955" s="60"/>
    </row>
    <row r="956">
      <c r="G956" s="62"/>
      <c r="L956" s="60"/>
    </row>
    <row r="957">
      <c r="G957" s="62"/>
      <c r="L957" s="60"/>
    </row>
    <row r="958">
      <c r="G958" s="62"/>
      <c r="L958" s="60"/>
    </row>
    <row r="959">
      <c r="G959" s="62"/>
      <c r="L959" s="60"/>
    </row>
    <row r="960">
      <c r="G960" s="62"/>
      <c r="L960" s="60"/>
    </row>
    <row r="961">
      <c r="G961" s="62"/>
      <c r="L961" s="60"/>
    </row>
    <row r="962">
      <c r="G962" s="62"/>
      <c r="L962" s="60"/>
    </row>
    <row r="963">
      <c r="G963" s="62"/>
      <c r="L963" s="60"/>
    </row>
    <row r="964">
      <c r="G964" s="62"/>
      <c r="L964" s="60"/>
    </row>
    <row r="965">
      <c r="G965" s="62"/>
      <c r="L965" s="60"/>
    </row>
    <row r="966">
      <c r="G966" s="62"/>
      <c r="L966" s="60"/>
    </row>
    <row r="967">
      <c r="G967" s="62"/>
      <c r="L967" s="60"/>
    </row>
    <row r="968">
      <c r="G968" s="62"/>
      <c r="L968" s="60"/>
    </row>
    <row r="969">
      <c r="G969" s="62"/>
      <c r="L969" s="60"/>
    </row>
    <row r="970">
      <c r="G970" s="62"/>
      <c r="L970" s="60"/>
    </row>
    <row r="971">
      <c r="G971" s="62"/>
      <c r="L971" s="60"/>
    </row>
    <row r="972">
      <c r="G972" s="62"/>
      <c r="L972" s="60"/>
    </row>
    <row r="973">
      <c r="G973" s="62"/>
      <c r="L973" s="60"/>
    </row>
    <row r="974">
      <c r="G974" s="62"/>
      <c r="L974" s="60"/>
    </row>
    <row r="975">
      <c r="G975" s="62"/>
      <c r="L975" s="60"/>
    </row>
    <row r="976">
      <c r="G976" s="62"/>
      <c r="L976" s="60"/>
    </row>
    <row r="977">
      <c r="G977" s="62"/>
      <c r="L977" s="60"/>
    </row>
    <row r="978">
      <c r="G978" s="62"/>
      <c r="L978" s="60"/>
    </row>
    <row r="979">
      <c r="G979" s="62"/>
      <c r="L979" s="60"/>
    </row>
    <row r="980">
      <c r="G980" s="62"/>
      <c r="L980" s="60"/>
    </row>
    <row r="981">
      <c r="G981" s="62"/>
      <c r="L981" s="60"/>
    </row>
    <row r="982">
      <c r="G982" s="62"/>
      <c r="L982" s="60"/>
    </row>
    <row r="983">
      <c r="G983" s="62"/>
      <c r="L983" s="60"/>
    </row>
    <row r="984">
      <c r="G984" s="62"/>
      <c r="L984" s="60"/>
    </row>
    <row r="985">
      <c r="G985" s="62"/>
      <c r="L985" s="60"/>
    </row>
    <row r="986">
      <c r="G986" s="62"/>
      <c r="L986" s="60"/>
    </row>
    <row r="987">
      <c r="G987" s="62"/>
      <c r="L987" s="60"/>
    </row>
    <row r="988">
      <c r="G988" s="62"/>
      <c r="L988" s="60"/>
    </row>
    <row r="989">
      <c r="G989" s="62"/>
      <c r="L989" s="60"/>
    </row>
    <row r="990">
      <c r="G990" s="62"/>
      <c r="L990" s="60"/>
    </row>
    <row r="991">
      <c r="G991" s="62"/>
      <c r="L991" s="60"/>
    </row>
    <row r="992">
      <c r="G992" s="62"/>
      <c r="L992" s="60"/>
    </row>
    <row r="993">
      <c r="G993" s="62"/>
      <c r="L993" s="60"/>
    </row>
    <row r="994">
      <c r="G994" s="62"/>
      <c r="L994" s="60"/>
    </row>
    <row r="995">
      <c r="G995" s="62"/>
      <c r="L995" s="60"/>
    </row>
    <row r="996">
      <c r="G996" s="62"/>
      <c r="L996" s="60"/>
    </row>
    <row r="997">
      <c r="G997" s="62"/>
      <c r="L997" s="60"/>
    </row>
    <row r="998">
      <c r="G998" s="62"/>
      <c r="L998" s="60"/>
    </row>
    <row r="999">
      <c r="G999" s="62"/>
      <c r="L999" s="6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33.88"/>
    <col customWidth="1" min="4" max="4" width="116.38"/>
    <col customWidth="1" min="5" max="5" width="24.5"/>
  </cols>
  <sheetData>
    <row r="1">
      <c r="A1" s="8" t="s">
        <v>2776</v>
      </c>
      <c r="B1" s="8" t="s">
        <v>2814</v>
      </c>
      <c r="C1" s="15" t="s">
        <v>2778</v>
      </c>
      <c r="D1" s="8" t="s">
        <v>2815</v>
      </c>
      <c r="E1" s="8" t="s">
        <v>2816</v>
      </c>
      <c r="F1" s="8" t="s">
        <v>2817</v>
      </c>
      <c r="G1" s="57" t="s">
        <v>2818</v>
      </c>
      <c r="H1" s="8" t="s">
        <v>2791</v>
      </c>
      <c r="I1" s="8" t="s">
        <v>44</v>
      </c>
      <c r="J1" s="8" t="s">
        <v>2790</v>
      </c>
      <c r="K1" s="8" t="s">
        <v>2819</v>
      </c>
      <c r="L1" s="8" t="s">
        <v>2820</v>
      </c>
    </row>
    <row r="2">
      <c r="A2" s="9" t="str">
        <f>Form!AN168</f>
        <v>Reno, Nevada</v>
      </c>
      <c r="B2" s="9" t="str">
        <f>Form!C168</f>
        <v>Ann Magdalen Sprinkle, MM, MS, CCC-SLP</v>
      </c>
      <c r="C2" s="23" t="str">
        <f>Form!L168</f>
        <v>Speech-Language Pathologist</v>
      </c>
      <c r="D2" s="61" t="str">
        <f>Form!C168&amp;Form!E168&amp;" is a "&amp;Form!L168&amp;" employed at "&amp;Form!AO168&amp;", who began working with general voice clients in "&amp;Form!AW168&amp;", and transgender/gender diverse clients in "&amp;Form!AV168&amp;". "&amp;Form!P168&amp;" "&amp;Form!S168&amp;" "&amp;Form!X168&amp;" "&amp;CHAR(10)&amp;CHAR(10)&amp;"This provider is affiliated with the following: "&amp;Form!AP168&amp;". "&amp;Form!AY168&amp;Form!Z168&amp;Form!AB168&amp;Form!AU168&amp;Form!BA168</f>
        <v>Ann Magdalen Sprinkle, MM, MS, CCC-SLP (she/her) is a Speech-Language Pathologist employed at Viable Voice &amp; Speech, LLC, who began working with general voice clients in 1990, and transgender/gender diverse clients in 2014. Individual training is offered virtually, and group training is offered virtually. Services are available for those with feminine, masculine, androgynous, and singing-related voice goals. 
This provider is affiliated with the following: American Speech-Language Hearing Association (ASHA). 
Regarding formal training in voice for transgender and gender diverse people, this provider reported: As a classically trained singer with Masters degrees in both Voice and in Speech Pathology, Ann had a successful career as a singer, performer, and teacher for many years. She also worked extensively in medical education to help medical students improve their communication skills. Her personal, clinical, performance and teaching backgrounds give her a unique set of skills to help clients meet their individual needs. 
Regarding formal training in cultural humility for transgender and gender diverse people, this provider reported: Graduate school courses related to gender affirming voice care and ongoing continuing education credit courses. Also, personal experience with family and friends in the gender diverse community.</v>
      </c>
      <c r="E2" s="9" t="str">
        <f>Form!T168</f>
        <v>CA, NV</v>
      </c>
      <c r="F2" s="9" t="str">
        <f>Form!M168</f>
        <v>English</v>
      </c>
      <c r="G2" s="59" t="str">
        <f>Form!AI168</f>
        <v>Cisgender Woman</v>
      </c>
      <c r="H2" s="9" t="str">
        <f>Form!AR168</f>
        <v>asprinkle@viablevoice.com</v>
      </c>
      <c r="I2" s="49" t="str">
        <f>Form!AS168</f>
        <v>https://www.viablevoice.com/</v>
      </c>
      <c r="J2" s="58">
        <f>Form!AQ168</f>
        <v>7752348613</v>
      </c>
      <c r="K2" s="9" t="str">
        <f>Form!AC168</f>
        <v>Payment options: Prominence Insurance,  private pay (with sliding scale option), free monthly voice group online (ongoing)</v>
      </c>
      <c r="L2" s="60">
        <f>Form!A168</f>
        <v>45373.49832</v>
      </c>
    </row>
    <row r="3">
      <c r="A3" s="9" t="str">
        <f>Form!AN169</f>
        <v>Chicago, IL </v>
      </c>
      <c r="B3" s="9" t="str">
        <f>Form!C169</f>
        <v>Jordan Majdalani, MS, CCC-SLP</v>
      </c>
      <c r="C3" s="23" t="str">
        <f>Form!L169</f>
        <v>Speech-Language Pathologist</v>
      </c>
      <c r="D3" s="61" t="str">
        <f>Form!C169&amp;Form!E169&amp;" is a "&amp;Form!L169&amp;" employed at "&amp;Form!AO169&amp;", who began working with general voice clients in "&amp;Form!AW169&amp;", and transgender/gender diverse clients in "&amp;Form!AV169&amp;". "&amp;Form!P169&amp;" "&amp;Form!S169&amp;" "&amp;Form!X169&amp;" "&amp;CHAR(10)&amp;CHAR(10)&amp;"This provider is affiliated with the following: "&amp;Form!AP169&amp;". "&amp;Form!AY169&amp;Form!Z169&amp;Form!AB169&amp;Form!AU169&amp;Form!BA169</f>
        <v>Jordan Majdalani, MS, CCC-SLP (he/him) is a Speech-Language Pathologist employed at Jordan Ross Communication, who began working with general voice clients in 2020, and transgender/gender diverse clients in 2020. Individual training is offered virtually, and group training is offered virtually. Services are available for those with feminine, masculine, and androgynous voice goals. 
This provider is affiliated with the following: American Speech-Language Hearing Association (ASHA). This provider opted to share the following additional aspects of identity: Queer 
Regarding formal training in voice for transgender and gender diverse people, this provider reported: I hold a master's degree in speech pathology and have dedicated my studies to gender affirming voice training since 2013. I founded my online business in 2020. Since then, I've worked with hundreds of trans and gender nonconforming individuals worldwide, helping them achieve their voice and communication goals. 
Regarding areas of specialty/specific trainings, this provider reported: transmasculine, transfeminine, youth, neurodivergent 
Regarding formal training in cultural humility for transgender and gender diverse people, this provider reported: To ensure cultural humility in my work with the trans and gender diverse community, I've pursued formal training and privately hired a team of trans providers for cultural competency support since the start of my business in 2020.
This provider wished to share the following additional information: In addition to my specialization in gender affirming voice training, I hold certifications in neurolinguistic programming, hypnotherapy, and breathwork. I’m passionate about integrating mindset work and nervous system regulation techniques into my practice, providing a holistic experience for my clients. </v>
      </c>
      <c r="E3" s="9" t="str">
        <f>Form!T169</f>
        <v>Globally </v>
      </c>
      <c r="F3" s="9" t="str">
        <f>Form!M169</f>
        <v>English, Portuguese </v>
      </c>
      <c r="G3" s="59" t="str">
        <f>Form!AI169</f>
        <v>Cisgender Man</v>
      </c>
      <c r="H3" s="9" t="str">
        <f>Form!AR169</f>
        <v>jordanrosscommunication@gmail.com</v>
      </c>
      <c r="I3" s="49" t="str">
        <f>Form!AS169</f>
        <v>jordanrosscommunication.com</v>
      </c>
      <c r="J3" s="58" t="str">
        <f>Form!AQ169</f>
        <v/>
      </c>
      <c r="K3" s="9" t="str">
        <f>Form!AC169</f>
        <v>sliding scale </v>
      </c>
      <c r="L3" s="60">
        <f>Form!A169</f>
        <v>45374.46926</v>
      </c>
    </row>
    <row r="4">
      <c r="A4" s="9" t="str">
        <f>Form!AN170</f>
        <v>801 Encino Place NE, Suite C-14, Albuquerque, New Mexico</v>
      </c>
      <c r="B4" s="9" t="str">
        <f>Form!C170</f>
        <v>Killian Coen, Licensed Apprentice SLP</v>
      </c>
      <c r="C4" s="23" t="str">
        <f>Form!L170</f>
        <v>Speech-Language Pathologist</v>
      </c>
      <c r="D4" s="61" t="str">
        <f>Form!C170&amp;Form!E170&amp;" is a "&amp;Form!L170&amp;" employed at "&amp;Form!AO170&amp;", who began working with general voice clients in "&amp;Form!AW170&amp;", and transgender/gender diverse clients in "&amp;Form!AV170&amp;". "&amp;Form!P170&amp;" "&amp;Form!S170&amp;" "&amp;Form!X170&amp;" "&amp;CHAR(10)&amp;CHAR(10)&amp;"This provider is affiliated with the following: "&amp;Form!AP170&amp;". "&amp;Form!AY170&amp;Form!Z170&amp;Form!AB170&amp;Form!AU170&amp;Form!BA170</f>
        <v>Killian Coen, Licensed Apprentice SLP (he/him) is a Speech-Language Pathologist employed at New Mexico Gender Voice Center, who began working with general voice clients in 2022, and transgender/gender diverse clients in 2022. Individual training is offered in person or virtually, and group training is offered in person. Services are available for those with masculine and singing related voice goals. 
This provider is affiliated with the following: . This provider opted to share the following additional aspects of identity: Killian has a passion for serving the LGBTQIA2S+ community.
Regarding formal training in voice for transgender and gender diverse people, this provider reported: Killian Coen (he/him) is a cisgender man and licensed to practice as an Apprentice SLP in the state of New Mexico. He has a passion for serving the transgender, nonbinary, and gender diverse community and their voice modulation needs. Killian is currently earning his Master of Science in Speech-Language Pathology at University of New Mexico. 
Regarding areas of specialty/specific trainings, this provider reported: Killian has worked with trans masculine clients on voice masculinization and singing for over a year with great success using different methods for modulating pitch and deepening resonance.
Regarding formal training in cultural humility for transgender and gender diverse people, this provider reported: Killian has completed Transgender 101 trainings with TGRCNM and TransEducation.net as part of his graduate education and work at NMGVC.
This provider wished to share the following additional information: Killian works with clients wishing to masculinize their voice regardless of whether they are engaged in HRT. </v>
      </c>
      <c r="E4" s="9" t="str">
        <f>Form!T170</f>
        <v>NM</v>
      </c>
      <c r="F4" s="9" t="str">
        <f>Form!M170</f>
        <v>English</v>
      </c>
      <c r="G4" s="59" t="str">
        <f>Form!AI170</f>
        <v>Cisgender Man</v>
      </c>
      <c r="H4" s="9" t="str">
        <f>Form!AR170</f>
        <v>info@nmgvc.org</v>
      </c>
      <c r="I4" s="49" t="str">
        <f>Form!AS170</f>
        <v>www.nmgvc.org</v>
      </c>
      <c r="J4" s="58">
        <f>Form!AQ170</f>
        <v>5058045358</v>
      </c>
      <c r="K4" s="9" t="str">
        <f>Form!AC170</f>
        <v>Most insurances accepted including Medicaid, Medicare, and out of state insurance payers; low private pay rates.</v>
      </c>
      <c r="L4" s="60">
        <f>Form!A170</f>
        <v>45374.77067</v>
      </c>
    </row>
    <row r="5">
      <c r="A5" s="9" t="str">
        <f>Form!AN171</f>
        <v>801 Encino Place NE, Suite C-14, Albuquerque, New Mexico</v>
      </c>
      <c r="B5" s="9" t="str">
        <f>Form!C171</f>
        <v>Gwen Sutherlin</v>
      </c>
      <c r="C5" s="23" t="str">
        <f>Form!L171</f>
        <v>Gender Affirming Voice Trainer</v>
      </c>
      <c r="D5" s="61" t="str">
        <f>Form!C171&amp;Form!E171&amp;" is a "&amp;Form!L171&amp;" employed at "&amp;Form!AO171&amp;", who began working with transgender/gender diverse clients in "&amp;Form!AV171&amp;". "&amp;Form!P171&amp;" "&amp;Form!S171&amp;" "&amp;Form!X171&amp;" "&amp;Form!AP171&amp;" "&amp;Form!AY171&amp;Form!Z171&amp;Form!AB171&amp;Form!AU171&amp;Form!BA171</f>
        <v>Gwen Sutherlin (she/her) is a Gender Affirming Voice Trainer employed at New Mexico Gender Voice Center, who began working with transgender/gender diverse clients in 2022. Individual training is offered in person, and group training is not offered. Services are available for those with feminine or androgynous voice goals.  
Regarding formal training in voice for transgender and gender diverse people, this provider reported: Gwen Sutherlin (she/her) is a graduated student of New Mexico Gender Voice Center and practiced vocal instructor providing the transgender, gender expansive, gender diverse, gender non-conforming, and nonbinary community with voice modulation training and education services.
Regarding areas of specialty/specific trainings, this provider reported: Gwen uses a highly effective curriculum combining Water Resistant Therapy, Straw Phonation, and the Stanley Method to teach resonance placement and control. 
This provider wished to share the following additional information: Gwen is a graduated student of NMGVC and currently studying social work, adding a wonderfully supportive counseling aspect to her sessions from which her clients greatly benefit.</v>
      </c>
      <c r="E5" s="9" t="str">
        <f>Form!T171</f>
        <v/>
      </c>
      <c r="F5" s="9" t="str">
        <f>Form!M171</f>
        <v>English</v>
      </c>
      <c r="G5" s="59" t="str">
        <f>Form!AI171</f>
        <v>Transgender Woman</v>
      </c>
      <c r="H5" s="9" t="str">
        <f>Form!AR171</f>
        <v>info@nmgvc.org</v>
      </c>
      <c r="I5" s="49" t="str">
        <f>Form!AS171</f>
        <v>www.nmgvc.org</v>
      </c>
      <c r="J5" s="58">
        <f>Form!AQ171</f>
        <v>5058045358</v>
      </c>
      <c r="K5" s="9" t="str">
        <f>Form!AC171</f>
        <v>Most insurances accepted including Medicaid, Medicare, and out of state insurance payers; low private pay rates. Clients wanting to see Gwen and use their insurance will also benefit from a dedicated SLP at NMGVC who will join the sessions to co-lead.</v>
      </c>
      <c r="L5" s="60">
        <f>Form!A171</f>
        <v>45374.77477</v>
      </c>
    </row>
    <row r="6">
      <c r="A6" s="9" t="str">
        <f>Form!AN172</f>
        <v>11000 Candelaria Rd NE, Suite 110E, Albuquerque, New Mexico</v>
      </c>
      <c r="B6" s="9" t="str">
        <f>Form!C172</f>
        <v>Dahlia Exurrana</v>
      </c>
      <c r="C6" s="23" t="str">
        <f>Form!L172</f>
        <v>Gender Affirming Voice Trainer</v>
      </c>
      <c r="D6" s="61" t="str">
        <f>Form!C172&amp;Form!E172&amp;" is a "&amp;Form!L172&amp;" employed at "&amp;Form!AO172&amp;", who began working with transgender/gender diverse clients in "&amp;Form!AV172&amp;". "&amp;Form!P172&amp;" "&amp;Form!S172&amp;" "&amp;Form!X172&amp;" "&amp;Form!AY172&amp;Form!Z172&amp;Form!AB172&amp;Form!AU172&amp;Form!BA172</f>
        <v>Dahlia Exurrana (she/her) is a Gender Affirming Voice Trainer employed at New Mexico Gender Voice Center, who began working with transgender/gender diverse clients in 2022. Individual training is offered virtually, and group training is offered virtually. Services are available for those with feminine, androgynous, and singing related voice goals. 
Regarding formal training in voice for transgender and gender diverse people, this provider reported: Dahlia is a graduated student of New Mexico Gender Voice Center and a skilled vocal instructor serving clients virtually who wish to feminize their voice or pursue gender neutral voice related goals.
Regarding areas of specialty/specific trainings, this provider reported: Dahlia uses a highly effective curriculum combining Water Resistant Therapy, Straw Phonation, and the Stanley Method to teach resonance placement and control.
This provider wished to share the following additional information: Dahlia has a strong interest in acoustics related to voice modulation. Her technical knowledge related to voice training supports clients with nuanced aspects of their voice transition. </v>
      </c>
      <c r="E6" s="9" t="str">
        <f>Form!T172</f>
        <v>Globally</v>
      </c>
      <c r="F6" s="9" t="str">
        <f>Form!M172</f>
        <v>English</v>
      </c>
      <c r="G6" s="59" t="str">
        <f>Form!AI172</f>
        <v>Transgender Woman</v>
      </c>
      <c r="H6" s="9" t="str">
        <f>Form!AR172</f>
        <v>info@nmgvc.org</v>
      </c>
      <c r="I6" s="49" t="str">
        <f>Form!AS172</f>
        <v>www.nmgvc.org</v>
      </c>
      <c r="J6" s="58">
        <f>Form!AQ172</f>
        <v>5058045358</v>
      </c>
      <c r="K6" s="9" t="str">
        <f>Form!AC172</f>
        <v>Most insurances accepted including Medicaid, Medicare, and out of state insurance payers; low private pay rates. Clients wishing to use their insurance and see Dahlia will also be assigned an SLP with NMGVC to co-lead the sessions.
</v>
      </c>
      <c r="L6" s="60">
        <f>Form!A172</f>
        <v>45374.77967</v>
      </c>
    </row>
    <row r="7">
      <c r="A7" s="9" t="str">
        <f>Form!AN173</f>
        <v>5733 W. Patterson Ave Chicago, IL 60634, Chicago, Illinois</v>
      </c>
      <c r="B7" s="9" t="str">
        <f>Form!C173</f>
        <v>Tempe Thomas, MHS, CCC-SLP</v>
      </c>
      <c r="C7" s="23" t="str">
        <f>Form!L173</f>
        <v>Speech-Language Pathologist</v>
      </c>
      <c r="D7" s="61" t="str">
        <f>Form!C173&amp;Form!E173&amp;" is a "&amp;Form!L173&amp;" employed at "&amp;Form!AO173&amp;", who began working with general voice clients in "&amp;Form!AW173&amp;", and transgender/gender diverse clients in "&amp;Form!AV173&amp;". "&amp;Form!P173&amp;" "&amp;Form!S173&amp;" "&amp;Form!X173&amp;" "&amp;CHAR(10)&amp;CHAR(10)&amp;"This provider is affiliated with the following: "&amp;Form!AP173&amp;". "&amp;Form!AY173&amp;Form!Z173&amp;Form!AB173&amp;Form!AU173&amp;Form!BA173</f>
        <v>Tempe Thomas, MHS, CCC-SLP (she/her) is a Speech-Language Pathologist employed at Vox Chicago, who began working with general voice clients in 2018, and transgender/gender diverse clients in 2018. Individual training is offered in person or virtually, and group training is not offered. Services are available for those with feminine, masculine, and androgynous voice goals. 
This provider is affiliated with the following: American Speech- Language Hearing Association (ASHA). 
Regarding formal training in voice for transgender and gender diverse people, this provider reported: I was a professional actor/singer for 10 years before completing my master's degree at Governors State University. I have attended Northwestern University's Gender-Affirming Voice Clinical Workshop as well as A.C. Goldberg, Leah Helou, Sandy Hirsch and Christie Block's Gender Affirming Voice Training.</v>
      </c>
      <c r="E7" s="9" t="str">
        <f>Form!T173</f>
        <v>IL</v>
      </c>
      <c r="F7" s="9" t="str">
        <f>Form!M173</f>
        <v>Engish</v>
      </c>
      <c r="G7" s="59" t="str">
        <f>Form!AI173</f>
        <v>Cisgender Woman</v>
      </c>
      <c r="H7" s="9" t="str">
        <f>Form!AR173</f>
        <v>tempethomas@voxchicago.com</v>
      </c>
      <c r="I7" s="49" t="str">
        <f>Form!AS173</f>
        <v>www.voxchicago.com</v>
      </c>
      <c r="J7" s="58">
        <f>Form!AQ173</f>
        <v>7732032527</v>
      </c>
      <c r="K7" s="9" t="str">
        <f>Form!AC173</f>
        <v>In-network with Blue Cross Blue Shield of Illinois PPO, sliding scale available</v>
      </c>
      <c r="L7" s="60">
        <f>Form!A173</f>
        <v>45375.70915</v>
      </c>
    </row>
    <row r="8">
      <c r="A8" s="9" t="str">
        <f>Form!AN174</f>
        <v>Wellington, Wellington</v>
      </c>
      <c r="B8" s="9" t="str">
        <f>Form!C174</f>
        <v>Perry Piercy MA Voice Studies RCSSD, Fitzmaurice Voicework Teacher</v>
      </c>
      <c r="C8" s="23" t="str">
        <f>Form!L174</f>
        <v>Theater/Acting Coach</v>
      </c>
      <c r="D8" s="61" t="str">
        <f>Form!C174&amp;Form!E174&amp;" is a "&amp;Form!L174&amp;" employed at "&amp;Form!AO174&amp;", who began working with general voice clients in "&amp;Form!AW174&amp;", and transgender/gender diverse clients in "&amp;Form!AV174&amp;". "&amp;Form!P174&amp;" "&amp;Form!S174&amp;" "&amp;Form!X174&amp;" "&amp;CHAR(10)&amp;CHAR(10)&amp;"This provider is affiliated with the following: "&amp;Form!AP174&amp;". "&amp;Form!AY174&amp;Form!Z174&amp;Form!AB174&amp;Form!AU174&amp;Form!BA174</f>
        <v>Perry Piercy MA Voice Studies RCSSD, Fitzmaurice Voicework Teacher (she/her) is a Theater/Acting Coach employed at Private Practice, who began working with general voice clients in 2015, and transgender/gender diverse clients in 2015. Individual training is offered in person or virtually, and group training is offered in person or virtually. Services are available for those with feminine, masculine, and androgynous voice goals. 
This provider is affiliated with the following: . 
Regarding formal training in voice for transgender and gender diverse people, this provider reported: I have been working as a voice coach following my MA in Voice Studies and my certification as a Fitzmaurice Voicework© teacher. Additionally, I bring 40 years experience as an actor and teacher of acting. I have attended training workshops and engaged in self-directed learning in GAVC. I am grateful to be able to learn from the experiences and feedback of trans and non-binary people.
Regarding areas of specialty/specific trainings, this provider reported: Fitzmaurice Voicework©, Knight Thompson Speech work, Gender Affirming Voice Training for Coaches with Diane Robinson at the Chicago Voice Centre
Regarding formal training in cultural humility for transgender and gender diverse people, this provider reported: My teaching is based on the 8 Values of Fitzmaurice Voicework. https://www.fitzmauriceinstitute.org/eightvalues</v>
      </c>
      <c r="E8" s="9" t="str">
        <f>Form!T174</f>
        <v>Globally</v>
      </c>
      <c r="F8" s="9" t="str">
        <f>Form!M174</f>
        <v>English</v>
      </c>
      <c r="G8" s="59" t="str">
        <f>Form!AI174</f>
        <v>Cisgender Woman</v>
      </c>
      <c r="H8" s="9" t="str">
        <f>Form!AR174</f>
        <v>perry@voicecoach.nz</v>
      </c>
      <c r="I8" s="49" t="str">
        <f>Form!AS174</f>
        <v>https://www.voicecoach.nz/</v>
      </c>
      <c r="J8" s="58" t="str">
        <f>Form!AQ174</f>
        <v/>
      </c>
      <c r="K8" s="9" t="str">
        <f>Form!AC174</f>
        <v/>
      </c>
      <c r="L8" s="60">
        <f>Form!A174</f>
        <v>45376.69249</v>
      </c>
    </row>
    <row r="9">
      <c r="A9" s="9" t="str">
        <f>Form!AN175</f>
        <v>375 Birch Street, Morgantown, WV 26506, Morgantown, West Virginia</v>
      </c>
      <c r="B9" s="9" t="str">
        <f>Form!C175</f>
        <v>Kimberly Meigh, PhD., CCC-SLP</v>
      </c>
      <c r="C9" s="23" t="str">
        <f>Form!L175</f>
        <v>Speech-Language Pathologist</v>
      </c>
      <c r="D9" s="61" t="str">
        <f>Form!C175&amp;Form!E175&amp;" is a "&amp;Form!L175&amp;" employed at "&amp;Form!AO175&amp;", who began working with general voice clients in "&amp;Form!AW175&amp;", and transgender/gender diverse clients in "&amp;Form!AV175&amp;". "&amp;Form!P175&amp;" "&amp;Form!S175&amp;" "&amp;Form!X175&amp;" "&amp;CHAR(10)&amp;CHAR(10)&amp;"This provider is affiliated with the following: "&amp;Form!AP175&amp;". "&amp;Form!AY175&amp;Form!Z175&amp;Form!AB175&amp;Form!AU175&amp;Form!BA175</f>
        <v>Kimberly Meigh, PhD., CCC-SLP (she/her) is a Speech-Language Pathologist employed at West Virginia University, who began working with general voice clients in 2018, and transgender/gender diverse clients in 2019. Individual training is offered in person or virtually, and group training is offered in person or virtually. Services are available for those with feminine, masculine, and androgynous voice goals. 
This provider is affiliated with the following: American Speech-Language Hearing Association (ASHA). This provider opted to share the following additional aspects of identity: Proud mother of nonbinary trans youth
Regarding formal training in voice for transgender and gender diverse people, this provider reported: I have completed several continuing education courses on GAVC training. I also teach GAVC training techniques to my graduate students in my Voice Disorders course at West Virginia University. 
Regarding formal training in cultural humility for transgender and gender diverse people, this provider reported: Annual Trans Health Safe Zone Training through WVU LGBTQ+ Center</v>
      </c>
      <c r="E9" s="9" t="str">
        <f>Form!T175</f>
        <v>PA, WV</v>
      </c>
      <c r="F9" s="9" t="str">
        <f>Form!M175</f>
        <v>English</v>
      </c>
      <c r="G9" s="59" t="str">
        <f>Form!AI175</f>
        <v>Cisgender Woman</v>
      </c>
      <c r="H9" s="9" t="str">
        <f>Form!AR175</f>
        <v>kimberly.meigh@hsc.wvu.edu</v>
      </c>
      <c r="I9" s="9" t="str">
        <f>Form!AS175</f>
        <v/>
      </c>
      <c r="J9" s="58">
        <f>Form!AQ175</f>
        <v>3042933127</v>
      </c>
      <c r="K9" s="9" t="str">
        <f>Form!AC175</f>
        <v>Private pay options available for individual and group therapy</v>
      </c>
      <c r="L9" s="60">
        <f>Form!A175</f>
        <v>45377.42713</v>
      </c>
    </row>
    <row r="10">
      <c r="A10" s="9" t="str">
        <f>Form!AN176</f>
        <v>Atlanta, GA</v>
      </c>
      <c r="B10" s="9" t="str">
        <f>Form!C176</f>
        <v>Nathaniel Sundholm, MS CCC-SLP</v>
      </c>
      <c r="C10" s="23" t="str">
        <f>Form!L176</f>
        <v>Speech-Language Pathologist</v>
      </c>
      <c r="D10" s="61" t="str">
        <f>Form!C176&amp;Form!E176&amp;" is a "&amp;Form!L176&amp;" employed at "&amp;Form!AO176&amp;". "&amp;Form!P176&amp;" "&amp;Form!S176&amp;" "&amp;Form!X176&amp;" "&amp;Form!AP176&amp;". "&amp;Form!AY176&amp;Form!Z176&amp;Form!AB176&amp;Form!AU176&amp;Form!BA176</f>
        <v>Nathaniel Sundholm, MS CCC-SLP (he/him) is a Speech-Language Pathologist employed at Emory Voice Center and Michael Karl Studios. Individual training is offered in person or virtually, and group training is not offered. Services are available for those with masculine, androgynous, and singing related voice goals. . 
Regarding formal training in voice for transgender and gender diverse people, this provider reported: Nathaniel has a masters in Speech-Language pathology and specializes in voice and communication needs. He has worked to help transmasculine and transfeminine clients and patients meet their vocal and communication goals. These include both medical services (as part of the Emory Voice Center) and artistic goals (as part of a local artistic voice studio). Speaking, singing, and character voice work are all within the realm of reach for Nathaniel's clients. 
Regarding areas of specialty/specific trainings, this provider reported: transmasculine speaking, character voice work, and singing; androgynous speaking/singing/character voice work; transfeminine singingneous </v>
      </c>
      <c r="E10" s="9" t="str">
        <f>Form!T176</f>
        <v>GA</v>
      </c>
      <c r="F10" s="9" t="str">
        <f>Form!M176</f>
        <v>English, Spanish</v>
      </c>
      <c r="G10" s="59" t="str">
        <f>Form!AI176</f>
        <v>Cisgender Man</v>
      </c>
      <c r="H10" s="9" t="str">
        <f>Form!AR176</f>
        <v>natsundholm@gmail.com</v>
      </c>
      <c r="I10" s="49" t="str">
        <f>Form!AS176</f>
        <v>https://www.michaelkarlstudio.com/</v>
      </c>
      <c r="J10" s="58" t="str">
        <f>Form!AQ176</f>
        <v/>
      </c>
      <c r="K10" s="9" t="str">
        <f>Form!AC176</f>
        <v/>
      </c>
      <c r="L10" s="60">
        <f>Form!A176</f>
        <v>45377.55176</v>
      </c>
    </row>
    <row r="11">
      <c r="A11" s="9" t="str">
        <f>Form!AN177</f>
        <v>Hershey, Pennsylvania</v>
      </c>
      <c r="B11" s="9" t="str">
        <f>Form!C177</f>
        <v>Aaron Ayala, MVP, MS, CCC-SLP</v>
      </c>
      <c r="C11" s="23" t="str">
        <f>Form!L177</f>
        <v>Speech-Language Pathologist</v>
      </c>
      <c r="D11" s="61" t="str">
        <f>Form!C177&amp;Form!E177&amp;" is a "&amp;Form!L177&amp;" employed at "&amp;Form!AO177&amp;", who began working with general voice clients in "&amp;Form!AW177&amp;", and transgender/gender diverse clients in "&amp;Form!AV177&amp;". "&amp;Form!P177&amp;" "&amp;Form!S177&amp;" "&amp;Form!X177&amp;" "&amp;CHAR(10)&amp;CHAR(10)&amp;"This provider is affiliated with the following: "&amp;Form!AP177&amp;". "&amp;Form!AY177&amp;Form!Z177&amp;Form!AB177&amp;Form!AU177&amp;Form!BA177</f>
        <v>Aaron Ayala, MVP, MS, CCC-SLP (he/him) is a Speech-Language Pathologist employed at Penn State Health Milton S. Hershey Medical Center - Department of Otolaryngology, who began working with general voice clients in 2017, and transgender/gender diverse clients in 2017.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World Professional Association for Transgender Health (WPATH). This provider opted to share the following additional aspects of identity: LGBTQ+ community membership
Regarding formal training in voice for transgender and gender diverse people, this provider reported: I have taken many educational courses on gender-affirming voice care and have worked in this area throughout my entire career. I also regularly present on gender-affirming voice care to other healthcare professionals and at transgender and gender diverse conferences.
Regarding areas of specialty/specific trainings, this provider reported: Somatic Voicework: The LoVetri Method
Regarding formal training in cultural humility for transgender and gender diverse people, this provider reported: I have taken several courses on cultural humility within the trans and gender diverse community, and I serve as our Division's Cultural Humility Lead and work with our Office of Diversity, Equity, and Inclusion to identify and address any areas of clinical improvement related to diversity.</v>
      </c>
      <c r="E11" s="9" t="str">
        <f>Form!T177</f>
        <v>PA</v>
      </c>
      <c r="F11" s="9" t="str">
        <f>Form!M177</f>
        <v>English</v>
      </c>
      <c r="G11" s="59" t="str">
        <f>Form!AI177</f>
        <v>Transgender Man</v>
      </c>
      <c r="H11" s="9" t="str">
        <f>Form!AR177</f>
        <v/>
      </c>
      <c r="I11" s="49" t="str">
        <f>Form!AS177</f>
        <v>https://www.pennstatehealth.org/services-treatments/speech-language-pathology</v>
      </c>
      <c r="J11" s="58">
        <f>Form!AQ177</f>
        <v>7175316822</v>
      </c>
      <c r="K11" s="9" t="str">
        <f>Form!AC177</f>
        <v/>
      </c>
      <c r="L11" s="60">
        <f>Form!A177</f>
        <v>45377.61926</v>
      </c>
    </row>
    <row r="12">
      <c r="A12" s="9" t="str">
        <f>Form!AN178</f>
        <v>Asheville, North Carolina</v>
      </c>
      <c r="B12" s="9" t="str">
        <f>Form!C178</f>
        <v>Anna Diemer, MM</v>
      </c>
      <c r="C12" s="23" t="str">
        <f>Form!L178</f>
        <v>Vocal Pedagogue/Singing Instructor</v>
      </c>
      <c r="D12" s="61" t="str">
        <f>Form!C178&amp;Form!E178&amp;" is a "&amp;Form!L178&amp;" employed at "&amp;Form!AO178&amp;", who began working with general voice clients in "&amp;Form!AW178&amp;", and transgender/gender diverse clients in "&amp;Form!AV178&amp;". "&amp;Form!P178&amp;" "&amp;Form!S178&amp;" "&amp;Form!X178&amp;" "&amp;CHAR(10)&amp;CHAR(10)&amp;"This provider is affiliated with the following: "&amp;Form!AP178&amp;". "&amp;Form!AY178&amp;Form!Z178&amp;Form!AB178&amp;Form!AU178&amp;Form!BA178</f>
        <v>Anna Diemer, MM (they/them) is a Vocal Pedagogue/Singing Instructor employed at Diemer Voice Studio, who began working with general voice clients in 2013, and transgender/gender diverse clients in 2021. Individual training is offered in person or virtually, and group training is offered in person. Services are available for those with feminine, masculine, androgynous, and singing-related voice goals. 
This provider is affiliated with the following: National Association of Teachers of Singing (NATS), Pan-American Vocology Association (PAVA), The Speakeasy Cooperative (SECO), Vocal Health First Aider. This provider opted to share the following additional aspects of identity: trans non-binary, autistic, ADHD, chronically ill
Regarding formal training in voice for transgender and gender diverse people, this provider reported: I have a masters degree in Voice Pedagogy and have been teaching singing for the past ten years. I have completed the "One Weird Trick" training through The Voice Lab in Chicago and have taken courses by Sandy Hirsch and Renée Yoxon.
Regarding areas of specialty/specific trainings, this provider reported: Gender affirming speaking and singing voice for adults, singing throughout the lifespan, voice masculinization, voice androgenization </v>
      </c>
      <c r="E12" s="9" t="str">
        <f>Form!T178</f>
        <v>Nationally</v>
      </c>
      <c r="F12" s="9" t="str">
        <f>Form!M178</f>
        <v>English</v>
      </c>
      <c r="G12" s="59" t="str">
        <f>Form!AI178</f>
        <v>Nonbinary</v>
      </c>
      <c r="H12" s="9" t="str">
        <f>Form!AR178</f>
        <v>anna@diemervoicestudio.com</v>
      </c>
      <c r="I12" s="49" t="str">
        <f>Form!AS178</f>
        <v>http://diemervoicestudio.com</v>
      </c>
      <c r="J12" s="58" t="str">
        <f>Form!AQ178</f>
        <v/>
      </c>
      <c r="K12" s="9" t="str">
        <f>Form!AC178</f>
        <v>As I am a voice coach and not a medical professional, I cannot accept insurance.</v>
      </c>
      <c r="L12" s="60">
        <f>Form!A178</f>
        <v>45378.87271</v>
      </c>
    </row>
    <row r="13">
      <c r="A13" s="9" t="str">
        <f>Form!AN179</f>
        <v>1300 Nevada State Dr, Henderson, Nevada</v>
      </c>
      <c r="B13" s="9" t="str">
        <f>Form!C179</f>
        <v>Sheri Bayley, PhD, CCC-SLP</v>
      </c>
      <c r="C13" s="23" t="str">
        <f>Form!L179</f>
        <v>Speech-Language Pathologist</v>
      </c>
      <c r="D13" s="61" t="str">
        <f>Form!C179&amp;Form!E179&amp;" is a "&amp;Form!L179&amp;" employed at "&amp;Form!AO179&amp;". "&amp;Form!P179&amp;" "&amp;Form!S179&amp;" "&amp;Form!X179&amp;" "&amp;CHAR(10)&amp;CHAR(10)&amp;"This provider is affiliated with the following: "&amp;Form!AP179&amp;". "&amp;Form!AY179&amp;Form!Z179&amp;Form!AB179&amp;Form!AU179&amp;Form!BA179</f>
        <v>Sheri Bayley, PhD, CCC-SLP (she/her) is a Speech-Language Pathologist employed at Nevada State University. Individual training is offered in person, and group training is offered in person. Services are available for those with feminine, masculine, and androgynous voice goals. 
This provider is affiliated with the following: American Speech-Language-Hearing Association (ASHA). This provider opted to share the following additional aspects of identity: Member of the LGBTQIA+ community
Regarding formal training in voice for transgender and gender diverse people, this provider reported: Experience providing gender affirming communication training and supervising graduate students in this area. We offer GAVC training at the Nevada State University Speech-Language Clinic. Services are provided by graduate students under the supervision of a certified, licensed SLP. 
This provider wished to share the following additional information: Also provide neurodiversity-affirming treatment</v>
      </c>
      <c r="E13" s="9" t="str">
        <f>Form!T179</f>
        <v/>
      </c>
      <c r="F13" s="9" t="str">
        <f>Form!M179</f>
        <v>English</v>
      </c>
      <c r="G13" s="59" t="str">
        <f>Form!AI179</f>
        <v>Cisgender Woman</v>
      </c>
      <c r="H13" s="9" t="str">
        <f>Form!AR179</f>
        <v>sheri.bayley@nevadastate.edu</v>
      </c>
      <c r="I13" s="49" t="str">
        <f>Form!AS179</f>
        <v>https://nevadastate.edu/academics/soe/speech-language-pathology/clinic-info/</v>
      </c>
      <c r="J13" s="58" t="str">
        <f>Form!AQ179</f>
        <v/>
      </c>
      <c r="K13" s="9" t="str">
        <f>Form!AC179</f>
        <v>No fee</v>
      </c>
      <c r="L13" s="60">
        <f>Form!A179</f>
        <v>45379.74894</v>
      </c>
    </row>
    <row r="14">
      <c r="A14" s="9" t="str">
        <f>Form!AN180</f>
        <v>Greensboro, North Carolina </v>
      </c>
      <c r="B14" s="9" t="str">
        <f>Form!C180</f>
        <v>Sena Crutchley, MA, CCC-SLP</v>
      </c>
      <c r="C14" s="23" t="str">
        <f>Form!L180</f>
        <v>Speech-Language Pathologist</v>
      </c>
      <c r="D14" s="61" t="str">
        <f>Form!C180&amp;Form!E180&amp;" is a "&amp;Form!L180&amp;" employed at "&amp;Form!AO180&amp;", who began working with general voice clients in "&amp;Form!AW180&amp;", and transgender/gender diverse clients in "&amp;Form!AV180&amp;". "&amp;Form!P180&amp;" "&amp;Form!S180&amp;" "&amp;Form!X180&amp;" "&amp;CHAR(10)&amp;CHAR(10)&amp;"This provider is affiliated with the following: "&amp;Form!AP180&amp;". "&amp;Form!AY180&amp;Form!Z180&amp;Form!AB180&amp;Form!AU180&amp;Form!BA180</f>
        <v>Sena Crutchley, MA, CCC-SLP (she/her) is a Speech-Language Pathologist employed at UNC Greensboro, who began working with general voice clients in 2006, and transgender/gender diverse clients in 2007.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have been providing GAVC since 2007 and have been trained through attending conferences, such as WPATH, and dedicated GAVC conferences. My training has also involved reading articles and textbooks and also contributing to them. I have collaborated and presented with some of the most knowledgeable providers in the area of GAVC. I also use my background in musical theatre in my work. I listen to and learn from people in the gender diverse community and discovered that I am nonbinary along the way.
Regarding areas of specialty/specific trainings, this provider reported: Adult gender affirming voice; general voice care
Regarding formal training in cultural humility for transgender and gender diverse people, this provider reported: I have attended online conferences related to the trans and gender diverse community, I teach a graduate level diversity, equity, and inclusion class, and I also guest lecture on the topic. </v>
      </c>
      <c r="E14" s="9" t="str">
        <f>Form!T180</f>
        <v>NC</v>
      </c>
      <c r="F14" s="9" t="str">
        <f>Form!M180</f>
        <v>English, Interpretation Services Available</v>
      </c>
      <c r="G14" s="59" t="str">
        <f>Form!AI180</f>
        <v>Nonbinary</v>
      </c>
      <c r="H14" s="9" t="str">
        <f>Form!AR180</f>
        <v>sdcrutch@uncg.edu</v>
      </c>
      <c r="I14" s="9" t="str">
        <f>Form!AS180</f>
        <v/>
      </c>
      <c r="J14" s="58">
        <f>Form!AQ180</f>
        <v>3362562003</v>
      </c>
      <c r="K14" s="9" t="str">
        <f>Form!AC180</f>
        <v>Sliding scale payment options; Medicare; special plans for UNC Greensboro students, faculty and staff</v>
      </c>
      <c r="L14" s="60">
        <f>Form!A180</f>
        <v>45380.73844</v>
      </c>
    </row>
    <row r="15">
      <c r="C15" s="23"/>
      <c r="D15" s="61"/>
      <c r="G15" s="59"/>
      <c r="J15" s="58"/>
      <c r="L15" s="60"/>
    </row>
    <row r="16">
      <c r="C16" s="23"/>
      <c r="D16" s="61"/>
      <c r="G16" s="59"/>
      <c r="J16" s="58"/>
      <c r="L16" s="60"/>
    </row>
    <row r="17">
      <c r="C17" s="23"/>
      <c r="D17" s="61"/>
      <c r="G17" s="59"/>
      <c r="J17" s="58"/>
      <c r="L17" s="60"/>
    </row>
    <row r="18">
      <c r="C18" s="23"/>
      <c r="D18" s="61"/>
      <c r="G18" s="59"/>
      <c r="J18" s="58"/>
      <c r="L18" s="60"/>
    </row>
    <row r="19">
      <c r="C19" s="23"/>
      <c r="D19" s="61"/>
      <c r="G19" s="59"/>
      <c r="J19" s="58"/>
      <c r="L19" s="60"/>
    </row>
    <row r="20">
      <c r="C20" s="23"/>
      <c r="D20" s="61"/>
      <c r="G20" s="59"/>
      <c r="J20" s="58"/>
      <c r="L20" s="60"/>
    </row>
    <row r="21">
      <c r="C21" s="23"/>
      <c r="D21" s="61"/>
      <c r="G21" s="59"/>
      <c r="J21" s="58"/>
      <c r="L21" s="60"/>
    </row>
    <row r="22">
      <c r="C22" s="23"/>
      <c r="D22" s="61"/>
      <c r="G22" s="59"/>
      <c r="J22" s="58"/>
      <c r="L22" s="60"/>
    </row>
    <row r="23">
      <c r="C23" s="23"/>
      <c r="D23" s="61"/>
      <c r="G23" s="59"/>
      <c r="J23" s="58"/>
      <c r="L23" s="60"/>
    </row>
    <row r="24">
      <c r="C24" s="23"/>
      <c r="D24" s="61"/>
      <c r="G24" s="59"/>
      <c r="J24" s="58"/>
      <c r="L24" s="60"/>
    </row>
    <row r="25">
      <c r="C25" s="23"/>
      <c r="D25" s="61"/>
      <c r="G25" s="59"/>
      <c r="J25" s="58"/>
      <c r="L25" s="60"/>
    </row>
    <row r="26">
      <c r="C26" s="23"/>
      <c r="D26" s="61"/>
      <c r="G26" s="59"/>
      <c r="J26" s="58"/>
      <c r="L26" s="60"/>
    </row>
    <row r="27">
      <c r="C27" s="23"/>
      <c r="D27" s="61"/>
      <c r="G27" s="59"/>
      <c r="J27" s="58"/>
      <c r="L27" s="60"/>
    </row>
    <row r="28">
      <c r="C28" s="23"/>
      <c r="D28" s="61"/>
      <c r="G28" s="59"/>
      <c r="J28" s="58"/>
      <c r="L28" s="60"/>
    </row>
    <row r="29">
      <c r="C29" s="23"/>
      <c r="D29" s="61"/>
      <c r="G29" s="59"/>
      <c r="J29" s="58"/>
      <c r="L29" s="60"/>
    </row>
    <row r="30">
      <c r="C30" s="23"/>
      <c r="D30" s="61"/>
      <c r="G30" s="59"/>
      <c r="J30" s="58"/>
      <c r="L30" s="60"/>
    </row>
    <row r="31">
      <c r="C31" s="23"/>
      <c r="D31" s="61"/>
      <c r="G31" s="59"/>
      <c r="J31" s="58"/>
      <c r="L31" s="60"/>
    </row>
    <row r="32">
      <c r="C32" s="23"/>
      <c r="D32" s="61"/>
      <c r="G32" s="59"/>
      <c r="J32" s="58"/>
      <c r="L32" s="60"/>
    </row>
    <row r="33">
      <c r="C33" s="23"/>
      <c r="D33" s="61"/>
      <c r="G33" s="59"/>
      <c r="J33" s="58"/>
      <c r="L33" s="60"/>
    </row>
    <row r="34">
      <c r="C34" s="23"/>
      <c r="D34" s="61"/>
      <c r="G34" s="59"/>
      <c r="J34" s="58"/>
      <c r="L34" s="60"/>
    </row>
    <row r="35">
      <c r="C35" s="23"/>
      <c r="D35" s="61"/>
      <c r="G35" s="59"/>
      <c r="J35" s="58"/>
      <c r="L35" s="60"/>
    </row>
    <row r="36">
      <c r="C36" s="23"/>
      <c r="D36" s="61"/>
      <c r="G36" s="59"/>
      <c r="J36" s="58"/>
      <c r="L36" s="60"/>
    </row>
    <row r="37">
      <c r="C37" s="23"/>
      <c r="D37" s="61"/>
      <c r="G37" s="59"/>
      <c r="J37" s="58"/>
      <c r="L37" s="60"/>
    </row>
    <row r="38">
      <c r="C38" s="23"/>
      <c r="D38" s="61"/>
      <c r="G38" s="59"/>
      <c r="J38" s="58"/>
      <c r="L38" s="60"/>
    </row>
    <row r="39">
      <c r="C39" s="23"/>
      <c r="D39" s="61"/>
      <c r="G39" s="59"/>
      <c r="J39" s="58"/>
      <c r="L39" s="60"/>
    </row>
    <row r="40">
      <c r="C40" s="23"/>
      <c r="D40" s="61"/>
      <c r="G40" s="59"/>
      <c r="J40" s="58"/>
      <c r="L40" s="60"/>
    </row>
    <row r="41">
      <c r="C41" s="23"/>
      <c r="D41" s="61"/>
      <c r="G41" s="59"/>
      <c r="J41" s="58"/>
      <c r="L41" s="60"/>
    </row>
    <row r="42">
      <c r="C42" s="23"/>
      <c r="D42" s="61"/>
      <c r="G42" s="59"/>
      <c r="J42" s="58"/>
      <c r="L42" s="60"/>
    </row>
    <row r="43">
      <c r="C43" s="23"/>
      <c r="D43" s="61"/>
      <c r="G43" s="59"/>
      <c r="J43" s="58"/>
      <c r="L43" s="60"/>
    </row>
    <row r="44">
      <c r="D44" s="61"/>
      <c r="G44" s="59"/>
      <c r="J44" s="58"/>
      <c r="L44" s="60"/>
    </row>
    <row r="45">
      <c r="D45" s="61"/>
      <c r="G45" s="59"/>
      <c r="J45" s="58"/>
      <c r="L45" s="60"/>
    </row>
    <row r="46">
      <c r="D46" s="61"/>
      <c r="G46" s="59"/>
      <c r="J46" s="58"/>
      <c r="L46" s="60"/>
    </row>
    <row r="47">
      <c r="D47" s="61"/>
      <c r="G47" s="59"/>
      <c r="J47" s="58"/>
      <c r="L47" s="60"/>
    </row>
    <row r="48">
      <c r="D48" s="61"/>
      <c r="G48" s="59"/>
      <c r="J48" s="58"/>
      <c r="L48" s="60"/>
    </row>
    <row r="49">
      <c r="D49" s="61"/>
      <c r="G49" s="59"/>
      <c r="J49" s="58"/>
      <c r="L49" s="60"/>
    </row>
    <row r="50">
      <c r="D50" s="61"/>
      <c r="G50" s="59"/>
      <c r="J50" s="58"/>
      <c r="L50" s="60"/>
    </row>
    <row r="51">
      <c r="D51" s="61"/>
      <c r="G51" s="59"/>
      <c r="J51" s="58"/>
      <c r="L51" s="60"/>
    </row>
    <row r="52">
      <c r="D52" s="61"/>
      <c r="G52" s="59"/>
      <c r="J52" s="58"/>
      <c r="L52" s="60"/>
    </row>
    <row r="53">
      <c r="D53" s="61"/>
      <c r="G53" s="59"/>
      <c r="J53" s="58"/>
      <c r="L53" s="60"/>
    </row>
    <row r="54">
      <c r="D54" s="61"/>
      <c r="G54" s="59"/>
      <c r="J54" s="58"/>
      <c r="L54" s="60"/>
    </row>
    <row r="55">
      <c r="D55" s="61"/>
      <c r="G55" s="59"/>
      <c r="J55" s="58"/>
      <c r="L55" s="60"/>
    </row>
    <row r="56">
      <c r="D56" s="61"/>
      <c r="G56" s="59"/>
      <c r="J56" s="58"/>
      <c r="L56" s="60"/>
    </row>
    <row r="57">
      <c r="D57" s="61"/>
      <c r="G57" s="59"/>
      <c r="J57" s="58"/>
      <c r="L57" s="60"/>
    </row>
    <row r="58">
      <c r="D58" s="61"/>
      <c r="G58" s="59"/>
      <c r="J58" s="58"/>
      <c r="L58" s="60"/>
    </row>
    <row r="59">
      <c r="D59" s="61"/>
      <c r="G59" s="59"/>
      <c r="J59" s="58"/>
      <c r="L59" s="60"/>
    </row>
    <row r="60">
      <c r="D60" s="61"/>
      <c r="G60" s="62"/>
      <c r="J60" s="58"/>
      <c r="L60" s="60"/>
    </row>
    <row r="61">
      <c r="D61" s="61"/>
      <c r="G61" s="62"/>
      <c r="J61" s="58"/>
      <c r="L61" s="60"/>
    </row>
    <row r="62">
      <c r="D62" s="61"/>
      <c r="G62" s="62"/>
      <c r="J62" s="58"/>
      <c r="L62" s="60"/>
    </row>
    <row r="63">
      <c r="D63" s="61"/>
      <c r="G63" s="62"/>
      <c r="J63" s="58"/>
      <c r="L63" s="60"/>
    </row>
    <row r="64">
      <c r="D64" s="61"/>
      <c r="G64" s="62"/>
      <c r="J64" s="58"/>
      <c r="L64" s="60"/>
    </row>
    <row r="65">
      <c r="D65" s="61"/>
      <c r="G65" s="62"/>
      <c r="J65" s="58"/>
      <c r="L65" s="60"/>
    </row>
    <row r="66">
      <c r="D66" s="61"/>
      <c r="G66" s="62"/>
      <c r="J66" s="58"/>
      <c r="L66" s="60"/>
    </row>
    <row r="67">
      <c r="D67" s="61"/>
      <c r="G67" s="62"/>
      <c r="J67" s="58"/>
      <c r="L67" s="60"/>
    </row>
    <row r="68">
      <c r="D68" s="61"/>
      <c r="G68" s="62"/>
      <c r="J68" s="58"/>
      <c r="L68" s="60"/>
    </row>
    <row r="69">
      <c r="D69" s="61"/>
      <c r="G69" s="62"/>
      <c r="J69" s="58"/>
      <c r="L69" s="60"/>
    </row>
    <row r="70">
      <c r="D70" s="61"/>
      <c r="G70" s="62"/>
      <c r="J70" s="58"/>
      <c r="L70" s="60"/>
    </row>
    <row r="71">
      <c r="D71" s="61"/>
      <c r="G71" s="62"/>
      <c r="J71" s="58"/>
      <c r="L71" s="60"/>
    </row>
    <row r="72">
      <c r="D72" s="61"/>
      <c r="G72" s="62"/>
      <c r="J72" s="58"/>
      <c r="L72" s="60"/>
    </row>
    <row r="73">
      <c r="D73" s="61"/>
      <c r="G73" s="62"/>
      <c r="J73" s="58"/>
      <c r="L73" s="60"/>
    </row>
    <row r="74">
      <c r="D74" s="61"/>
      <c r="G74" s="62"/>
      <c r="J74" s="58"/>
      <c r="L74" s="60"/>
    </row>
    <row r="75">
      <c r="D75" s="61"/>
      <c r="G75" s="62"/>
      <c r="J75" s="58"/>
      <c r="L75" s="60"/>
    </row>
    <row r="76">
      <c r="D76" s="61"/>
      <c r="G76" s="62"/>
      <c r="J76" s="58"/>
      <c r="L76" s="60"/>
    </row>
    <row r="77">
      <c r="D77" s="61"/>
      <c r="G77" s="62"/>
      <c r="J77" s="58"/>
      <c r="L77" s="60"/>
    </row>
    <row r="78">
      <c r="D78" s="61"/>
      <c r="G78" s="62"/>
      <c r="J78" s="58"/>
      <c r="L78" s="60"/>
    </row>
    <row r="79">
      <c r="D79" s="61"/>
      <c r="G79" s="62"/>
      <c r="J79" s="58"/>
      <c r="L79" s="60"/>
    </row>
    <row r="80">
      <c r="D80" s="61"/>
      <c r="G80" s="62"/>
      <c r="J80" s="58"/>
      <c r="L80" s="60"/>
    </row>
    <row r="81">
      <c r="D81" s="61"/>
      <c r="G81" s="62"/>
      <c r="J81" s="58"/>
      <c r="L81" s="60"/>
    </row>
    <row r="82">
      <c r="D82" s="61"/>
      <c r="G82" s="62"/>
      <c r="J82" s="58"/>
      <c r="L82" s="60"/>
    </row>
    <row r="83">
      <c r="D83" s="61"/>
      <c r="G83" s="62"/>
      <c r="J83" s="58"/>
      <c r="L83" s="60"/>
    </row>
    <row r="84">
      <c r="D84" s="61"/>
      <c r="G84" s="62"/>
      <c r="J84" s="58"/>
      <c r="L84" s="60"/>
    </row>
    <row r="85">
      <c r="D85" s="61"/>
      <c r="G85" s="62"/>
      <c r="J85" s="58"/>
      <c r="L85" s="60"/>
    </row>
    <row r="86">
      <c r="D86" s="61"/>
      <c r="G86" s="62"/>
      <c r="J86" s="58"/>
      <c r="L86" s="60"/>
    </row>
    <row r="87">
      <c r="D87" s="61"/>
      <c r="G87" s="62"/>
      <c r="J87" s="58"/>
      <c r="L87" s="60"/>
    </row>
    <row r="88">
      <c r="D88" s="61"/>
      <c r="G88" s="62"/>
      <c r="J88" s="58"/>
      <c r="L88" s="60"/>
    </row>
    <row r="89">
      <c r="D89" s="61"/>
      <c r="G89" s="62"/>
      <c r="J89" s="58"/>
      <c r="L89" s="60"/>
    </row>
    <row r="90">
      <c r="D90" s="61"/>
      <c r="G90" s="62"/>
      <c r="J90" s="58"/>
      <c r="L90" s="60"/>
    </row>
    <row r="91">
      <c r="D91" s="61"/>
      <c r="G91" s="62"/>
      <c r="J91" s="58"/>
      <c r="L91" s="60"/>
    </row>
    <row r="92">
      <c r="D92" s="61"/>
      <c r="G92" s="62"/>
      <c r="J92" s="58"/>
      <c r="L92" s="60"/>
    </row>
    <row r="93">
      <c r="D93" s="61"/>
      <c r="G93" s="62"/>
      <c r="J93" s="58"/>
      <c r="L93" s="60"/>
    </row>
    <row r="94">
      <c r="D94" s="61"/>
      <c r="G94" s="62"/>
      <c r="J94" s="58"/>
      <c r="L94" s="60"/>
    </row>
    <row r="95">
      <c r="D95" s="61"/>
      <c r="G95" s="62"/>
      <c r="J95" s="58"/>
      <c r="L95" s="60"/>
    </row>
    <row r="96">
      <c r="D96" s="61"/>
      <c r="G96" s="62"/>
      <c r="J96" s="58"/>
      <c r="L96" s="60"/>
    </row>
    <row r="97">
      <c r="D97" s="61"/>
      <c r="G97" s="62"/>
      <c r="J97" s="58"/>
      <c r="L97" s="60"/>
    </row>
    <row r="98">
      <c r="D98" s="61"/>
      <c r="G98" s="62"/>
      <c r="J98" s="58"/>
      <c r="L98" s="60"/>
    </row>
    <row r="99">
      <c r="D99" s="61"/>
      <c r="G99" s="62"/>
      <c r="J99" s="58"/>
      <c r="L99" s="60"/>
    </row>
    <row r="100">
      <c r="D100" s="61"/>
      <c r="G100" s="62"/>
      <c r="J100" s="58"/>
      <c r="L100" s="60"/>
    </row>
    <row r="101">
      <c r="D101" s="61"/>
      <c r="G101" s="62"/>
      <c r="J101" s="58"/>
      <c r="L101" s="60"/>
    </row>
    <row r="102">
      <c r="D102" s="61"/>
      <c r="G102" s="62"/>
      <c r="J102" s="58"/>
      <c r="L102" s="60"/>
    </row>
    <row r="103">
      <c r="D103" s="61"/>
      <c r="G103" s="62"/>
      <c r="J103" s="58"/>
      <c r="L103" s="60"/>
    </row>
    <row r="104">
      <c r="D104" s="61"/>
      <c r="G104" s="62"/>
      <c r="J104" s="58"/>
      <c r="L104" s="60"/>
    </row>
    <row r="105">
      <c r="D105" s="61"/>
      <c r="G105" s="62"/>
      <c r="J105" s="58"/>
      <c r="L105" s="60"/>
    </row>
    <row r="106">
      <c r="D106" s="61"/>
      <c r="G106" s="62"/>
      <c r="J106" s="58"/>
      <c r="L106" s="60"/>
    </row>
    <row r="107">
      <c r="D107" s="61"/>
      <c r="G107" s="62"/>
      <c r="J107" s="58"/>
      <c r="L107" s="60"/>
    </row>
    <row r="108">
      <c r="D108" s="61"/>
      <c r="G108" s="62"/>
      <c r="J108" s="58"/>
      <c r="L108" s="60"/>
    </row>
    <row r="109">
      <c r="D109" s="61"/>
      <c r="G109" s="62"/>
      <c r="J109" s="58"/>
      <c r="L109" s="60"/>
    </row>
    <row r="110">
      <c r="D110" s="61"/>
      <c r="G110" s="62"/>
      <c r="J110" s="58"/>
      <c r="L110" s="60"/>
    </row>
    <row r="111">
      <c r="D111" s="61"/>
      <c r="G111" s="62"/>
      <c r="J111" s="58"/>
      <c r="L111" s="60"/>
    </row>
    <row r="112">
      <c r="D112" s="61"/>
      <c r="G112" s="62"/>
      <c r="J112" s="58"/>
      <c r="L112" s="60"/>
    </row>
    <row r="113">
      <c r="D113" s="61"/>
      <c r="G113" s="62"/>
      <c r="L113" s="60"/>
    </row>
    <row r="114">
      <c r="D114" s="61"/>
      <c r="G114" s="62"/>
      <c r="L114" s="60"/>
    </row>
    <row r="115">
      <c r="D115" s="61"/>
      <c r="G115" s="62"/>
      <c r="L115" s="60"/>
    </row>
    <row r="116">
      <c r="D116" s="61"/>
      <c r="G116" s="62"/>
      <c r="L116" s="60"/>
    </row>
    <row r="117">
      <c r="D117" s="61"/>
      <c r="G117" s="62"/>
      <c r="L117" s="60"/>
    </row>
    <row r="118">
      <c r="D118" s="61"/>
      <c r="G118" s="62"/>
      <c r="L118" s="60"/>
    </row>
    <row r="119">
      <c r="D119" s="61"/>
      <c r="G119" s="62"/>
      <c r="L119" s="60"/>
    </row>
    <row r="120">
      <c r="D120" s="61"/>
      <c r="G120" s="62"/>
      <c r="L120" s="60"/>
    </row>
    <row r="121">
      <c r="D121" s="61"/>
      <c r="G121" s="62"/>
      <c r="L121" s="60"/>
    </row>
    <row r="122">
      <c r="D122" s="61"/>
      <c r="G122" s="62"/>
      <c r="L122" s="60"/>
    </row>
    <row r="123">
      <c r="D123" s="61"/>
      <c r="G123" s="62"/>
      <c r="L123" s="60"/>
    </row>
    <row r="124">
      <c r="D124" s="61"/>
      <c r="G124" s="62"/>
      <c r="L124" s="60"/>
    </row>
    <row r="125">
      <c r="D125" s="61"/>
      <c r="G125" s="62"/>
      <c r="L125" s="60"/>
    </row>
    <row r="126">
      <c r="D126" s="61"/>
      <c r="G126" s="62"/>
      <c r="L126" s="60"/>
    </row>
    <row r="127">
      <c r="D127" s="61"/>
      <c r="G127" s="62"/>
      <c r="L127" s="60"/>
    </row>
    <row r="128">
      <c r="D128" s="61"/>
      <c r="G128" s="62"/>
      <c r="L128" s="60"/>
    </row>
    <row r="129">
      <c r="D129" s="61"/>
      <c r="G129" s="62"/>
      <c r="L129" s="60"/>
    </row>
    <row r="130">
      <c r="D130" s="61"/>
      <c r="G130" s="62"/>
      <c r="L130" s="60"/>
    </row>
    <row r="131">
      <c r="D131" s="61"/>
      <c r="G131" s="62"/>
      <c r="L131" s="60"/>
    </row>
    <row r="132">
      <c r="D132" s="61"/>
      <c r="G132" s="62"/>
      <c r="L132" s="60"/>
    </row>
    <row r="133">
      <c r="D133" s="61"/>
      <c r="G133" s="62"/>
      <c r="L133" s="60"/>
    </row>
    <row r="134">
      <c r="D134" s="61"/>
      <c r="G134" s="62"/>
      <c r="L134" s="60"/>
    </row>
    <row r="135">
      <c r="D135" s="61"/>
      <c r="G135" s="62"/>
      <c r="L135" s="60"/>
    </row>
    <row r="136">
      <c r="D136" s="61"/>
      <c r="G136" s="62"/>
      <c r="L136" s="60"/>
    </row>
    <row r="137">
      <c r="D137" s="61"/>
      <c r="G137" s="62"/>
      <c r="L137" s="60"/>
    </row>
    <row r="138">
      <c r="D138" s="61"/>
      <c r="G138" s="62"/>
      <c r="L138" s="60"/>
    </row>
    <row r="139">
      <c r="D139" s="61"/>
      <c r="G139" s="62"/>
      <c r="L139" s="60"/>
    </row>
    <row r="140">
      <c r="D140" s="61"/>
      <c r="G140" s="62"/>
      <c r="L140" s="60"/>
    </row>
    <row r="141">
      <c r="D141" s="61"/>
      <c r="G141" s="62"/>
      <c r="L141" s="60"/>
    </row>
    <row r="142">
      <c r="D142" s="61"/>
      <c r="G142" s="62"/>
      <c r="L142" s="60"/>
    </row>
    <row r="143">
      <c r="D143" s="61"/>
      <c r="G143" s="62"/>
      <c r="L143" s="60"/>
    </row>
    <row r="144">
      <c r="D144" s="61"/>
      <c r="G144" s="62"/>
      <c r="L144" s="60"/>
    </row>
    <row r="145">
      <c r="D145" s="61"/>
      <c r="G145" s="62"/>
      <c r="L145" s="60"/>
    </row>
    <row r="146">
      <c r="D146" s="61"/>
      <c r="G146" s="62"/>
      <c r="L146" s="60"/>
    </row>
    <row r="147">
      <c r="D147" s="61"/>
      <c r="G147" s="62"/>
      <c r="L147" s="60"/>
    </row>
    <row r="148">
      <c r="D148" s="61"/>
      <c r="G148" s="62"/>
      <c r="L148" s="60"/>
    </row>
    <row r="149">
      <c r="D149" s="61"/>
      <c r="G149" s="62"/>
      <c r="L149" s="60"/>
    </row>
    <row r="150">
      <c r="G150" s="62"/>
      <c r="L150" s="60"/>
    </row>
    <row r="151">
      <c r="G151" s="62"/>
      <c r="L151" s="60"/>
    </row>
    <row r="152">
      <c r="G152" s="62"/>
      <c r="L152" s="60"/>
    </row>
    <row r="153">
      <c r="G153" s="62"/>
      <c r="L153" s="60"/>
    </row>
    <row r="154">
      <c r="G154" s="62"/>
      <c r="L154" s="60"/>
    </row>
    <row r="155">
      <c r="G155" s="62"/>
      <c r="L155" s="60"/>
    </row>
    <row r="156">
      <c r="G156" s="62"/>
      <c r="L156" s="60"/>
    </row>
    <row r="157">
      <c r="G157" s="62"/>
      <c r="L157" s="60"/>
    </row>
    <row r="158">
      <c r="G158" s="62"/>
      <c r="L158" s="60"/>
    </row>
    <row r="159">
      <c r="G159" s="62"/>
      <c r="L159" s="60"/>
    </row>
    <row r="160">
      <c r="G160" s="62"/>
      <c r="L160" s="60"/>
    </row>
    <row r="161">
      <c r="G161" s="62"/>
      <c r="L161" s="60"/>
    </row>
    <row r="162">
      <c r="G162" s="62"/>
      <c r="L162" s="60"/>
    </row>
    <row r="163">
      <c r="G163" s="62"/>
      <c r="L163" s="60"/>
    </row>
    <row r="164">
      <c r="G164" s="62"/>
      <c r="L164" s="60"/>
    </row>
    <row r="165">
      <c r="G165" s="62"/>
      <c r="L165" s="60"/>
    </row>
    <row r="166">
      <c r="G166" s="62"/>
      <c r="L166" s="60"/>
    </row>
    <row r="167">
      <c r="G167" s="62"/>
      <c r="L167" s="60"/>
    </row>
    <row r="168">
      <c r="G168" s="62"/>
      <c r="L168" s="60"/>
    </row>
    <row r="169">
      <c r="G169" s="62"/>
      <c r="L169" s="60"/>
    </row>
    <row r="170">
      <c r="G170" s="62"/>
      <c r="L170" s="60"/>
    </row>
    <row r="171">
      <c r="G171" s="62"/>
      <c r="L171" s="60"/>
    </row>
    <row r="172">
      <c r="G172" s="62"/>
      <c r="L172" s="60"/>
    </row>
    <row r="173">
      <c r="G173" s="62"/>
      <c r="L173" s="60"/>
    </row>
    <row r="174">
      <c r="G174" s="62"/>
      <c r="L174" s="60"/>
    </row>
    <row r="175">
      <c r="G175" s="62"/>
      <c r="L175" s="60"/>
    </row>
    <row r="176">
      <c r="G176" s="62"/>
      <c r="L176" s="60"/>
    </row>
    <row r="177">
      <c r="G177" s="62"/>
      <c r="L177" s="60"/>
    </row>
    <row r="178">
      <c r="G178" s="62"/>
      <c r="L178" s="60"/>
    </row>
    <row r="179">
      <c r="G179" s="62"/>
      <c r="L179" s="60"/>
    </row>
    <row r="180">
      <c r="G180" s="62"/>
      <c r="L180" s="60"/>
    </row>
    <row r="181">
      <c r="G181" s="62"/>
      <c r="L181" s="60"/>
    </row>
    <row r="182">
      <c r="G182" s="62"/>
      <c r="L182" s="60"/>
    </row>
    <row r="183">
      <c r="G183" s="62"/>
      <c r="L183" s="60"/>
    </row>
    <row r="184">
      <c r="G184" s="62"/>
      <c r="L184" s="60"/>
    </row>
    <row r="185">
      <c r="G185" s="62"/>
      <c r="L185" s="60"/>
    </row>
    <row r="186">
      <c r="G186" s="62"/>
      <c r="L186" s="60"/>
    </row>
    <row r="187">
      <c r="G187" s="62"/>
      <c r="L187" s="60"/>
    </row>
    <row r="188">
      <c r="G188" s="62"/>
      <c r="L188" s="60"/>
    </row>
    <row r="189">
      <c r="G189" s="62"/>
      <c r="L189" s="60"/>
    </row>
    <row r="190">
      <c r="G190" s="62"/>
      <c r="L190" s="60"/>
    </row>
    <row r="191">
      <c r="G191" s="62"/>
      <c r="L191" s="60"/>
    </row>
    <row r="192">
      <c r="G192" s="62"/>
      <c r="L192" s="60"/>
    </row>
    <row r="193">
      <c r="G193" s="62"/>
      <c r="L193" s="60"/>
    </row>
    <row r="194">
      <c r="G194" s="62"/>
      <c r="L194" s="60"/>
    </row>
    <row r="195">
      <c r="G195" s="62"/>
      <c r="L195" s="60"/>
    </row>
    <row r="196">
      <c r="G196" s="62"/>
      <c r="L196" s="60"/>
    </row>
    <row r="197">
      <c r="G197" s="62"/>
      <c r="L197" s="60"/>
    </row>
    <row r="198">
      <c r="G198" s="62"/>
      <c r="L198" s="60"/>
    </row>
    <row r="199">
      <c r="G199" s="62"/>
      <c r="L199" s="60"/>
    </row>
    <row r="200">
      <c r="G200" s="62"/>
      <c r="L200" s="60"/>
    </row>
    <row r="201">
      <c r="G201" s="62"/>
      <c r="L201" s="60"/>
    </row>
    <row r="202">
      <c r="G202" s="62"/>
      <c r="L202" s="60"/>
    </row>
    <row r="203">
      <c r="G203" s="62"/>
      <c r="L203" s="60"/>
    </row>
    <row r="204">
      <c r="G204" s="62"/>
      <c r="L204" s="60"/>
    </row>
    <row r="205">
      <c r="G205" s="62"/>
      <c r="L205" s="60"/>
    </row>
    <row r="206">
      <c r="G206" s="62"/>
      <c r="L206" s="60"/>
    </row>
    <row r="207">
      <c r="G207" s="62"/>
      <c r="L207" s="60"/>
    </row>
    <row r="208">
      <c r="G208" s="62"/>
      <c r="L208" s="60"/>
    </row>
    <row r="209">
      <c r="G209" s="62"/>
      <c r="L209" s="60"/>
    </row>
    <row r="210">
      <c r="G210" s="62"/>
      <c r="L210" s="60"/>
    </row>
    <row r="211">
      <c r="G211" s="62"/>
      <c r="L211" s="60"/>
    </row>
    <row r="212">
      <c r="G212" s="62"/>
      <c r="L212" s="60"/>
    </row>
    <row r="213">
      <c r="G213" s="62"/>
      <c r="L213" s="60"/>
    </row>
    <row r="214">
      <c r="G214" s="62"/>
      <c r="L214" s="60"/>
    </row>
    <row r="215">
      <c r="G215" s="62"/>
      <c r="L215" s="60"/>
    </row>
    <row r="216">
      <c r="G216" s="62"/>
      <c r="L216" s="60"/>
    </row>
    <row r="217">
      <c r="G217" s="62"/>
      <c r="L217" s="60"/>
    </row>
    <row r="218">
      <c r="G218" s="62"/>
      <c r="L218" s="60"/>
    </row>
    <row r="219">
      <c r="G219" s="62"/>
      <c r="L219" s="60"/>
    </row>
    <row r="220">
      <c r="G220" s="62"/>
      <c r="L220" s="60"/>
    </row>
    <row r="221">
      <c r="G221" s="62"/>
      <c r="L221" s="60"/>
    </row>
    <row r="222">
      <c r="G222" s="62"/>
      <c r="L222" s="60"/>
    </row>
    <row r="223">
      <c r="G223" s="62"/>
      <c r="L223" s="60"/>
    </row>
    <row r="224">
      <c r="G224" s="62"/>
      <c r="L224" s="60"/>
    </row>
    <row r="225">
      <c r="G225" s="62"/>
      <c r="L225" s="60"/>
    </row>
    <row r="226">
      <c r="G226" s="62"/>
      <c r="L226" s="60"/>
    </row>
    <row r="227">
      <c r="G227" s="62"/>
      <c r="L227" s="60"/>
    </row>
    <row r="228">
      <c r="G228" s="62"/>
      <c r="L228" s="60"/>
    </row>
    <row r="229">
      <c r="G229" s="62"/>
      <c r="L229" s="60"/>
    </row>
    <row r="230">
      <c r="G230" s="62"/>
      <c r="L230" s="60"/>
    </row>
    <row r="231">
      <c r="G231" s="62"/>
      <c r="L231" s="60"/>
    </row>
    <row r="232">
      <c r="G232" s="62"/>
      <c r="L232" s="60"/>
    </row>
    <row r="233">
      <c r="G233" s="62"/>
      <c r="L233" s="60"/>
    </row>
    <row r="234">
      <c r="G234" s="62"/>
      <c r="L234" s="60"/>
    </row>
    <row r="235">
      <c r="G235" s="62"/>
      <c r="L235" s="60"/>
    </row>
    <row r="236">
      <c r="G236" s="62"/>
      <c r="L236" s="60"/>
    </row>
    <row r="237">
      <c r="G237" s="62"/>
      <c r="L237" s="60"/>
    </row>
    <row r="238">
      <c r="G238" s="62"/>
      <c r="L238" s="60"/>
    </row>
    <row r="239">
      <c r="G239" s="62"/>
      <c r="L239" s="60"/>
    </row>
    <row r="240">
      <c r="G240" s="62"/>
      <c r="L240" s="60"/>
    </row>
    <row r="241">
      <c r="G241" s="62"/>
      <c r="L241" s="60"/>
    </row>
    <row r="242">
      <c r="G242" s="62"/>
      <c r="L242" s="60"/>
    </row>
    <row r="243">
      <c r="G243" s="62"/>
      <c r="L243" s="60"/>
    </row>
    <row r="244">
      <c r="G244" s="62"/>
      <c r="L244" s="60"/>
    </row>
    <row r="245">
      <c r="G245" s="62"/>
      <c r="L245" s="60"/>
    </row>
    <row r="246">
      <c r="G246" s="62"/>
      <c r="L246" s="60"/>
    </row>
    <row r="247">
      <c r="G247" s="62"/>
      <c r="L247" s="60"/>
    </row>
    <row r="248">
      <c r="G248" s="62"/>
      <c r="L248" s="60"/>
    </row>
    <row r="249">
      <c r="G249" s="62"/>
      <c r="L249" s="60"/>
    </row>
    <row r="250">
      <c r="G250" s="62"/>
      <c r="L250" s="60"/>
    </row>
    <row r="251">
      <c r="G251" s="62"/>
      <c r="L251" s="60"/>
    </row>
    <row r="252">
      <c r="G252" s="62"/>
      <c r="L252" s="60"/>
    </row>
    <row r="253">
      <c r="G253" s="62"/>
      <c r="L253" s="60"/>
    </row>
    <row r="254">
      <c r="G254" s="62"/>
      <c r="L254" s="60"/>
    </row>
    <row r="255">
      <c r="G255" s="62"/>
      <c r="L255" s="60"/>
    </row>
    <row r="256">
      <c r="G256" s="62"/>
      <c r="L256" s="60"/>
    </row>
    <row r="257">
      <c r="G257" s="62"/>
      <c r="L257" s="60"/>
    </row>
    <row r="258">
      <c r="G258" s="62"/>
      <c r="L258" s="60"/>
    </row>
    <row r="259">
      <c r="G259" s="62"/>
      <c r="L259" s="60"/>
    </row>
    <row r="260">
      <c r="G260" s="62"/>
      <c r="L260" s="60"/>
    </row>
    <row r="261">
      <c r="G261" s="62"/>
      <c r="L261" s="60"/>
    </row>
    <row r="262">
      <c r="G262" s="62"/>
      <c r="L262" s="60"/>
    </row>
    <row r="263">
      <c r="G263" s="62"/>
      <c r="L263" s="60"/>
    </row>
    <row r="264">
      <c r="G264" s="62"/>
      <c r="L264" s="60"/>
    </row>
    <row r="265">
      <c r="G265" s="62"/>
      <c r="L265" s="60"/>
    </row>
    <row r="266">
      <c r="G266" s="62"/>
      <c r="L266" s="60"/>
    </row>
    <row r="267">
      <c r="G267" s="62"/>
      <c r="L267" s="60"/>
    </row>
    <row r="268">
      <c r="G268" s="62"/>
      <c r="L268" s="60"/>
    </row>
    <row r="269">
      <c r="G269" s="62"/>
      <c r="L269" s="60"/>
    </row>
    <row r="270">
      <c r="G270" s="62"/>
      <c r="L270" s="60"/>
    </row>
    <row r="271">
      <c r="G271" s="62"/>
      <c r="L271" s="60"/>
    </row>
    <row r="272">
      <c r="G272" s="62"/>
      <c r="L272" s="60"/>
    </row>
    <row r="273">
      <c r="G273" s="62"/>
      <c r="L273" s="60"/>
    </row>
    <row r="274">
      <c r="G274" s="62"/>
      <c r="L274" s="60"/>
    </row>
    <row r="275">
      <c r="G275" s="62"/>
      <c r="L275" s="60"/>
    </row>
    <row r="276">
      <c r="G276" s="62"/>
      <c r="L276" s="60"/>
    </row>
    <row r="277">
      <c r="G277" s="62"/>
      <c r="L277" s="60"/>
    </row>
    <row r="278">
      <c r="G278" s="62"/>
      <c r="L278" s="60"/>
    </row>
    <row r="279">
      <c r="G279" s="62"/>
      <c r="L279" s="60"/>
    </row>
    <row r="280">
      <c r="G280" s="62"/>
      <c r="L280" s="60"/>
    </row>
    <row r="281">
      <c r="G281" s="62"/>
      <c r="L281" s="60"/>
    </row>
    <row r="282">
      <c r="G282" s="62"/>
      <c r="L282" s="60"/>
    </row>
    <row r="283">
      <c r="G283" s="62"/>
      <c r="L283" s="60"/>
    </row>
    <row r="284">
      <c r="G284" s="62"/>
      <c r="L284" s="60"/>
    </row>
    <row r="285">
      <c r="G285" s="62"/>
      <c r="L285" s="60"/>
    </row>
    <row r="286">
      <c r="G286" s="62"/>
      <c r="L286" s="60"/>
    </row>
    <row r="287">
      <c r="G287" s="62"/>
      <c r="L287" s="60"/>
    </row>
    <row r="288">
      <c r="G288" s="62"/>
      <c r="L288" s="60"/>
    </row>
    <row r="289">
      <c r="G289" s="62"/>
      <c r="L289" s="60"/>
    </row>
    <row r="290">
      <c r="G290" s="62"/>
      <c r="L290" s="60"/>
    </row>
    <row r="291">
      <c r="G291" s="62"/>
      <c r="L291" s="60"/>
    </row>
    <row r="292">
      <c r="G292" s="62"/>
      <c r="L292" s="60"/>
    </row>
    <row r="293">
      <c r="G293" s="62"/>
      <c r="L293" s="60"/>
    </row>
    <row r="294">
      <c r="G294" s="62"/>
      <c r="L294" s="60"/>
    </row>
    <row r="295">
      <c r="G295" s="62"/>
      <c r="L295" s="60"/>
    </row>
    <row r="296">
      <c r="G296" s="62"/>
      <c r="L296" s="60"/>
    </row>
    <row r="297">
      <c r="G297" s="62"/>
      <c r="L297" s="60"/>
    </row>
    <row r="298">
      <c r="G298" s="62"/>
      <c r="L298" s="60"/>
    </row>
    <row r="299">
      <c r="G299" s="62"/>
      <c r="L299" s="60"/>
    </row>
    <row r="300">
      <c r="G300" s="62"/>
      <c r="L300" s="60"/>
    </row>
    <row r="301">
      <c r="G301" s="62"/>
      <c r="L301" s="60"/>
    </row>
    <row r="302">
      <c r="G302" s="62"/>
      <c r="L302" s="60"/>
    </row>
    <row r="303">
      <c r="G303" s="62"/>
      <c r="L303" s="60"/>
    </row>
    <row r="304">
      <c r="G304" s="62"/>
      <c r="L304" s="60"/>
    </row>
    <row r="305">
      <c r="G305" s="62"/>
      <c r="L305" s="60"/>
    </row>
    <row r="306">
      <c r="G306" s="62"/>
      <c r="L306" s="60"/>
    </row>
    <row r="307">
      <c r="G307" s="62"/>
      <c r="L307" s="60"/>
    </row>
    <row r="308">
      <c r="G308" s="62"/>
      <c r="L308" s="60"/>
    </row>
    <row r="309">
      <c r="G309" s="62"/>
      <c r="L309" s="60"/>
    </row>
    <row r="310">
      <c r="G310" s="62"/>
      <c r="L310" s="60"/>
    </row>
    <row r="311">
      <c r="G311" s="62"/>
      <c r="L311" s="60"/>
    </row>
    <row r="312">
      <c r="G312" s="62"/>
      <c r="L312" s="60"/>
    </row>
    <row r="313">
      <c r="G313" s="62"/>
      <c r="L313" s="60"/>
    </row>
    <row r="314">
      <c r="G314" s="62"/>
      <c r="L314" s="60"/>
    </row>
    <row r="315">
      <c r="G315" s="62"/>
      <c r="L315" s="60"/>
    </row>
    <row r="316">
      <c r="G316" s="62"/>
      <c r="L316" s="60"/>
    </row>
    <row r="317">
      <c r="G317" s="62"/>
      <c r="L317" s="60"/>
    </row>
    <row r="318">
      <c r="G318" s="62"/>
      <c r="L318" s="60"/>
    </row>
    <row r="319">
      <c r="G319" s="62"/>
      <c r="L319" s="60"/>
    </row>
    <row r="320">
      <c r="G320" s="62"/>
      <c r="L320" s="60"/>
    </row>
    <row r="321">
      <c r="G321" s="62"/>
      <c r="L321" s="60"/>
    </row>
    <row r="322">
      <c r="G322" s="62"/>
      <c r="L322" s="60"/>
    </row>
    <row r="323">
      <c r="G323" s="62"/>
      <c r="L323" s="60"/>
    </row>
    <row r="324">
      <c r="G324" s="62"/>
      <c r="L324" s="60"/>
    </row>
    <row r="325">
      <c r="G325" s="62"/>
      <c r="L325" s="60"/>
    </row>
    <row r="326">
      <c r="G326" s="62"/>
      <c r="L326" s="60"/>
    </row>
    <row r="327">
      <c r="G327" s="62"/>
      <c r="L327" s="60"/>
    </row>
    <row r="328">
      <c r="G328" s="62"/>
      <c r="L328" s="60"/>
    </row>
    <row r="329">
      <c r="G329" s="62"/>
      <c r="L329" s="60"/>
    </row>
    <row r="330">
      <c r="G330" s="62"/>
      <c r="L330" s="60"/>
    </row>
    <row r="331">
      <c r="G331" s="62"/>
      <c r="L331" s="60"/>
    </row>
    <row r="332">
      <c r="G332" s="62"/>
      <c r="L332" s="60"/>
    </row>
    <row r="333">
      <c r="G333" s="62"/>
      <c r="L333" s="60"/>
    </row>
    <row r="334">
      <c r="G334" s="62"/>
      <c r="L334" s="60"/>
    </row>
    <row r="335">
      <c r="G335" s="62"/>
      <c r="L335" s="60"/>
    </row>
    <row r="336">
      <c r="G336" s="62"/>
      <c r="L336" s="60"/>
    </row>
    <row r="337">
      <c r="G337" s="62"/>
      <c r="L337" s="60"/>
    </row>
    <row r="338">
      <c r="G338" s="62"/>
      <c r="L338" s="60"/>
    </row>
    <row r="339">
      <c r="G339" s="62"/>
      <c r="L339" s="60"/>
    </row>
    <row r="340">
      <c r="G340" s="62"/>
      <c r="L340" s="60"/>
    </row>
    <row r="341">
      <c r="G341" s="62"/>
      <c r="L341" s="60"/>
    </row>
    <row r="342">
      <c r="G342" s="62"/>
      <c r="L342" s="60"/>
    </row>
    <row r="343">
      <c r="G343" s="62"/>
      <c r="L343" s="60"/>
    </row>
    <row r="344">
      <c r="G344" s="62"/>
      <c r="L344" s="60"/>
    </row>
    <row r="345">
      <c r="G345" s="62"/>
      <c r="L345" s="60"/>
    </row>
    <row r="346">
      <c r="G346" s="62"/>
      <c r="L346" s="60"/>
    </row>
    <row r="347">
      <c r="G347" s="62"/>
      <c r="L347" s="60"/>
    </row>
    <row r="348">
      <c r="G348" s="62"/>
      <c r="L348" s="60"/>
    </row>
    <row r="349">
      <c r="G349" s="62"/>
      <c r="L349" s="60"/>
    </row>
    <row r="350">
      <c r="G350" s="62"/>
      <c r="L350" s="60"/>
    </row>
    <row r="351">
      <c r="G351" s="62"/>
      <c r="L351" s="60"/>
    </row>
    <row r="352">
      <c r="G352" s="62"/>
      <c r="L352" s="60"/>
    </row>
    <row r="353">
      <c r="G353" s="62"/>
      <c r="L353" s="60"/>
    </row>
    <row r="354">
      <c r="G354" s="62"/>
      <c r="L354" s="60"/>
    </row>
    <row r="355">
      <c r="G355" s="62"/>
      <c r="L355" s="60"/>
    </row>
    <row r="356">
      <c r="G356" s="62"/>
      <c r="L356" s="60"/>
    </row>
    <row r="357">
      <c r="G357" s="62"/>
      <c r="L357" s="60"/>
    </row>
    <row r="358">
      <c r="G358" s="62"/>
      <c r="L358" s="60"/>
    </row>
    <row r="359">
      <c r="G359" s="62"/>
      <c r="L359" s="60"/>
    </row>
    <row r="360">
      <c r="G360" s="62"/>
      <c r="L360" s="60"/>
    </row>
    <row r="361">
      <c r="G361" s="62"/>
      <c r="L361" s="60"/>
    </row>
    <row r="362">
      <c r="G362" s="62"/>
      <c r="L362" s="60"/>
    </row>
    <row r="363">
      <c r="G363" s="62"/>
      <c r="L363" s="60"/>
    </row>
    <row r="364">
      <c r="G364" s="62"/>
      <c r="L364" s="60"/>
    </row>
    <row r="365">
      <c r="G365" s="62"/>
      <c r="L365" s="60"/>
    </row>
    <row r="366">
      <c r="G366" s="62"/>
      <c r="L366" s="60"/>
    </row>
    <row r="367">
      <c r="G367" s="62"/>
      <c r="L367" s="60"/>
    </row>
    <row r="368">
      <c r="G368" s="62"/>
      <c r="L368" s="60"/>
    </row>
    <row r="369">
      <c r="G369" s="62"/>
      <c r="L369" s="60"/>
    </row>
    <row r="370">
      <c r="G370" s="62"/>
      <c r="L370" s="60"/>
    </row>
    <row r="371">
      <c r="G371" s="62"/>
      <c r="L371" s="60"/>
    </row>
    <row r="372">
      <c r="G372" s="62"/>
      <c r="L372" s="60"/>
    </row>
    <row r="373">
      <c r="G373" s="62"/>
      <c r="L373" s="60"/>
    </row>
    <row r="374">
      <c r="G374" s="62"/>
      <c r="L374" s="60"/>
    </row>
    <row r="375">
      <c r="G375" s="62"/>
      <c r="L375" s="60"/>
    </row>
    <row r="376">
      <c r="G376" s="62"/>
      <c r="L376" s="60"/>
    </row>
    <row r="377">
      <c r="G377" s="62"/>
      <c r="L377" s="60"/>
    </row>
    <row r="378">
      <c r="G378" s="62"/>
      <c r="L378" s="60"/>
    </row>
    <row r="379">
      <c r="G379" s="62"/>
      <c r="L379" s="60"/>
    </row>
    <row r="380">
      <c r="G380" s="62"/>
      <c r="L380" s="60"/>
    </row>
    <row r="381">
      <c r="G381" s="62"/>
      <c r="L381" s="60"/>
    </row>
    <row r="382">
      <c r="G382" s="62"/>
      <c r="L382" s="60"/>
    </row>
    <row r="383">
      <c r="G383" s="62"/>
      <c r="L383" s="60"/>
    </row>
    <row r="384">
      <c r="G384" s="62"/>
      <c r="L384" s="60"/>
    </row>
    <row r="385">
      <c r="G385" s="62"/>
      <c r="L385" s="60"/>
    </row>
    <row r="386">
      <c r="G386" s="62"/>
      <c r="L386" s="60"/>
    </row>
    <row r="387">
      <c r="G387" s="62"/>
      <c r="L387" s="60"/>
    </row>
    <row r="388">
      <c r="G388" s="62"/>
      <c r="L388" s="60"/>
    </row>
    <row r="389">
      <c r="G389" s="62"/>
      <c r="L389" s="60"/>
    </row>
    <row r="390">
      <c r="G390" s="62"/>
      <c r="L390" s="60"/>
    </row>
    <row r="391">
      <c r="G391" s="62"/>
      <c r="L391" s="60"/>
    </row>
    <row r="392">
      <c r="G392" s="62"/>
      <c r="L392" s="60"/>
    </row>
    <row r="393">
      <c r="G393" s="62"/>
      <c r="L393" s="60"/>
    </row>
    <row r="394">
      <c r="G394" s="62"/>
      <c r="L394" s="60"/>
    </row>
    <row r="395">
      <c r="G395" s="62"/>
      <c r="L395" s="60"/>
    </row>
    <row r="396">
      <c r="G396" s="62"/>
      <c r="L396" s="60"/>
    </row>
    <row r="397">
      <c r="G397" s="62"/>
      <c r="L397" s="60"/>
    </row>
    <row r="398">
      <c r="G398" s="62"/>
      <c r="L398" s="60"/>
    </row>
    <row r="399">
      <c r="G399" s="62"/>
      <c r="L399" s="60"/>
    </row>
    <row r="400">
      <c r="G400" s="62"/>
      <c r="L400" s="60"/>
    </row>
    <row r="401">
      <c r="G401" s="62"/>
      <c r="L401" s="60"/>
    </row>
    <row r="402">
      <c r="G402" s="62"/>
      <c r="L402" s="60"/>
    </row>
    <row r="403">
      <c r="G403" s="62"/>
      <c r="L403" s="60"/>
    </row>
    <row r="404">
      <c r="G404" s="62"/>
      <c r="L404" s="60"/>
    </row>
    <row r="405">
      <c r="G405" s="62"/>
      <c r="L405" s="60"/>
    </row>
    <row r="406">
      <c r="G406" s="62"/>
      <c r="L406" s="60"/>
    </row>
    <row r="407">
      <c r="G407" s="62"/>
      <c r="L407" s="60"/>
    </row>
    <row r="408">
      <c r="G408" s="62"/>
      <c r="L408" s="60"/>
    </row>
    <row r="409">
      <c r="G409" s="62"/>
      <c r="L409" s="60"/>
    </row>
    <row r="410">
      <c r="G410" s="62"/>
      <c r="L410" s="60"/>
    </row>
    <row r="411">
      <c r="G411" s="62"/>
      <c r="L411" s="60"/>
    </row>
    <row r="412">
      <c r="G412" s="62"/>
      <c r="L412" s="60"/>
    </row>
    <row r="413">
      <c r="G413" s="62"/>
      <c r="L413" s="60"/>
    </row>
    <row r="414">
      <c r="G414" s="62"/>
      <c r="L414" s="60"/>
    </row>
    <row r="415">
      <c r="G415" s="62"/>
      <c r="L415" s="60"/>
    </row>
    <row r="416">
      <c r="G416" s="62"/>
      <c r="L416" s="60"/>
    </row>
    <row r="417">
      <c r="G417" s="62"/>
      <c r="L417" s="60"/>
    </row>
    <row r="418">
      <c r="G418" s="62"/>
      <c r="L418" s="60"/>
    </row>
    <row r="419">
      <c r="G419" s="62"/>
      <c r="L419" s="60"/>
    </row>
    <row r="420">
      <c r="G420" s="62"/>
      <c r="L420" s="60"/>
    </row>
    <row r="421">
      <c r="G421" s="62"/>
      <c r="L421" s="60"/>
    </row>
    <row r="422">
      <c r="G422" s="62"/>
      <c r="L422" s="60"/>
    </row>
    <row r="423">
      <c r="G423" s="62"/>
      <c r="L423" s="60"/>
    </row>
    <row r="424">
      <c r="G424" s="62"/>
      <c r="L424" s="60"/>
    </row>
    <row r="425">
      <c r="G425" s="62"/>
      <c r="L425" s="60"/>
    </row>
    <row r="426">
      <c r="G426" s="62"/>
      <c r="L426" s="60"/>
    </row>
    <row r="427">
      <c r="G427" s="62"/>
      <c r="L427" s="60"/>
    </row>
    <row r="428">
      <c r="G428" s="62"/>
      <c r="L428" s="60"/>
    </row>
    <row r="429">
      <c r="G429" s="62"/>
      <c r="L429" s="60"/>
    </row>
    <row r="430">
      <c r="G430" s="62"/>
      <c r="L430" s="60"/>
    </row>
    <row r="431">
      <c r="G431" s="62"/>
      <c r="L431" s="60"/>
    </row>
    <row r="432">
      <c r="G432" s="62"/>
      <c r="L432" s="60"/>
    </row>
    <row r="433">
      <c r="G433" s="62"/>
      <c r="L433" s="60"/>
    </row>
    <row r="434">
      <c r="G434" s="62"/>
      <c r="L434" s="60"/>
    </row>
    <row r="435">
      <c r="G435" s="62"/>
      <c r="L435" s="60"/>
    </row>
    <row r="436">
      <c r="G436" s="62"/>
      <c r="L436" s="60"/>
    </row>
    <row r="437">
      <c r="G437" s="62"/>
      <c r="L437" s="60"/>
    </row>
    <row r="438">
      <c r="G438" s="62"/>
      <c r="L438" s="60"/>
    </row>
    <row r="439">
      <c r="G439" s="62"/>
      <c r="L439" s="60"/>
    </row>
    <row r="440">
      <c r="G440" s="62"/>
      <c r="L440" s="60"/>
    </row>
    <row r="441">
      <c r="G441" s="62"/>
      <c r="L441" s="60"/>
    </row>
    <row r="442">
      <c r="G442" s="62"/>
      <c r="L442" s="60"/>
    </row>
    <row r="443">
      <c r="G443" s="62"/>
      <c r="L443" s="60"/>
    </row>
    <row r="444">
      <c r="G444" s="62"/>
      <c r="L444" s="60"/>
    </row>
    <row r="445">
      <c r="G445" s="62"/>
      <c r="L445" s="60"/>
    </row>
    <row r="446">
      <c r="G446" s="62"/>
      <c r="L446" s="60"/>
    </row>
    <row r="447">
      <c r="G447" s="62"/>
      <c r="L447" s="60"/>
    </row>
    <row r="448">
      <c r="G448" s="62"/>
      <c r="L448" s="60"/>
    </row>
    <row r="449">
      <c r="G449" s="62"/>
      <c r="L449" s="60"/>
    </row>
    <row r="450">
      <c r="G450" s="62"/>
      <c r="L450" s="60"/>
    </row>
    <row r="451">
      <c r="G451" s="62"/>
      <c r="L451" s="60"/>
    </row>
    <row r="452">
      <c r="G452" s="62"/>
      <c r="L452" s="60"/>
    </row>
    <row r="453">
      <c r="G453" s="62"/>
      <c r="L453" s="60"/>
    </row>
    <row r="454">
      <c r="G454" s="62"/>
      <c r="L454" s="60"/>
    </row>
    <row r="455">
      <c r="G455" s="62"/>
      <c r="L455" s="60"/>
    </row>
    <row r="456">
      <c r="G456" s="62"/>
      <c r="L456" s="60"/>
    </row>
    <row r="457">
      <c r="G457" s="62"/>
      <c r="L457" s="60"/>
    </row>
    <row r="458">
      <c r="G458" s="62"/>
      <c r="L458" s="60"/>
    </row>
    <row r="459">
      <c r="G459" s="62"/>
      <c r="L459" s="60"/>
    </row>
    <row r="460">
      <c r="G460" s="62"/>
      <c r="L460" s="60"/>
    </row>
    <row r="461">
      <c r="G461" s="62"/>
      <c r="L461" s="60"/>
    </row>
    <row r="462">
      <c r="G462" s="62"/>
      <c r="L462" s="60"/>
    </row>
    <row r="463">
      <c r="G463" s="62"/>
      <c r="L463" s="60"/>
    </row>
    <row r="464">
      <c r="G464" s="62"/>
      <c r="L464" s="60"/>
    </row>
    <row r="465">
      <c r="G465" s="62"/>
      <c r="L465" s="60"/>
    </row>
    <row r="466">
      <c r="G466" s="62"/>
      <c r="L466" s="60"/>
    </row>
    <row r="467">
      <c r="G467" s="62"/>
      <c r="L467" s="60"/>
    </row>
    <row r="468">
      <c r="G468" s="62"/>
      <c r="L468" s="60"/>
    </row>
    <row r="469">
      <c r="G469" s="62"/>
      <c r="L469" s="60"/>
    </row>
    <row r="470">
      <c r="G470" s="62"/>
      <c r="L470" s="60"/>
    </row>
    <row r="471">
      <c r="G471" s="62"/>
      <c r="L471" s="60"/>
    </row>
    <row r="472">
      <c r="G472" s="62"/>
      <c r="L472" s="60"/>
    </row>
    <row r="473">
      <c r="G473" s="62"/>
      <c r="L473" s="60"/>
    </row>
    <row r="474">
      <c r="G474" s="62"/>
      <c r="L474" s="60"/>
    </row>
    <row r="475">
      <c r="G475" s="62"/>
      <c r="L475" s="60"/>
    </row>
    <row r="476">
      <c r="G476" s="62"/>
      <c r="L476" s="60"/>
    </row>
    <row r="477">
      <c r="G477" s="62"/>
      <c r="L477" s="60"/>
    </row>
    <row r="478">
      <c r="G478" s="62"/>
      <c r="L478" s="60"/>
    </row>
    <row r="479">
      <c r="G479" s="62"/>
      <c r="L479" s="60"/>
    </row>
    <row r="480">
      <c r="G480" s="62"/>
      <c r="L480" s="60"/>
    </row>
    <row r="481">
      <c r="G481" s="62"/>
      <c r="L481" s="60"/>
    </row>
    <row r="482">
      <c r="G482" s="62"/>
      <c r="L482" s="60"/>
    </row>
    <row r="483">
      <c r="G483" s="62"/>
      <c r="L483" s="60"/>
    </row>
    <row r="484">
      <c r="G484" s="62"/>
      <c r="L484" s="60"/>
    </row>
    <row r="485">
      <c r="G485" s="62"/>
      <c r="L485" s="60"/>
    </row>
    <row r="486">
      <c r="G486" s="62"/>
      <c r="L486" s="60"/>
    </row>
    <row r="487">
      <c r="G487" s="62"/>
      <c r="L487" s="60"/>
    </row>
    <row r="488">
      <c r="G488" s="62"/>
      <c r="L488" s="60"/>
    </row>
    <row r="489">
      <c r="G489" s="62"/>
      <c r="L489" s="60"/>
    </row>
    <row r="490">
      <c r="G490" s="62"/>
      <c r="L490" s="60"/>
    </row>
    <row r="491">
      <c r="G491" s="62"/>
      <c r="L491" s="60"/>
    </row>
    <row r="492">
      <c r="G492" s="62"/>
      <c r="L492" s="60"/>
    </row>
    <row r="493">
      <c r="G493" s="62"/>
      <c r="L493" s="60"/>
    </row>
    <row r="494">
      <c r="G494" s="62"/>
      <c r="L494" s="60"/>
    </row>
    <row r="495">
      <c r="G495" s="62"/>
      <c r="L495" s="60"/>
    </row>
    <row r="496">
      <c r="G496" s="62"/>
      <c r="L496" s="60"/>
    </row>
    <row r="497">
      <c r="G497" s="62"/>
      <c r="L497" s="60"/>
    </row>
    <row r="498">
      <c r="G498" s="62"/>
      <c r="L498" s="60"/>
    </row>
    <row r="499">
      <c r="G499" s="62"/>
      <c r="L499" s="60"/>
    </row>
    <row r="500">
      <c r="G500" s="62"/>
      <c r="L500" s="60"/>
    </row>
    <row r="501">
      <c r="G501" s="62"/>
      <c r="L501" s="60"/>
    </row>
    <row r="502">
      <c r="G502" s="62"/>
      <c r="L502" s="60"/>
    </row>
    <row r="503">
      <c r="G503" s="62"/>
      <c r="L503" s="60"/>
    </row>
    <row r="504">
      <c r="G504" s="62"/>
      <c r="L504" s="60"/>
    </row>
    <row r="505">
      <c r="G505" s="62"/>
      <c r="L505" s="60"/>
    </row>
    <row r="506">
      <c r="G506" s="62"/>
      <c r="L506" s="60"/>
    </row>
    <row r="507">
      <c r="G507" s="62"/>
      <c r="L507" s="60"/>
    </row>
    <row r="508">
      <c r="G508" s="62"/>
      <c r="L508" s="60"/>
    </row>
    <row r="509">
      <c r="G509" s="62"/>
      <c r="L509" s="60"/>
    </row>
    <row r="510">
      <c r="G510" s="62"/>
      <c r="L510" s="60"/>
    </row>
    <row r="511">
      <c r="G511" s="62"/>
      <c r="L511" s="60"/>
    </row>
    <row r="512">
      <c r="G512" s="62"/>
      <c r="L512" s="60"/>
    </row>
    <row r="513">
      <c r="G513" s="62"/>
      <c r="L513" s="60"/>
    </row>
    <row r="514">
      <c r="G514" s="62"/>
      <c r="L514" s="60"/>
    </row>
    <row r="515">
      <c r="G515" s="62"/>
      <c r="L515" s="60"/>
    </row>
    <row r="516">
      <c r="G516" s="62"/>
      <c r="L516" s="60"/>
    </row>
    <row r="517">
      <c r="G517" s="62"/>
      <c r="L517" s="60"/>
    </row>
    <row r="518">
      <c r="G518" s="62"/>
      <c r="L518" s="60"/>
    </row>
    <row r="519">
      <c r="G519" s="62"/>
      <c r="L519" s="60"/>
    </row>
    <row r="520">
      <c r="G520" s="62"/>
      <c r="L520" s="60"/>
    </row>
    <row r="521">
      <c r="G521" s="62"/>
      <c r="L521" s="60"/>
    </row>
    <row r="522">
      <c r="G522" s="62"/>
      <c r="L522" s="60"/>
    </row>
    <row r="523">
      <c r="G523" s="62"/>
      <c r="L523" s="60"/>
    </row>
    <row r="524">
      <c r="G524" s="62"/>
      <c r="L524" s="60"/>
    </row>
    <row r="525">
      <c r="G525" s="62"/>
      <c r="L525" s="60"/>
    </row>
    <row r="526">
      <c r="G526" s="62"/>
      <c r="L526" s="60"/>
    </row>
    <row r="527">
      <c r="G527" s="62"/>
      <c r="L527" s="60"/>
    </row>
    <row r="528">
      <c r="G528" s="62"/>
      <c r="L528" s="60"/>
    </row>
    <row r="529">
      <c r="G529" s="62"/>
      <c r="L529" s="60"/>
    </row>
    <row r="530">
      <c r="G530" s="62"/>
      <c r="L530" s="60"/>
    </row>
    <row r="531">
      <c r="G531" s="62"/>
      <c r="L531" s="60"/>
    </row>
    <row r="532">
      <c r="G532" s="62"/>
      <c r="L532" s="60"/>
    </row>
    <row r="533">
      <c r="G533" s="62"/>
      <c r="L533" s="60"/>
    </row>
    <row r="534">
      <c r="G534" s="62"/>
      <c r="L534" s="60"/>
    </row>
    <row r="535">
      <c r="G535" s="62"/>
      <c r="L535" s="60"/>
    </row>
    <row r="536">
      <c r="G536" s="62"/>
      <c r="L536" s="60"/>
    </row>
    <row r="537">
      <c r="G537" s="62"/>
      <c r="L537" s="60"/>
    </row>
    <row r="538">
      <c r="G538" s="62"/>
      <c r="L538" s="60"/>
    </row>
    <row r="539">
      <c r="G539" s="62"/>
      <c r="L539" s="60"/>
    </row>
    <row r="540">
      <c r="G540" s="62"/>
      <c r="L540" s="60"/>
    </row>
    <row r="541">
      <c r="G541" s="62"/>
      <c r="L541" s="60"/>
    </row>
    <row r="542">
      <c r="G542" s="62"/>
      <c r="L542" s="60"/>
    </row>
    <row r="543">
      <c r="G543" s="62"/>
      <c r="L543" s="60"/>
    </row>
    <row r="544">
      <c r="G544" s="62"/>
      <c r="L544" s="60"/>
    </row>
    <row r="545">
      <c r="G545" s="62"/>
      <c r="L545" s="60"/>
    </row>
    <row r="546">
      <c r="G546" s="62"/>
      <c r="L546" s="60"/>
    </row>
    <row r="547">
      <c r="G547" s="62"/>
      <c r="L547" s="60"/>
    </row>
    <row r="548">
      <c r="G548" s="62"/>
      <c r="L548" s="60"/>
    </row>
    <row r="549">
      <c r="G549" s="62"/>
      <c r="L549" s="60"/>
    </row>
    <row r="550">
      <c r="G550" s="62"/>
      <c r="L550" s="60"/>
    </row>
    <row r="551">
      <c r="G551" s="62"/>
      <c r="L551" s="60"/>
    </row>
    <row r="552">
      <c r="G552" s="62"/>
      <c r="L552" s="60"/>
    </row>
    <row r="553">
      <c r="G553" s="62"/>
      <c r="L553" s="60"/>
    </row>
    <row r="554">
      <c r="G554" s="62"/>
      <c r="L554" s="60"/>
    </row>
    <row r="555">
      <c r="G555" s="62"/>
      <c r="L555" s="60"/>
    </row>
    <row r="556">
      <c r="G556" s="62"/>
      <c r="L556" s="60"/>
    </row>
    <row r="557">
      <c r="G557" s="62"/>
      <c r="L557" s="60"/>
    </row>
    <row r="558">
      <c r="G558" s="62"/>
      <c r="L558" s="60"/>
    </row>
    <row r="559">
      <c r="G559" s="62"/>
      <c r="L559" s="60"/>
    </row>
    <row r="560">
      <c r="G560" s="62"/>
      <c r="L560" s="60"/>
    </row>
    <row r="561">
      <c r="G561" s="62"/>
      <c r="L561" s="60"/>
    </row>
    <row r="562">
      <c r="G562" s="62"/>
      <c r="L562" s="60"/>
    </row>
    <row r="563">
      <c r="G563" s="62"/>
      <c r="L563" s="60"/>
    </row>
    <row r="564">
      <c r="G564" s="62"/>
      <c r="L564" s="60"/>
    </row>
    <row r="565">
      <c r="G565" s="62"/>
      <c r="L565" s="60"/>
    </row>
    <row r="566">
      <c r="G566" s="62"/>
      <c r="L566" s="60"/>
    </row>
    <row r="567">
      <c r="G567" s="62"/>
      <c r="L567" s="60"/>
    </row>
    <row r="568">
      <c r="G568" s="62"/>
      <c r="L568" s="60"/>
    </row>
    <row r="569">
      <c r="G569" s="62"/>
      <c r="L569" s="60"/>
    </row>
    <row r="570">
      <c r="G570" s="62"/>
      <c r="L570" s="60"/>
    </row>
    <row r="571">
      <c r="G571" s="62"/>
      <c r="L571" s="60"/>
    </row>
    <row r="572">
      <c r="G572" s="62"/>
      <c r="L572" s="60"/>
    </row>
    <row r="573">
      <c r="G573" s="62"/>
      <c r="L573" s="60"/>
    </row>
    <row r="574">
      <c r="G574" s="62"/>
      <c r="L574" s="60"/>
    </row>
    <row r="575">
      <c r="G575" s="62"/>
      <c r="L575" s="60"/>
    </row>
    <row r="576">
      <c r="G576" s="62"/>
      <c r="L576" s="60"/>
    </row>
    <row r="577">
      <c r="G577" s="62"/>
      <c r="L577" s="60"/>
    </row>
    <row r="578">
      <c r="G578" s="62"/>
      <c r="L578" s="60"/>
    </row>
    <row r="579">
      <c r="G579" s="62"/>
      <c r="L579" s="60"/>
    </row>
    <row r="580">
      <c r="G580" s="62"/>
      <c r="L580" s="60"/>
    </row>
    <row r="581">
      <c r="G581" s="62"/>
      <c r="L581" s="60"/>
    </row>
    <row r="582">
      <c r="G582" s="62"/>
      <c r="L582" s="60"/>
    </row>
    <row r="583">
      <c r="G583" s="62"/>
      <c r="L583" s="60"/>
    </row>
    <row r="584">
      <c r="G584" s="62"/>
      <c r="L584" s="60"/>
    </row>
    <row r="585">
      <c r="G585" s="62"/>
      <c r="L585" s="60"/>
    </row>
    <row r="586">
      <c r="G586" s="62"/>
      <c r="L586" s="60"/>
    </row>
    <row r="587">
      <c r="G587" s="62"/>
      <c r="L587" s="60"/>
    </row>
    <row r="588">
      <c r="G588" s="62"/>
      <c r="L588" s="60"/>
    </row>
    <row r="589">
      <c r="G589" s="62"/>
      <c r="L589" s="60"/>
    </row>
    <row r="590">
      <c r="G590" s="62"/>
      <c r="L590" s="60"/>
    </row>
    <row r="591">
      <c r="G591" s="62"/>
      <c r="L591" s="60"/>
    </row>
    <row r="592">
      <c r="G592" s="62"/>
      <c r="L592" s="60"/>
    </row>
    <row r="593">
      <c r="G593" s="62"/>
      <c r="L593" s="60"/>
    </row>
    <row r="594">
      <c r="G594" s="62"/>
      <c r="L594" s="60"/>
    </row>
    <row r="595">
      <c r="G595" s="62"/>
      <c r="L595" s="60"/>
    </row>
    <row r="596">
      <c r="G596" s="62"/>
      <c r="L596" s="60"/>
    </row>
    <row r="597">
      <c r="G597" s="62"/>
      <c r="L597" s="60"/>
    </row>
    <row r="598">
      <c r="G598" s="62"/>
      <c r="L598" s="60"/>
    </row>
    <row r="599">
      <c r="G599" s="62"/>
      <c r="L599" s="60"/>
    </row>
    <row r="600">
      <c r="G600" s="62"/>
      <c r="L600" s="60"/>
    </row>
    <row r="601">
      <c r="G601" s="62"/>
      <c r="L601" s="60"/>
    </row>
    <row r="602">
      <c r="G602" s="62"/>
      <c r="L602" s="60"/>
    </row>
    <row r="603">
      <c r="G603" s="62"/>
      <c r="L603" s="60"/>
    </row>
    <row r="604">
      <c r="G604" s="62"/>
      <c r="L604" s="60"/>
    </row>
    <row r="605">
      <c r="G605" s="62"/>
      <c r="L605" s="60"/>
    </row>
    <row r="606">
      <c r="G606" s="62"/>
      <c r="L606" s="60"/>
    </row>
    <row r="607">
      <c r="G607" s="62"/>
      <c r="L607" s="60"/>
    </row>
    <row r="608">
      <c r="G608" s="62"/>
      <c r="L608" s="60"/>
    </row>
    <row r="609">
      <c r="G609" s="62"/>
      <c r="L609" s="60"/>
    </row>
    <row r="610">
      <c r="G610" s="62"/>
      <c r="L610" s="60"/>
    </row>
    <row r="611">
      <c r="G611" s="62"/>
      <c r="L611" s="60"/>
    </row>
    <row r="612">
      <c r="G612" s="62"/>
      <c r="L612" s="60"/>
    </row>
    <row r="613">
      <c r="G613" s="62"/>
      <c r="L613" s="60"/>
    </row>
    <row r="614">
      <c r="G614" s="62"/>
      <c r="L614" s="60"/>
    </row>
    <row r="615">
      <c r="G615" s="62"/>
      <c r="L615" s="60"/>
    </row>
    <row r="616">
      <c r="G616" s="62"/>
      <c r="L616" s="60"/>
    </row>
    <row r="617">
      <c r="G617" s="62"/>
      <c r="L617" s="60"/>
    </row>
    <row r="618">
      <c r="G618" s="62"/>
      <c r="L618" s="60"/>
    </row>
    <row r="619">
      <c r="G619" s="62"/>
      <c r="L619" s="60"/>
    </row>
    <row r="620">
      <c r="G620" s="62"/>
      <c r="L620" s="60"/>
    </row>
    <row r="621">
      <c r="G621" s="62"/>
      <c r="L621" s="60"/>
    </row>
    <row r="622">
      <c r="G622" s="62"/>
      <c r="L622" s="60"/>
    </row>
    <row r="623">
      <c r="G623" s="62"/>
      <c r="L623" s="60"/>
    </row>
    <row r="624">
      <c r="G624" s="62"/>
      <c r="L624" s="60"/>
    </row>
    <row r="625">
      <c r="G625" s="62"/>
      <c r="L625" s="60"/>
    </row>
    <row r="626">
      <c r="G626" s="62"/>
      <c r="L626" s="60"/>
    </row>
    <row r="627">
      <c r="G627" s="62"/>
      <c r="L627" s="60"/>
    </row>
    <row r="628">
      <c r="G628" s="62"/>
      <c r="L628" s="60"/>
    </row>
    <row r="629">
      <c r="G629" s="62"/>
      <c r="L629" s="60"/>
    </row>
    <row r="630">
      <c r="G630" s="62"/>
      <c r="L630" s="60"/>
    </row>
    <row r="631">
      <c r="G631" s="62"/>
      <c r="L631" s="60"/>
    </row>
    <row r="632">
      <c r="G632" s="62"/>
      <c r="L632" s="60"/>
    </row>
    <row r="633">
      <c r="G633" s="62"/>
      <c r="L633" s="60"/>
    </row>
    <row r="634">
      <c r="G634" s="62"/>
      <c r="L634" s="60"/>
    </row>
    <row r="635">
      <c r="G635" s="62"/>
      <c r="L635" s="60"/>
    </row>
    <row r="636">
      <c r="G636" s="62"/>
      <c r="L636" s="60"/>
    </row>
    <row r="637">
      <c r="G637" s="62"/>
      <c r="L637" s="60"/>
    </row>
    <row r="638">
      <c r="G638" s="62"/>
      <c r="L638" s="60"/>
    </row>
    <row r="639">
      <c r="G639" s="62"/>
      <c r="L639" s="60"/>
    </row>
    <row r="640">
      <c r="G640" s="62"/>
      <c r="L640" s="60"/>
    </row>
    <row r="641">
      <c r="G641" s="62"/>
      <c r="L641" s="60"/>
    </row>
    <row r="642">
      <c r="G642" s="62"/>
      <c r="L642" s="60"/>
    </row>
    <row r="643">
      <c r="G643" s="62"/>
      <c r="L643" s="60"/>
    </row>
    <row r="644">
      <c r="G644" s="62"/>
      <c r="L644" s="60"/>
    </row>
    <row r="645">
      <c r="G645" s="62"/>
      <c r="L645" s="60"/>
    </row>
    <row r="646">
      <c r="G646" s="62"/>
      <c r="L646" s="60"/>
    </row>
    <row r="647">
      <c r="G647" s="62"/>
      <c r="L647" s="60"/>
    </row>
    <row r="648">
      <c r="G648" s="62"/>
      <c r="L648" s="60"/>
    </row>
    <row r="649">
      <c r="G649" s="62"/>
      <c r="L649" s="60"/>
    </row>
    <row r="650">
      <c r="G650" s="62"/>
      <c r="L650" s="60"/>
    </row>
    <row r="651">
      <c r="G651" s="62"/>
      <c r="L651" s="60"/>
    </row>
    <row r="652">
      <c r="G652" s="62"/>
      <c r="L652" s="60"/>
    </row>
    <row r="653">
      <c r="G653" s="62"/>
      <c r="L653" s="60"/>
    </row>
    <row r="654">
      <c r="G654" s="62"/>
      <c r="L654" s="60"/>
    </row>
    <row r="655">
      <c r="G655" s="62"/>
      <c r="L655" s="60"/>
    </row>
    <row r="656">
      <c r="G656" s="62"/>
      <c r="L656" s="60"/>
    </row>
    <row r="657">
      <c r="G657" s="62"/>
      <c r="L657" s="60"/>
    </row>
    <row r="658">
      <c r="G658" s="62"/>
      <c r="L658" s="60"/>
    </row>
    <row r="659">
      <c r="G659" s="62"/>
      <c r="L659" s="60"/>
    </row>
    <row r="660">
      <c r="G660" s="62"/>
      <c r="L660" s="60"/>
    </row>
    <row r="661">
      <c r="G661" s="62"/>
      <c r="L661" s="60"/>
    </row>
    <row r="662">
      <c r="G662" s="62"/>
      <c r="L662" s="60"/>
    </row>
    <row r="663">
      <c r="G663" s="62"/>
      <c r="L663" s="60"/>
    </row>
    <row r="664">
      <c r="G664" s="62"/>
      <c r="L664" s="60"/>
    </row>
    <row r="665">
      <c r="G665" s="62"/>
      <c r="L665" s="60"/>
    </row>
    <row r="666">
      <c r="G666" s="62"/>
      <c r="L666" s="60"/>
    </row>
    <row r="667">
      <c r="G667" s="62"/>
      <c r="L667" s="60"/>
    </row>
    <row r="668">
      <c r="G668" s="62"/>
      <c r="L668" s="60"/>
    </row>
    <row r="669">
      <c r="G669" s="62"/>
      <c r="L669" s="60"/>
    </row>
    <row r="670">
      <c r="G670" s="62"/>
      <c r="L670" s="60"/>
    </row>
    <row r="671">
      <c r="G671" s="62"/>
      <c r="L671" s="60"/>
    </row>
    <row r="672">
      <c r="G672" s="62"/>
      <c r="L672" s="60"/>
    </row>
    <row r="673">
      <c r="G673" s="62"/>
      <c r="L673" s="60"/>
    </row>
    <row r="674">
      <c r="G674" s="62"/>
      <c r="L674" s="60"/>
    </row>
    <row r="675">
      <c r="G675" s="62"/>
      <c r="L675" s="60"/>
    </row>
    <row r="676">
      <c r="G676" s="62"/>
      <c r="L676" s="60"/>
    </row>
    <row r="677">
      <c r="G677" s="62"/>
      <c r="L677" s="60"/>
    </row>
    <row r="678">
      <c r="G678" s="62"/>
      <c r="L678" s="60"/>
    </row>
    <row r="679">
      <c r="G679" s="62"/>
      <c r="L679" s="60"/>
    </row>
    <row r="680">
      <c r="G680" s="62"/>
      <c r="L680" s="60"/>
    </row>
    <row r="681">
      <c r="G681" s="62"/>
      <c r="L681" s="60"/>
    </row>
    <row r="682">
      <c r="G682" s="62"/>
      <c r="L682" s="60"/>
    </row>
    <row r="683">
      <c r="G683" s="62"/>
      <c r="L683" s="60"/>
    </row>
    <row r="684">
      <c r="G684" s="62"/>
      <c r="L684" s="60"/>
    </row>
    <row r="685">
      <c r="G685" s="62"/>
      <c r="L685" s="60"/>
    </row>
    <row r="686">
      <c r="G686" s="62"/>
      <c r="L686" s="60"/>
    </row>
    <row r="687">
      <c r="G687" s="62"/>
      <c r="L687" s="60"/>
    </row>
    <row r="688">
      <c r="G688" s="62"/>
      <c r="L688" s="60"/>
    </row>
    <row r="689">
      <c r="G689" s="62"/>
      <c r="L689" s="60"/>
    </row>
    <row r="690">
      <c r="G690" s="62"/>
      <c r="L690" s="60"/>
    </row>
    <row r="691">
      <c r="G691" s="62"/>
      <c r="L691" s="60"/>
    </row>
    <row r="692">
      <c r="G692" s="62"/>
      <c r="L692" s="60"/>
    </row>
    <row r="693">
      <c r="G693" s="62"/>
      <c r="L693" s="60"/>
    </row>
    <row r="694">
      <c r="G694" s="62"/>
      <c r="L694" s="60"/>
    </row>
    <row r="695">
      <c r="G695" s="62"/>
      <c r="L695" s="60"/>
    </row>
    <row r="696">
      <c r="G696" s="62"/>
      <c r="L696" s="60"/>
    </row>
    <row r="697">
      <c r="G697" s="62"/>
      <c r="L697" s="60"/>
    </row>
    <row r="698">
      <c r="G698" s="62"/>
      <c r="L698" s="60"/>
    </row>
    <row r="699">
      <c r="G699" s="62"/>
      <c r="L699" s="60"/>
    </row>
    <row r="700">
      <c r="G700" s="62"/>
      <c r="L700" s="60"/>
    </row>
    <row r="701">
      <c r="G701" s="62"/>
      <c r="L701" s="60"/>
    </row>
    <row r="702">
      <c r="G702" s="62"/>
      <c r="L702" s="60"/>
    </row>
    <row r="703">
      <c r="G703" s="62"/>
      <c r="L703" s="60"/>
    </row>
    <row r="704">
      <c r="G704" s="62"/>
      <c r="L704" s="60"/>
    </row>
    <row r="705">
      <c r="G705" s="62"/>
      <c r="L705" s="60"/>
    </row>
    <row r="706">
      <c r="G706" s="62"/>
      <c r="L706" s="60"/>
    </row>
    <row r="707">
      <c r="G707" s="62"/>
      <c r="L707" s="60"/>
    </row>
    <row r="708">
      <c r="G708" s="62"/>
      <c r="L708" s="60"/>
    </row>
    <row r="709">
      <c r="G709" s="62"/>
      <c r="L709" s="60"/>
    </row>
    <row r="710">
      <c r="G710" s="62"/>
      <c r="L710" s="60"/>
    </row>
    <row r="711">
      <c r="G711" s="62"/>
      <c r="L711" s="60"/>
    </row>
    <row r="712">
      <c r="G712" s="62"/>
      <c r="L712" s="60"/>
    </row>
    <row r="713">
      <c r="G713" s="62"/>
      <c r="L713" s="60"/>
    </row>
    <row r="714">
      <c r="G714" s="62"/>
      <c r="L714" s="60"/>
    </row>
    <row r="715">
      <c r="G715" s="62"/>
      <c r="L715" s="60"/>
    </row>
    <row r="716">
      <c r="G716" s="62"/>
      <c r="L716" s="60"/>
    </row>
    <row r="717">
      <c r="G717" s="62"/>
      <c r="L717" s="60"/>
    </row>
    <row r="718">
      <c r="G718" s="62"/>
      <c r="L718" s="60"/>
    </row>
    <row r="719">
      <c r="G719" s="62"/>
      <c r="L719" s="60"/>
    </row>
    <row r="720">
      <c r="G720" s="62"/>
      <c r="L720" s="60"/>
    </row>
    <row r="721">
      <c r="G721" s="62"/>
      <c r="L721" s="60"/>
    </row>
    <row r="722">
      <c r="G722" s="62"/>
      <c r="L722" s="60"/>
    </row>
    <row r="723">
      <c r="G723" s="62"/>
      <c r="L723" s="60"/>
    </row>
    <row r="724">
      <c r="G724" s="62"/>
      <c r="L724" s="60"/>
    </row>
    <row r="725">
      <c r="G725" s="62"/>
      <c r="L725" s="60"/>
    </row>
    <row r="726">
      <c r="G726" s="62"/>
      <c r="L726" s="60"/>
    </row>
    <row r="727">
      <c r="G727" s="62"/>
      <c r="L727" s="60"/>
    </row>
    <row r="728">
      <c r="G728" s="62"/>
      <c r="L728" s="60"/>
    </row>
    <row r="729">
      <c r="G729" s="62"/>
      <c r="L729" s="60"/>
    </row>
    <row r="730">
      <c r="G730" s="62"/>
      <c r="L730" s="60"/>
    </row>
    <row r="731">
      <c r="G731" s="62"/>
      <c r="L731" s="60"/>
    </row>
    <row r="732">
      <c r="G732" s="62"/>
      <c r="L732" s="60"/>
    </row>
    <row r="733">
      <c r="G733" s="62"/>
      <c r="L733" s="60"/>
    </row>
    <row r="734">
      <c r="G734" s="62"/>
      <c r="L734" s="60"/>
    </row>
    <row r="735">
      <c r="G735" s="62"/>
      <c r="L735" s="60"/>
    </row>
    <row r="736">
      <c r="G736" s="62"/>
      <c r="L736" s="60"/>
    </row>
    <row r="737">
      <c r="G737" s="62"/>
      <c r="L737" s="60"/>
    </row>
    <row r="738">
      <c r="G738" s="62"/>
      <c r="L738" s="60"/>
    </row>
    <row r="739">
      <c r="G739" s="62"/>
      <c r="L739" s="60"/>
    </row>
    <row r="740">
      <c r="G740" s="62"/>
      <c r="L740" s="60"/>
    </row>
    <row r="741">
      <c r="G741" s="62"/>
      <c r="L741" s="60"/>
    </row>
    <row r="742">
      <c r="G742" s="62"/>
      <c r="L742" s="60"/>
    </row>
    <row r="743">
      <c r="G743" s="62"/>
      <c r="L743" s="60"/>
    </row>
    <row r="744">
      <c r="G744" s="62"/>
      <c r="L744" s="60"/>
    </row>
    <row r="745">
      <c r="G745" s="62"/>
      <c r="L745" s="60"/>
    </row>
    <row r="746">
      <c r="G746" s="62"/>
      <c r="L746" s="60"/>
    </row>
    <row r="747">
      <c r="G747" s="62"/>
      <c r="L747" s="60"/>
    </row>
    <row r="748">
      <c r="G748" s="62"/>
      <c r="L748" s="60"/>
    </row>
    <row r="749">
      <c r="G749" s="62"/>
      <c r="L749" s="60"/>
    </row>
    <row r="750">
      <c r="G750" s="62"/>
      <c r="L750" s="60"/>
    </row>
    <row r="751">
      <c r="G751" s="62"/>
      <c r="L751" s="60"/>
    </row>
    <row r="752">
      <c r="G752" s="62"/>
      <c r="L752" s="60"/>
    </row>
    <row r="753">
      <c r="G753" s="62"/>
      <c r="L753" s="60"/>
    </row>
    <row r="754">
      <c r="G754" s="62"/>
      <c r="L754" s="60"/>
    </row>
    <row r="755">
      <c r="G755" s="62"/>
      <c r="L755" s="60"/>
    </row>
    <row r="756">
      <c r="G756" s="62"/>
      <c r="L756" s="60"/>
    </row>
    <row r="757">
      <c r="G757" s="62"/>
      <c r="L757" s="60"/>
    </row>
    <row r="758">
      <c r="G758" s="62"/>
      <c r="L758" s="60"/>
    </row>
    <row r="759">
      <c r="G759" s="62"/>
      <c r="L759" s="60"/>
    </row>
    <row r="760">
      <c r="G760" s="62"/>
      <c r="L760" s="60"/>
    </row>
    <row r="761">
      <c r="G761" s="62"/>
      <c r="L761" s="60"/>
    </row>
    <row r="762">
      <c r="G762" s="62"/>
      <c r="L762" s="60"/>
    </row>
    <row r="763">
      <c r="G763" s="62"/>
      <c r="L763" s="60"/>
    </row>
    <row r="764">
      <c r="G764" s="62"/>
      <c r="L764" s="60"/>
    </row>
    <row r="765">
      <c r="G765" s="62"/>
      <c r="L765" s="60"/>
    </row>
    <row r="766">
      <c r="G766" s="62"/>
      <c r="L766" s="60"/>
    </row>
    <row r="767">
      <c r="G767" s="62"/>
      <c r="L767" s="60"/>
    </row>
    <row r="768">
      <c r="G768" s="62"/>
      <c r="L768" s="60"/>
    </row>
    <row r="769">
      <c r="G769" s="62"/>
      <c r="L769" s="60"/>
    </row>
    <row r="770">
      <c r="G770" s="62"/>
      <c r="L770" s="60"/>
    </row>
    <row r="771">
      <c r="G771" s="62"/>
      <c r="L771" s="60"/>
    </row>
    <row r="772">
      <c r="G772" s="62"/>
      <c r="L772" s="60"/>
    </row>
    <row r="773">
      <c r="G773" s="62"/>
      <c r="L773" s="60"/>
    </row>
    <row r="774">
      <c r="G774" s="62"/>
      <c r="L774" s="60"/>
    </row>
    <row r="775">
      <c r="G775" s="62"/>
      <c r="L775" s="60"/>
    </row>
    <row r="776">
      <c r="G776" s="62"/>
      <c r="L776" s="60"/>
    </row>
    <row r="777">
      <c r="G777" s="62"/>
      <c r="L777" s="60"/>
    </row>
    <row r="778">
      <c r="G778" s="62"/>
      <c r="L778" s="60"/>
    </row>
    <row r="779">
      <c r="G779" s="62"/>
      <c r="L779" s="60"/>
    </row>
    <row r="780">
      <c r="G780" s="62"/>
      <c r="L780" s="60"/>
    </row>
    <row r="781">
      <c r="G781" s="62"/>
      <c r="L781" s="60"/>
    </row>
    <row r="782">
      <c r="G782" s="62"/>
      <c r="L782" s="60"/>
    </row>
    <row r="783">
      <c r="G783" s="62"/>
      <c r="L783" s="60"/>
    </row>
    <row r="784">
      <c r="G784" s="62"/>
      <c r="L784" s="60"/>
    </row>
    <row r="785">
      <c r="G785" s="62"/>
      <c r="L785" s="60"/>
    </row>
    <row r="786">
      <c r="G786" s="62"/>
      <c r="L786" s="60"/>
    </row>
    <row r="787">
      <c r="G787" s="62"/>
      <c r="L787" s="60"/>
    </row>
    <row r="788">
      <c r="G788" s="62"/>
      <c r="L788" s="60"/>
    </row>
    <row r="789">
      <c r="G789" s="62"/>
      <c r="L789" s="60"/>
    </row>
    <row r="790">
      <c r="G790" s="62"/>
      <c r="L790" s="60"/>
    </row>
    <row r="791">
      <c r="G791" s="62"/>
      <c r="L791" s="60"/>
    </row>
    <row r="792">
      <c r="G792" s="62"/>
      <c r="L792" s="60"/>
    </row>
    <row r="793">
      <c r="G793" s="62"/>
      <c r="L793" s="60"/>
    </row>
    <row r="794">
      <c r="G794" s="62"/>
      <c r="L794" s="60"/>
    </row>
    <row r="795">
      <c r="G795" s="62"/>
      <c r="L795" s="60"/>
    </row>
    <row r="796">
      <c r="G796" s="62"/>
      <c r="L796" s="60"/>
    </row>
    <row r="797">
      <c r="G797" s="62"/>
      <c r="L797" s="60"/>
    </row>
    <row r="798">
      <c r="G798" s="62"/>
      <c r="L798" s="60"/>
    </row>
    <row r="799">
      <c r="G799" s="62"/>
      <c r="L799" s="60"/>
    </row>
    <row r="800">
      <c r="G800" s="62"/>
      <c r="L800" s="60"/>
    </row>
    <row r="801">
      <c r="G801" s="62"/>
      <c r="L801" s="60"/>
    </row>
    <row r="802">
      <c r="G802" s="62"/>
      <c r="L802" s="60"/>
    </row>
    <row r="803">
      <c r="G803" s="62"/>
      <c r="L803" s="60"/>
    </row>
    <row r="804">
      <c r="G804" s="62"/>
      <c r="L804" s="60"/>
    </row>
    <row r="805">
      <c r="G805" s="62"/>
      <c r="L805" s="60"/>
    </row>
    <row r="806">
      <c r="G806" s="62"/>
      <c r="L806" s="60"/>
    </row>
    <row r="807">
      <c r="G807" s="62"/>
      <c r="L807" s="60"/>
    </row>
    <row r="808">
      <c r="G808" s="62"/>
      <c r="L808" s="60"/>
    </row>
    <row r="809">
      <c r="G809" s="62"/>
      <c r="L809" s="60"/>
    </row>
    <row r="810">
      <c r="G810" s="62"/>
      <c r="L810" s="60"/>
    </row>
    <row r="811">
      <c r="G811" s="62"/>
      <c r="L811" s="60"/>
    </row>
    <row r="812">
      <c r="G812" s="62"/>
      <c r="L812" s="60"/>
    </row>
    <row r="813">
      <c r="G813" s="62"/>
      <c r="L813" s="60"/>
    </row>
    <row r="814">
      <c r="G814" s="62"/>
      <c r="L814" s="60"/>
    </row>
    <row r="815">
      <c r="G815" s="62"/>
      <c r="L815" s="60"/>
    </row>
    <row r="816">
      <c r="G816" s="62"/>
      <c r="L816" s="60"/>
    </row>
    <row r="817">
      <c r="G817" s="62"/>
      <c r="L817" s="60"/>
    </row>
    <row r="818">
      <c r="G818" s="62"/>
      <c r="L818" s="60"/>
    </row>
    <row r="819">
      <c r="G819" s="62"/>
      <c r="L819" s="60"/>
    </row>
    <row r="820">
      <c r="G820" s="62"/>
      <c r="L820" s="60"/>
    </row>
    <row r="821">
      <c r="G821" s="62"/>
      <c r="L821" s="60"/>
    </row>
    <row r="822">
      <c r="G822" s="62"/>
      <c r="L822" s="60"/>
    </row>
    <row r="823">
      <c r="G823" s="62"/>
      <c r="L823" s="60"/>
    </row>
    <row r="824">
      <c r="G824" s="62"/>
      <c r="L824" s="60"/>
    </row>
    <row r="825">
      <c r="G825" s="62"/>
      <c r="L825" s="60"/>
    </row>
    <row r="826">
      <c r="G826" s="62"/>
      <c r="L826" s="60"/>
    </row>
    <row r="827">
      <c r="G827" s="62"/>
      <c r="L827" s="60"/>
    </row>
    <row r="828">
      <c r="G828" s="62"/>
      <c r="L828" s="60"/>
    </row>
    <row r="829">
      <c r="G829" s="62"/>
      <c r="L829" s="60"/>
    </row>
    <row r="830">
      <c r="G830" s="62"/>
      <c r="L830" s="60"/>
    </row>
    <row r="831">
      <c r="G831" s="62"/>
      <c r="L831" s="60"/>
    </row>
    <row r="832">
      <c r="G832" s="62"/>
      <c r="L832" s="60"/>
    </row>
    <row r="833">
      <c r="G833" s="62"/>
      <c r="L833" s="60"/>
    </row>
    <row r="834">
      <c r="G834" s="62"/>
      <c r="L834" s="60"/>
    </row>
    <row r="835">
      <c r="G835" s="62"/>
      <c r="L835" s="60"/>
    </row>
    <row r="836">
      <c r="G836" s="62"/>
      <c r="L836" s="6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25"/>
    <col customWidth="1" min="2" max="2" width="27.25"/>
    <col customWidth="1" min="3" max="3" width="27.0"/>
    <col customWidth="1" min="4" max="4" width="54.5"/>
  </cols>
  <sheetData>
    <row r="1">
      <c r="A1" s="8" t="s">
        <v>2776</v>
      </c>
      <c r="B1" s="8" t="s">
        <v>2814</v>
      </c>
      <c r="C1" s="15" t="s">
        <v>2778</v>
      </c>
      <c r="D1" s="10" t="s">
        <v>2815</v>
      </c>
      <c r="E1" s="8" t="s">
        <v>2816</v>
      </c>
      <c r="F1" s="8" t="s">
        <v>2817</v>
      </c>
      <c r="G1" s="57" t="s">
        <v>2818</v>
      </c>
      <c r="H1" s="8" t="s">
        <v>2791</v>
      </c>
      <c r="I1" s="8" t="s">
        <v>44</v>
      </c>
      <c r="J1" s="8" t="s">
        <v>2790</v>
      </c>
      <c r="K1" s="8" t="s">
        <v>2819</v>
      </c>
      <c r="L1" s="63" t="s">
        <v>2820</v>
      </c>
    </row>
    <row r="2">
      <c r="A2" s="9" t="str">
        <f>Form!AN151</f>
        <v>1749 N. Wells St., Chicago, Illinois</v>
      </c>
      <c r="B2" s="9" t="str">
        <f>Form!C151</f>
        <v>Michelle Roberts, MS, CCC-SLP</v>
      </c>
      <c r="C2" s="9" t="str">
        <f>Form!L151</f>
        <v>Speech-Language Pathologist</v>
      </c>
      <c r="D2" s="61" t="str">
        <f>Form!C151&amp;Form!E151&amp;" is a "&amp;Form!L151&amp;" employed at "&amp;Form!AO151&amp;". They began working with general voice clients in "&amp;Form!AW151&amp;", and transgender/gender diverse clients in "&amp;Form!AV151&amp;". "&amp;Form!P151&amp;" "&amp;Form!S151&amp;" "&amp;Form!X151&amp;" "&amp;CHAR(10)&amp;CHAR(10)&amp;"They are affiliated with the following: "&amp;Form!AP151&amp;". "&amp;Form!AY151&amp;Form!Z151&amp;Form!AB151&amp;Form!AU151&amp;Form!BA151</f>
        <v>Michelle Roberts, MS, CCC-SLP is a Speech-Language Pathologist employed at Authentic Voice &amp; Speech, LLC. They began working with general voice clients in 2017, and transgender/gender diverse clients in 2017. Individual training is offered in person or virtually, and group training is offered in person or virtually. Services are available for those with feminine, masculine, androgynous, and singing-related voice goals. 
They are affiliated with the following: American Speech-Language Hearing Association (ASHA). This provider opted to share the following additional aspects of identity: LGBTQ+ community membership
Regarding formal training in voice for transgender and gender diverse people, this provider reported: Specialized training in gender affirming voice services during graduate school and continuing education related to learning updated and best practices for this work throughout my career. I have 7 years experience of specializing in gender affirming voice services. 
Regarding areas of specialty/specific trainings, this provider reported: Singing voice training
Regarding formal training in cultural humility for transgender and gender diverse people, this provider reported: Various continuing education courses regarding cultural competence and humility </v>
      </c>
      <c r="E2" s="9" t="str">
        <f>Form!T151</f>
        <v>IL</v>
      </c>
      <c r="F2" s="9" t="str">
        <f>Form!M151</f>
        <v>English</v>
      </c>
      <c r="G2" s="9" t="str">
        <f>Form!AI151</f>
        <v>Cisgender Woman</v>
      </c>
      <c r="H2" s="9" t="str">
        <f>Form!AR151</f>
        <v>michelle@authentic-voiceandspeech.com</v>
      </c>
      <c r="I2" s="49" t="str">
        <f>Form!AS151</f>
        <v>authentic-voiceandspeech.com</v>
      </c>
      <c r="J2" s="9">
        <f>Form!AQ151</f>
        <v>9187407768</v>
      </c>
      <c r="K2" s="9" t="str">
        <f>Form!AC151</f>
        <v>Accepting Blue Cross Blue Shield PPO and Blue Choice, package discounts, payment plan options</v>
      </c>
      <c r="L2" s="60">
        <f>Form!A151</f>
        <v>45366.76835</v>
      </c>
    </row>
    <row r="3">
      <c r="A3" s="9" t="str">
        <f>Form!AN152</f>
        <v>72 High Street , Mt. Holly, New Jersey</v>
      </c>
      <c r="B3" s="9" t="str">
        <f>Form!C152</f>
        <v>Judith Koza, MA, CCC-SLP</v>
      </c>
      <c r="C3" s="9" t="str">
        <f>Form!L152</f>
        <v>Speech-Language Pathologist</v>
      </c>
      <c r="D3" s="61" t="str">
        <f>Form!C152&amp;Form!E152&amp;" is a "&amp;Form!L152&amp;" employed at "&amp;Form!AO152&amp;". They began working with general voice clients in "&amp;Form!AW152&amp;", and transgender/gender diverse clients in "&amp;Form!AV152&amp;". "&amp;Form!P152&amp;" "&amp;Form!S152&amp;" "&amp;Form!X152&amp;" "&amp;CHAR(10)&amp;CHAR(10)&amp;"They are affiliated with the following: "&amp;Form!AP152&amp;". "&amp;Form!AY152&amp;Form!Z152&amp;Form!AB152&amp;Form!AU152&amp;Form!BA152</f>
        <v>Judith Koza, MA, CCC-SLP is a Speech-Language Pathologist employed at Raise Your Voice Speech Pathology Services. They began working with general voice clients in 1990, and transgender/gender diverse clients in 2006. Individual training is offered in person or virtually, and group training is offered virtually. Services are available for those with feminine, masculine, and androgynous voice goals. 
They are affiliated with the following: American Speech-Language Hearing Association (ASHA). 
Regarding formal training in voice for transgender and gender diverse people, this provider reported: As a speech-language pathologist, I have been working with clients on gender affirming voice training for over 15 years. I work with individuals as well as groups. 
Regarding areas of specialty/specific trainings, this provider reported: Adult and pediatric gender affirming voice, Estill Voice Training, Lessac-Madsen Resonant Voice Therapy
Regarding formal training in cultural humility for transgender and gender diverse people, this provider reported: I have received yearly training through seminars in DEI</v>
      </c>
      <c r="E3" s="9" t="str">
        <f>Form!T152</f>
        <v>PA, NJ, DE, FL</v>
      </c>
      <c r="F3" s="9" t="str">
        <f>Form!M152</f>
        <v>English</v>
      </c>
      <c r="G3" s="9" t="str">
        <f>Form!AI152</f>
        <v>Cisgender Woman</v>
      </c>
      <c r="H3" s="9" t="str">
        <f>Form!AR152</f>
        <v>judith@raiseyourvoicespeech.com</v>
      </c>
      <c r="I3" s="49" t="str">
        <f>Form!AS152</f>
        <v>www.raiseyourvoicespeech.com</v>
      </c>
      <c r="J3" s="9">
        <f>Form!AQ152</f>
        <v>6099222252</v>
      </c>
      <c r="K3" s="9" t="str">
        <f>Form!AC152</f>
        <v>In-network with many insurance companies, flexible payment options</v>
      </c>
      <c r="L3" s="60">
        <f>Form!A152</f>
        <v>45367.47564</v>
      </c>
    </row>
    <row r="4">
      <c r="A4" s="9" t="str">
        <f>Form!AN153</f>
        <v>601 N Caroline St 6th floor, Baltimore, MD 21287</v>
      </c>
      <c r="B4" s="9" t="str">
        <f>Form!C153</f>
        <v>Michelle Wilson, MM, MS, CCC-SLP</v>
      </c>
      <c r="C4" s="9" t="str">
        <f>Form!L153</f>
        <v>Speech-Language Pathologist</v>
      </c>
      <c r="D4" s="61" t="str">
        <f>Form!C153&amp;Form!E153&amp;" is a "&amp;Form!L153&amp;" employed at "&amp;Form!AO153&amp;". They began working with general voice clients in "&amp;Form!AW153&amp;", and transgender/gender diverse clients in "&amp;Form!AV153&amp;". "&amp;Form!P153&amp;" "&amp;Form!S153&amp;" "&amp;Form!X153&amp;" "&amp;CHAR(10)&amp;CHAR(10)&amp;"They are affiliated with the following: "&amp;Form!AP153&amp;". "&amp;Form!AY153&amp;Form!Z153&amp;Form!AB153&amp;Form!AU153&amp;Form!BA153</f>
        <v>Michelle Wilson, MM, MS, CCC-SLP is a Speech-Language Pathologist employed at Johns Hopkins Hospital. They began working with general voice clients in 2015, and transgender/gender diverse clients in 2021. Individual training is offered in person or virtually, and group training is not offered. Services are available for those with feminine, masculine, androgynous, and singing-related voice goals. 
They are affiliated with the following: American Speech-Language Hearing Association (ASHA). 
Regarding formal training in voice for transgender and gender diverse people, this provider reported: Voice-specialized SLP with over 9 years of voice therapy experience. Completed training in 2021 on gender affirming voice care, and have been providing services since then to the TGNC community.
Regarding areas of specialty/specific trainings, this provider reported: Singing voice specialist; have a Master of Music in vocal performance</v>
      </c>
      <c r="E4" s="64" t="str">
        <f>Form!T153</f>
        <v>MD, DC, VA</v>
      </c>
      <c r="F4" s="9" t="str">
        <f>Form!M153</f>
        <v>English</v>
      </c>
      <c r="G4" s="9" t="str">
        <f>Form!AI153</f>
        <v>Cisgender Woman</v>
      </c>
      <c r="H4" s="9" t="str">
        <f>Form!AR153</f>
        <v/>
      </c>
      <c r="I4" s="9" t="str">
        <f>Form!AS153</f>
        <v/>
      </c>
      <c r="J4" s="9">
        <f>Form!AQ153</f>
        <v>4439976467</v>
      </c>
      <c r="K4" s="9" t="str">
        <f>Form!AC153</f>
        <v>Insurance and private pay accepted through Johns Hopkins Hospital</v>
      </c>
      <c r="L4" s="60">
        <f>Form!A153</f>
        <v>45367.503</v>
      </c>
    </row>
    <row r="5">
      <c r="A5" s="9" t="str">
        <f>Form!AN154</f>
        <v>Baltimore, MD</v>
      </c>
      <c r="B5" s="9" t="str">
        <f>Form!C154</f>
        <v>Kristine Pietsch, MA, CCC-SLP</v>
      </c>
      <c r="C5" s="9" t="str">
        <f>Form!L154</f>
        <v>Speech-Language Pathologist</v>
      </c>
      <c r="D5" s="61" t="str">
        <f>Form!C154&amp;Form!E154&amp;" is a "&amp;Form!L154&amp;" employed at "&amp;Form!AO154&amp;". They began working with general voice clients in "&amp;Form!AW154&amp;", and transgender/gender diverse clients in "&amp;Form!AV154&amp;". "&amp;Form!P154&amp;" "&amp;Form!S154&amp;" "&amp;Form!X154&amp;" "&amp;CHAR(10)&amp;CHAR(10)&amp;"They are affiliated with the following: "&amp;Form!AP154&amp;". "&amp;Form!AY154&amp;Form!Z154&amp;Form!AB154&amp;Form!AU154&amp;Form!BA154</f>
        <v>Kristine Pietsch, MA, CCC-SLP (she/her) is a Speech-Language Pathologist employed at Johns Hopkins Oto (outpatient center and Greenspring station locations). They began working with general voice clients in 2009, and transgender/gender diverse clients in 2017. Individual training is offered in person or virtually, and group training is not offered. Services are available for those with feminine, masculine, androgynous, and singing-related voice goals. 
They are affiliated with the following: American Speech-Language Hearing Association (ASHA). 
Regarding formal training in voice for transgender and gender diverse people, this provider reported: Gender Affirming Voice Training: A Self-Study Course for Voice Clinicians, 5+ years worth of consistent work with this population,12+ years as a voice specialist speech pathologist</v>
      </c>
      <c r="E5" s="9" t="str">
        <f>Form!T154</f>
        <v>MD</v>
      </c>
      <c r="F5" s="9" t="str">
        <f>Form!M154</f>
        <v>English</v>
      </c>
      <c r="G5" s="9" t="str">
        <f>Form!AI154</f>
        <v>Cisgender Woman</v>
      </c>
      <c r="H5" s="9" t="str">
        <f>Form!AR154</f>
        <v>kteets1@jh.edu</v>
      </c>
      <c r="I5" s="49" t="str">
        <f>Form!AS154</f>
        <v>https://www.hopkinsmedicine.org/profiles/details/kristine-teets</v>
      </c>
      <c r="J5" s="9">
        <f>Form!AQ154</f>
        <v>4439976467</v>
      </c>
      <c r="K5" s="9" t="str">
        <f>Form!AC154</f>
        <v>Accept all insurances covering gender affirming care in the state of maryland</v>
      </c>
      <c r="L5" s="60">
        <f>Form!A154</f>
        <v>45368.80717</v>
      </c>
    </row>
    <row r="6">
      <c r="A6" s="9" t="str">
        <f>Form!AN155</f>
        <v>Milwaukee, WI</v>
      </c>
      <c r="B6" s="9" t="str">
        <f>Form!C155</f>
        <v>Samantha McGhee, MS, CCC-SLP</v>
      </c>
      <c r="C6" s="9" t="str">
        <f>Form!L155</f>
        <v>Speech-Language Pathologist</v>
      </c>
      <c r="D6" s="61" t="str">
        <f>Form!C155&amp;Form!E155&amp;" is a "&amp;Form!L155&amp;" employed at "&amp;Form!AO155&amp;". They began working with general voice clients in "&amp;Form!AW155&amp;", and transgender/gender diverse clients in "&amp;Form!AV155&amp;". "&amp;Form!P155&amp;" "&amp;Form!S155&amp;" "&amp;Form!X155&amp;" "&amp;CHAR(10)&amp;CHAR(10)&amp;"They are affiliated with the following: "&amp;Form!AP155&amp;". "&amp;Form!AY155&amp;Form!Z155&amp;Form!AB155&amp;Form!AU155&amp;Form!BA155</f>
        <v>Samantha McGhee, MS, CCC-SLP (she/her) is a Speech-Language Pathologist employed at Children's Wisconsin. They began working with general voice clients in 2014, and transgender/gender diverse clients in 2022. Individual training is offered in person or virtually, and group training is not offered. Services are available for those with feminine, masculine, and androgynous voice goals. 
They are affiliated with the following: American Speech-Language Hearing Association (ASHA). This provider opted to share the following additional aspects of identity: queer identifying
Regarding formal training in voice for transgender and gender diverse people, this provider reported: voice clinic training in graduate school, currently work in a Gender Health Clinic, professional education hours/courses on GAVC training
Regarding areas of specialty/specific trainings, this provider reported: pediatric gender affirming voice therapy
Regarding formal training in cultural humility for transgender and gender diverse people, this provider reported:  continuing education courses</v>
      </c>
      <c r="E6" s="9" t="str">
        <f>Form!T155</f>
        <v>WI</v>
      </c>
      <c r="F6" s="9" t="str">
        <f>Form!M155</f>
        <v>English</v>
      </c>
      <c r="G6" s="9" t="str">
        <f>Form!AI155</f>
        <v>Cisgender Woman</v>
      </c>
      <c r="H6" s="9" t="str">
        <f>Form!AR155</f>
        <v>smcghee2@childrenswi.org</v>
      </c>
      <c r="I6" s="9" t="str">
        <f>Form!AS155</f>
        <v/>
      </c>
      <c r="J6" s="9" t="str">
        <f>Form!AQ155</f>
        <v/>
      </c>
      <c r="K6" s="9" t="str">
        <f>Form!AC155</f>
        <v>insurance</v>
      </c>
      <c r="L6" s="60">
        <f>Form!A155</f>
        <v>45368.99648</v>
      </c>
    </row>
    <row r="7">
      <c r="A7" s="9" t="str">
        <f>Form!AN156</f>
        <v>403 Summit Blvd, Ste 204, Broomfield, Colorado</v>
      </c>
      <c r="B7" s="9" t="str">
        <f>Form!C156</f>
        <v>Clare Henderson, MA, CCC-SLP, CBIS</v>
      </c>
      <c r="C7" s="9" t="str">
        <f>Form!L156</f>
        <v>Speech-Language Pathologist</v>
      </c>
      <c r="D7" s="61" t="str">
        <f>Form!C156&amp;Form!E156&amp;" is a "&amp;Form!L156&amp;" employed at "&amp;Form!AO156&amp;". They began working with general voice clients in "&amp;Form!AW156&amp;", and transgender/gender diverse clients in "&amp;Form!AV156&amp;". "&amp;Form!P156&amp;" "&amp;Form!S156&amp;" "&amp;Form!X156&amp;" "&amp;CHAR(10)&amp;CHAR(10)&amp;"They are affiliated with the following: "&amp;Form!AP156&amp;". "&amp;Form!AY156&amp;Form!Z156&amp;Form!AB156&amp;Form!AU156&amp;Form!BA156</f>
        <v>Clare Henderson, MA, CCC-SLP, CBIS (she/her) is a Speech-Language Pathologist employed at Center for Vocal Health. They began working with general voice clients in 2020, and transgender/gender diverse clients in 2021. Individual training is offered in person or virtually, and group training is not offered. Services are available for those with feminine, masculine, and androgynous voice goals. 
They are affiliated with the following: American Speech-Language Hearing Association (ASHA) Special Interest Group for voice and upper airway disorders, Founder and organizer of Colorado Regional Voice Collective. This provider opted to share the following additional aspects of identity: Queer, neurodivergent (ADHD), white, middle-SES
Regarding formal training in voice for transgender and gender diverse people, this provider reported: I have been working in gender-affirming voice since 2020 and I always say that I'll never be done learning this work. I have taken many courses in GA voice from trans and gender-diverse SLPs, cis providers, and singing teachers. I attend conferences and continuing ed frequently, and most importantly I am always learning from those in the trans community that share their voice resources online (TransVoiceLessons, Renee Yoxon, Quinn at Quintessential Voice). I am committed to providing a neurodivergent-affirming and trauma-informed space for vocal exploration and integration. 
Regarding areas of specialty/specific trainings, this provider reported: I can provide intermediate-level singing voice practices related to gender-perception, but I typically refer professional performers to others with singing voice specialty. I also perform laryngoscopy if we need to get a look at your larynx. 
Regarding formal training in cultural humility for transgender and gender diverse people, this provider reported: I completed a 3 credit graduate level course with CREDIT institute, several courses with Transplaining, multiple cultural humility and responsiveness trainings in my GA voice training, and annual required trainings through our practice</v>
      </c>
      <c r="E7" s="9" t="str">
        <f>Form!T156</f>
        <v>CO</v>
      </c>
      <c r="F7" s="9" t="str">
        <f>Form!M156</f>
        <v>English</v>
      </c>
      <c r="G7" s="9" t="str">
        <f>Form!AI156</f>
        <v>Nonbinary</v>
      </c>
      <c r="H7" s="9" t="str">
        <f>Form!AR156</f>
        <v>clare@yourvocalhealth.com</v>
      </c>
      <c r="I7" s="49" t="str">
        <f>Form!AS156</f>
        <v>www.yourvocalhealth.com</v>
      </c>
      <c r="J7" s="9">
        <f>Form!AQ156</f>
        <v>7204012139</v>
      </c>
      <c r="K7" s="9" t="str">
        <f>Form!AC156</f>
        <v>We accept most insurances, offer rotating "pay what you can" program (6 sessions), private pay</v>
      </c>
      <c r="L7" s="60">
        <f>Form!A156</f>
        <v>45369.09531</v>
      </c>
    </row>
    <row r="8">
      <c r="A8" s="9" t="str">
        <f>Form!AN157</f>
        <v>St. Paul, MN</v>
      </c>
      <c r="B8" s="9" t="str">
        <f>Form!C157</f>
        <v>Sara M. Oberg, B.M., M.A., CCC-SLP</v>
      </c>
      <c r="C8" s="9" t="str">
        <f>Form!L157</f>
        <v>Speech-Language Pathologist</v>
      </c>
      <c r="D8" s="61" t="str">
        <f>Form!C157&amp;Form!E157&amp;" is a "&amp;Form!L157&amp;" employed at "&amp;Form!AO157&amp;". They began working with general voice clients in "&amp;Form!AW157&amp;", and transgender/gender diverse clients in "&amp;Form!AV157&amp;". "&amp;Form!P157&amp;" "&amp;Form!S157&amp;" "&amp;Form!X157&amp;" "&amp;CHAR(10)&amp;CHAR(10)&amp;"They are affiliated with the following: "&amp;Form!AP157&amp;". "&amp;Form!AY157&amp;Form!Z157&amp;Form!AB157&amp;Form!AU157&amp;Form!BA157</f>
        <v>Sara M. Oberg, B.M., M.A., CCC-SLP (she/her) is a Speech-Language Pathologist employed at Regions Hospital. They began working with general voice clients in 2007, and transgender/gender diverse clients in 2019. Individual training is offered in person or virtually, and group training is not offered. Services are available for those with feminine, masculine, androgynous, and singing-related voice goals. 
They are affiliated with the following: American Speech-Language-Hearing Association (ASHA), Minnesota Speech-Language-Hearing Association, Pan American Vocology Association (PAVA). 
Regarding formal training in voice for transgender and gender diverse people, this provider reported: I am a speech-language pathologist since 2007, am a NCVS Trained Vocologist, have a B.M. in Vocal Performance and Vocal Music Education
Regarding formal training in cultural humility for transgender and gender diverse people, this provider reported: I have taken several continuing education courses.</v>
      </c>
      <c r="E8" s="9" t="str">
        <f>Form!T157</f>
        <v>MN</v>
      </c>
      <c r="F8" s="9" t="str">
        <f>Form!M157</f>
        <v>English</v>
      </c>
      <c r="G8" s="9" t="str">
        <f>Form!AI157</f>
        <v>Cisgender Woman</v>
      </c>
      <c r="H8" s="9" t="str">
        <f>Form!AR157</f>
        <v/>
      </c>
      <c r="I8" s="9" t="str">
        <f>Form!AS157</f>
        <v/>
      </c>
      <c r="J8" s="9">
        <f>Form!AQ157</f>
        <v>9529935900</v>
      </c>
      <c r="K8" s="9" t="str">
        <f>Form!AC157</f>
        <v/>
      </c>
      <c r="L8" s="60">
        <f>Form!A157</f>
        <v>45369.42125</v>
      </c>
    </row>
    <row r="9">
      <c r="A9" s="9" t="str">
        <f>Form!AN158</f>
        <v>863 Lorenz Avenue, North Baldwin, NY</v>
      </c>
      <c r="B9" s="9" t="str">
        <f>Form!C158</f>
        <v>Julie A. Rosado, M.S. CCC-SLP</v>
      </c>
      <c r="C9" s="9" t="str">
        <f>Form!L158</f>
        <v>Speech-Language Pathologist</v>
      </c>
      <c r="D9" s="61" t="str">
        <f>Form!C158&amp;Form!E158&amp;" is a "&amp;Form!L158&amp;" employed at "&amp;Form!AO158&amp;". They began working with general voice clients in "&amp;Form!AW158&amp;", and transgender/gender diverse clients in "&amp;Form!AV158&amp;". "&amp;Form!P158&amp;" "&amp;Form!S158&amp;" "&amp;Form!X158&amp;" "&amp;CHAR(10)&amp;CHAR(10)&amp;"They are affiliated with the following: "&amp;Form!AP158&amp;". "&amp;Form!AY158&amp;Form!Z158&amp;Form!AB158&amp;Form!AU158&amp;Form!BA158</f>
        <v>Julie A. Rosado, M.S. CCC-SLP (she/her) is a Speech-Language Pathologist employed at Communication Allies Speech &amp; Language Therapy. They began working with general voice clients in 2003, and transgender/gender diverse clients in 2004. Individual training is offered in person or virtually, and group training is offered in person or virtually. Services are available for those with feminine, masculine, androgynous, and singing-related voice goals. 
They are affiliated with the following: American Speech-Language-Hearing Association (ASHA). This provider opted to share the following additional aspects of identity: Queer, Latina
Regarding formal training in voice for transgender and gender diverse people, this provider reported: Voice therapist and professional singer trained in Gender Affirming Voice Therapy and Coaching. Training includes voice/speech science, and ongoing continuing education to support the TGNC community. 
Regarding areas of specialty/specific trainings, this provider reported: Conservatory-trained professional singer
Regarding formal training in cultural humility for transgender and gender diverse people, this provider reported: Transplaining Courses, Bilingual Transgender Voice, Mentoring, Self-study, </v>
      </c>
      <c r="E9" s="9" t="str">
        <f>Form!T158</f>
        <v>NY, MA</v>
      </c>
      <c r="F9" s="9" t="str">
        <f>Form!M158</f>
        <v>English, Spanish</v>
      </c>
      <c r="G9" s="9" t="str">
        <f>Form!AI158</f>
        <v>Cisgender Woman</v>
      </c>
      <c r="H9" s="9" t="str">
        <f>Form!AR158</f>
        <v>julierosadoslp@gmail.com</v>
      </c>
      <c r="I9" s="49" t="str">
        <f>Form!AS158</f>
        <v>https://www.communicationallies.com/</v>
      </c>
      <c r="J9" s="9">
        <f>Form!AQ158</f>
        <v>5163621101</v>
      </c>
      <c r="K9" s="9" t="str">
        <f>Form!AC158</f>
        <v>If finances are an issue please let me know and I will try to accommodate you</v>
      </c>
      <c r="L9" s="60">
        <f>Form!A158</f>
        <v>45369.44895</v>
      </c>
    </row>
    <row r="10">
      <c r="A10" s="9" t="str">
        <f>Form!AN159</f>
        <v>Golden, Colorado</v>
      </c>
      <c r="B10" s="9" t="str">
        <f>Form!C159</f>
        <v>Holly Kosanovich, MS, CCC-SLP</v>
      </c>
      <c r="C10" s="9" t="str">
        <f>Form!L159</f>
        <v>Speech-Language Pathologist</v>
      </c>
      <c r="D10" s="61" t="str">
        <f>Form!C159&amp;Form!E159&amp;" is a "&amp;Form!L159&amp;" employed at "&amp;Form!AO159&amp;". They began working with general voice clients in "&amp;Form!AW159&amp;", and transgender/gender diverse clients in "&amp;Form!AV159&amp;". "&amp;Form!P159&amp;" "&amp;Form!S159&amp;" "&amp;Form!X159&amp;" "&amp;CHAR(10)&amp;CHAR(10)&amp;"They are affiliated with the following: "&amp;Form!AP159&amp;". "&amp;Form!AY159&amp;Form!Z159&amp;Form!AB159&amp;Form!AU159&amp;Form!BA159</f>
        <v>Holly Kosanovich, MS, CCC-SLP (she/her) is a Speech-Language Pathologist employed at Center for Vocal Health. They began working with general voice clients in 2019, and transgender/gender diverse clients in 2020. Individual training is offered virtually, and group training is not offered. Services are available for those with feminine, masculine, and androgynous voice goals. 
They are affiliated with the following: . 
Regarding formal training in voice for transgender and gender diverse people, this provider reported: Holly has worked in the area of voice for over six years, and has provided GAVT for four years. She takes a very collaborative approach with her clients and meets her clients where they are in their voice journey.</v>
      </c>
      <c r="E10" s="9" t="str">
        <f>Form!T159</f>
        <v>CO, WY</v>
      </c>
      <c r="F10" s="9" t="str">
        <f>Form!M159</f>
        <v>English</v>
      </c>
      <c r="G10" s="9" t="str">
        <f>Form!AI159</f>
        <v>Cisgender Woman</v>
      </c>
      <c r="H10" s="9" t="str">
        <f>Form!AR159</f>
        <v/>
      </c>
      <c r="I10" s="49" t="str">
        <f>Form!AS159</f>
        <v>www.yourvocalhealth.com</v>
      </c>
      <c r="J10" s="9">
        <f>Form!AQ159</f>
        <v>7204012139</v>
      </c>
      <c r="K10" s="9" t="str">
        <f>Form!AC159</f>
        <v>Our clinic is in-network with various commerical insurance companies. We also offer self-pay services.</v>
      </c>
      <c r="L10" s="60">
        <f>Form!A159</f>
        <v>45369.47864</v>
      </c>
    </row>
    <row r="11">
      <c r="A11" s="9" t="str">
        <f>Form!AN160</f>
        <v>323 Richmond St E, Toronto, Ontario</v>
      </c>
      <c r="B11" s="9" t="str">
        <f>Form!C160</f>
        <v>Jordan Scholl, MSc. SLP</v>
      </c>
      <c r="C11" s="9" t="str">
        <f>Form!L160</f>
        <v>Speech-Language Pathologist</v>
      </c>
      <c r="D11" s="61" t="str">
        <f>Form!C160&amp;Form!E160&amp;" is a "&amp;Form!L160&amp;" employed at "&amp;Form!AO160&amp;". They began working with general voice clients in "&amp;Form!AW160&amp;", and transgender/gender diverse clients in "&amp;Form!AV160&amp;". "&amp;Form!P160&amp;" "&amp;Form!S160&amp;" "&amp;Form!X160&amp;" "&amp;CHAR(10)&amp;CHAR(10)&amp;"They are affiliated with the following: "&amp;Form!AP160&amp;". "&amp;Form!AY160&amp;Form!Z160&amp;Form!AB160&amp;Form!AU160&amp;Form!BA160</f>
        <v>Jordan Scholl, MSc. SLP (he/him) is a Speech-Language Pathologist employed at Toronto Adult Speech Clinic. They began working with general voice clients in 2015, and transgender/gender diverse clients in 2016. Individual training is offered in person or virtually, and group training is not offered. Services are available for those with feminine, masculine, androgynous, and singing-related voice goals. 
They are affiliated with the following: College of Audiologists and Speech-Language Pathologists of Ontario, Speech-Language and Audiology Canada. This provider opted to share the following additional aspects of identity: Member of and advocate within the 2SLGBTQIA+ community
Regarding formal training in voice for transgender and gender diverse people, this provider reported: Trained as an anatomist and speech-language pathologist. Have worked as a professional singer/voice coach for the last 20+ years. Have taken continuing education on gender affirming voice and communication training as well as diversity and inclusivity training for SLP practice. Work in collaboration with GRS Montreal as part of their voice feminization program.
Regarding areas of specialty/specific trainings, this provider reported: Transmasculine, Transfeminine, and Non-binary voice and communication training. Transmasculine, Transfeminine, and Non-binary singing voice. Post-gender affirming surgery rehabilitation and voice therapy.
Regarding formal training in cultural humility for transgender and gender diverse people, this provider reported: Attended workshops on gender affirming care, working with a gender-inclusive lens in speech-language pathology practice, and trauma-informed care for speech-language pathologists.
This provider wished to share the following additional information: Also provide workshops for workplaces or community organizations pertaining to voice use, assertiveness and affirming communication training, workplace communication training, voice training for fitness professionals, and singing voice technique. When not providing speech-language pathology services, work as a professional singer and spin instructor.</v>
      </c>
      <c r="E11" s="9" t="str">
        <f>Form!T160</f>
        <v>Ontario, PEI, Territories</v>
      </c>
      <c r="F11" s="9" t="str">
        <f>Form!M160</f>
        <v>English</v>
      </c>
      <c r="G11" s="9" t="str">
        <f>Form!AI160</f>
        <v>Cisgender Man</v>
      </c>
      <c r="H11" s="9" t="str">
        <f>Form!AR160</f>
        <v>info@torontoadultspeechclinic.com</v>
      </c>
      <c r="I11" s="49" t="str">
        <f>Form!AS160</f>
        <v>www.torontoadultspeechclinic.com</v>
      </c>
      <c r="J11" s="9">
        <f>Form!AQ160</f>
        <v>6476333325</v>
      </c>
      <c r="K11" s="9" t="str">
        <f>Form!AC160</f>
        <v>Sliding scale available</v>
      </c>
      <c r="L11" s="60">
        <f>Form!A160</f>
        <v>45369.49104</v>
      </c>
    </row>
    <row r="12">
      <c r="A12" s="9" t="str">
        <f>Form!AN161</f>
        <v>15150 Preston Road, Ste 300, Dallas, Texas</v>
      </c>
      <c r="B12" s="9" t="str">
        <f>Form!C161</f>
        <v>Donna Gonzalez</v>
      </c>
      <c r="C12" s="9" t="str">
        <f>Form!L161</f>
        <v>Vocal Pedagogue/Singing Instructor</v>
      </c>
      <c r="D12" s="61" t="str">
        <f>Form!C161&amp;Form!E161&amp;" is a "&amp;Form!L161&amp;" employed at "&amp;Form!AO161&amp;". They began working with general voice clients in "&amp;Form!AW161&amp;", and transgender/gender diverse clients in "&amp;Form!AV161&amp;". "&amp;Form!P161&amp;" "&amp;Form!S161&amp;" "&amp;Form!X161&amp;" "&amp;CHAR(10)&amp;CHAR(10)&amp;"They are affiliated with the following: "&amp;Form!AP161&amp;". "&amp;Form!AY161&amp;Form!Z161&amp;Form!AB161&amp;Form!AU161&amp;Form!BA161</f>
        <v>Donna Gonzalez (she/her) is a Vocal Pedagogue/Singing Instructor employed at Best Speech Therapy, PLLC. They began working with general voice clients in 1984, and transgender/gender diverse clients in 2019. Individual training is offered in person or virtually, and group training is offered in person or virtually. Services are available for those with feminine, masculine, androgynous, and singing-related voice goals. 
They are affiliated with the following: Voice and Speech Trainers Association, Pan American Vocology Association, The Voice Foundation. 
Regarding formal training in voice for transgender and gender diverse people, this provider reported: I am a vocologist, vocal coach trained in classical singing and a degree in vocal performance. For 20 years of my career, my love was musical theater, jazz and cabaret singing. These skills combined with 30 years of experience as a professional performer and speaker, my extensive background as a teacher of movement, music and drama and theater direction, made me an ideal person to help in this area.
Regarding areas of specialty/specific trainings, this provider reported: Gender affirming singing voice, Gender affirming Voice, Pediatric Gender affirming Voice, Movement specialist, Vocology certification, Drama and Theater direction, 
Regarding formal training in cultural humility for transgender and gender diverse people, this provider reported: Gender Affirming Voice Conferences, Friends, Family, and clients</v>
      </c>
      <c r="E12" s="64" t="str">
        <f>Form!T161</f>
        <v>TX, CA, FL, MS</v>
      </c>
      <c r="F12" s="9" t="str">
        <f>Form!M161</f>
        <v>English</v>
      </c>
      <c r="G12" s="9" t="str">
        <f>Form!AI161</f>
        <v>Cisgender Woman</v>
      </c>
      <c r="H12" s="9" t="str">
        <f>Form!AR161</f>
        <v>info@bestspeechtherapy.com</v>
      </c>
      <c r="I12" s="49" t="str">
        <f>Form!AS161</f>
        <v>www.bestspeechtherapy.com</v>
      </c>
      <c r="J12" s="9">
        <f>Form!AQ161</f>
        <v>2149971106</v>
      </c>
      <c r="K12" s="9" t="str">
        <f>Form!AC161</f>
        <v>We are out of network with all insurances. We provide a Superbill for your to claim your out of network insurances. We offer discounted packages. </v>
      </c>
      <c r="L12" s="60">
        <f>Form!A161</f>
        <v>45369.49563</v>
      </c>
    </row>
    <row r="13">
      <c r="A13" s="9" t="str">
        <f>Form!AN163</f>
        <v>241 Charles Street, Boston, Massachusetts</v>
      </c>
      <c r="B13" s="9" t="str">
        <f>Form!C163</f>
        <v>Abigail M. Garneau, MA., CCC-SLP</v>
      </c>
      <c r="C13" s="9" t="str">
        <f>Form!L163</f>
        <v>Speech-Language Pathologist</v>
      </c>
      <c r="D13" s="61" t="str">
        <f>Form!C163&amp;Form!E163&amp;" is a "&amp;Form!L163&amp;" employed at "&amp;Form!AO163&amp;". They began working with general voice clients in "&amp;Form!AW163&amp;", and transgender/gender diverse clients in "&amp;Form!AV163&amp;". "&amp;Form!P163&amp;" "&amp;Form!S163&amp;" "&amp;Form!X163&amp;" "&amp;CHAR(10)&amp;CHAR(10)&amp;"They are affiliated with the following: "&amp;Form!AP163&amp;". "&amp;Form!AY163&amp;Form!Z163&amp;Form!AB163&amp;Form!AU163&amp;Form!BA163</f>
        <v>Abigail M. Garneau, MA., CCC-SLP (she/her) is a Speech-Language Pathologist employed at Massachusetts Eye and Ear Voice and Speech Lab. They began working with general voice clients in 2019, and transgender/gender diverse clients in 2017. Individual training is offered in person or virtually, and group training is offered in person or virtually. Services are available for those with feminine, masculine, androgynous, and singing-related voice goals. 
They are affiliated with the following: American Speech-Language-Hearing Association (ASHA). 
Regarding formal training in voice for transgender and gender diverse people, this provider reported: I began my GAVC training in graduate school in 2016-2018 at the University of Connecticut. My experience increased significantly in 2019 when I started working at Mass Eye and Ear Voice Center. Now, GAVC represents a good portion of my caseload.
Regarding areas of specialty/specific trainings, this provider reported: Estill Voice Training, singing voice </v>
      </c>
      <c r="E13" s="9" t="str">
        <f>Form!T163</f>
        <v>MA</v>
      </c>
      <c r="F13" s="9" t="str">
        <f>Form!M163</f>
        <v>English</v>
      </c>
      <c r="G13" s="9" t="str">
        <f>Form!AI163</f>
        <v>Cisgender Woman</v>
      </c>
      <c r="H13" s="9" t="str">
        <f>Form!AR163</f>
        <v>abigial_garneau@meei.harvard.edu</v>
      </c>
      <c r="I13" s="49" t="str">
        <f>Form!AS163</f>
        <v>https://masseyeandear.org/treatments/transgender-voice-therapy</v>
      </c>
      <c r="J13" s="9">
        <f>Form!AQ163</f>
        <v>6175734050</v>
      </c>
      <c r="K13" s="9" t="str">
        <f>Form!AC163</f>
        <v>Gender affirming voice services at Mass Eye and Ear accepts several insurances (most commonly, BCBS, Allways, Medicare, Medicaid - but others are having success getting covered more recently). Group therapy option is $49/session out of pocket, however this requires schedule flexibility because you must be paired with one other person to be eligible for that payment option. </v>
      </c>
      <c r="L13" s="60">
        <f>Form!A163</f>
        <v>45370.33071</v>
      </c>
    </row>
    <row r="14">
      <c r="A14" s="9" t="str">
        <f>Form!AN164</f>
        <v>University of Houston, Houston, Texas</v>
      </c>
      <c r="B14" s="9" t="str">
        <f>Form!C164</f>
        <v>Marianna Rubino, MFA, PhD, CCC-SLP</v>
      </c>
      <c r="C14" s="9" t="str">
        <f>Form!L164</f>
        <v>Speech-Language Pathologist</v>
      </c>
      <c r="D14" s="61" t="str">
        <f>Form!C164&amp;Form!E164&amp;" is a "&amp;Form!L164&amp;" employed at "&amp;Form!AO164&amp;". They began working with general voice clients in "&amp;Form!AW164&amp;", and transgender/gender diverse clients in "&amp;Form!AV164&amp;". "&amp;Form!P164&amp;" "&amp;Form!S164&amp;" "&amp;Form!X164&amp;" "&amp;CHAR(10)&amp;CHAR(10)&amp;"They are affiliated with the following: "&amp;Form!AP164&amp;". "&amp;Form!AY164&amp;Form!Z164&amp;Form!AB164&amp;Form!AU164&amp;Form!BA164</f>
        <v>Marianna Rubino, MFA, PhD, CCC-SLP (she/her) is a Speech-Language Pathologist employed at University of Houston. They began working with general voice clients in 2016, and transgender/gender diverse clients in 2014. Individual training is offered in person or virtually, and group training is not offered. Services are available for those with feminine, masculine, and androgynous voice goals. 
They are affiliated with the following: American Speech-Language-Hearing Association (ASHA), Voice and Speech Trainers Association of America, Pan American Vocology Association (PAVA). 
Regarding formal training in voice for transgender and gender diverse people, this provider reported: I received my master's degree in Communication Sciences and Disorders from an accredited speech-language pathology program. I have a PhD in Communication Sciences and Disorders with a focus in voice treatment from an accredited university. I am a licensed, certified, and active voice clinician with experience working with gender affirming voice clients who are adolescents through older adults. I am a speaking voice specialist, have a master's degree in acting, and have worked with gender expansive and cis gender performers.
Regarding areas of specialty/specific trainings, this provider reported: I am specifically trained in the acting voice approach called Lessac Kinesensics. I also have formal training in specific voice therapy approaches such as Lessac Madsen Resonant Voice Therapy.
Regarding formal training in cultural humility for transgender and gender diverse people, this provider reported: I received formal training on cultural humility pertaining to the gender diverse community during my degree process in multiple courses. I currently teach cultural humility practices to speech-language pathology students.</v>
      </c>
      <c r="E14" s="9" t="str">
        <f>Form!T164</f>
        <v>TX</v>
      </c>
      <c r="F14" s="9" t="str">
        <f>Form!M164</f>
        <v>English</v>
      </c>
      <c r="G14" s="9" t="str">
        <f>Form!AI164</f>
        <v>Cisgender Woman</v>
      </c>
      <c r="H14" s="9" t="str">
        <f>Form!AR164</f>
        <v>annie.rubino@gmail.com</v>
      </c>
      <c r="I14" s="9" t="str">
        <f>Form!AS164</f>
        <v/>
      </c>
      <c r="J14" s="9" t="str">
        <f>Form!AQ164</f>
        <v/>
      </c>
      <c r="K14" s="9" t="str">
        <f>Form!AC164</f>
        <v>Pricing is negotiable based on the client's finances. </v>
      </c>
      <c r="L14" s="60">
        <f>Form!A164</f>
        <v>45370.84863</v>
      </c>
    </row>
    <row r="15">
      <c r="A15" s="9" t="str">
        <f>Form!AN165</f>
        <v>Edmonton, Alberta</v>
      </c>
      <c r="B15" s="9" t="str">
        <f>Form!C165</f>
        <v>Teresa Hardy, PhD, R.SLP, S-LP(C)</v>
      </c>
      <c r="C15" s="9" t="str">
        <f>Form!L165</f>
        <v>Speech-Language Pathologist</v>
      </c>
      <c r="D15" s="61" t="str">
        <f>Form!C165&amp;Form!E165&amp;" is a "&amp;Form!L165&amp;" employed at "&amp;Form!AO165&amp;". They began working with general voice clients in "&amp;Form!AW165&amp;", and transgender/gender diverse clients in "&amp;Form!AV165&amp;". "&amp;Form!P165&amp;" "&amp;Form!S165&amp;" "&amp;Form!X165&amp;" "&amp;CHAR(10)&amp;CHAR(10)&amp;"They are affiliated with the following: "&amp;Form!AP165&amp;". "&amp;Form!AY165&amp;Form!Z165&amp;Form!AB165&amp;Form!AU165&amp;Form!BA165</f>
        <v>Teresa Hardy, PhD, R.SLP, S-LP(C) (she/her) is a Speech-Language Pathologist employed at Alberta Health Services, University of Alberta, MacEwan University. They began working with general voice clients in 2006, and transgender/gender diverse clients in 2007. Individual training is offered in person or virtually, and group training is offered virtually. Services are available for those with feminine, masculine, and androgynous voice goals. 
They are affiliated with the following: Speech and Audiology Canada, Alberta College of Soeech-Language Pathologists and Audiologists, World Professional Association for Transgender Health (WPATH), Canadian Professional Association for Transgender Health. 
Regarding formal training in voice for transgender and gender diverse people, this provider reported: I have attended numerous training workshops and conferences, completed my PhD studies in this area, engaged in self-directed learning through readings and reviewing online materials, have collaborated with colleagues from around the world, and have learned from the experiences and feedback of the trans and nonbinary people I have worked with over the years.
Regarding areas of specialty/specific trainings, this provider reported: Lessac-Madsen Resonant Voice Therapy
Regarding formal training in cultural humility for transgender and gender diverse people, this provider reported: Attended conference presentations and a webinar. </v>
      </c>
      <c r="E15" s="9" t="str">
        <f>Form!T165</f>
        <v>AB</v>
      </c>
      <c r="F15" s="9" t="str">
        <f>Form!M165</f>
        <v>English</v>
      </c>
      <c r="G15" s="9" t="str">
        <f>Form!AI165</f>
        <v>Cisgender Woman</v>
      </c>
      <c r="H15" s="9" t="str">
        <f>Form!AR165</f>
        <v>teresa.hardy@ahs.ca</v>
      </c>
      <c r="I15" s="9" t="str">
        <f>Form!AS165</f>
        <v/>
      </c>
      <c r="J15" s="9" t="str">
        <f>Form!AQ165</f>
        <v/>
      </c>
      <c r="K15" s="9" t="str">
        <f>Form!AC165</f>
        <v/>
      </c>
      <c r="L15" s="60">
        <f>Form!A165</f>
        <v>45372.78486</v>
      </c>
    </row>
    <row r="16">
      <c r="A16" s="9" t="str">
        <f>Form!AN87</f>
        <v>Los Angeles, California</v>
      </c>
      <c r="B16" s="9" t="str">
        <f>Form!C87</f>
        <v>M. Eugenia Castro, M.S. CCC-SLP</v>
      </c>
      <c r="C16" s="9" t="str">
        <f>Form!L87</f>
        <v>Speech-Language Pathologist</v>
      </c>
      <c r="D16" s="61" t="str">
        <f>Form!C87&amp;Form!E87&amp;" is a "&amp;Form!L87&amp;" employed at "&amp;Form!AO87&amp;". They began working with general voice clients in "&amp;Form!AW87&amp;", and transgender/gender diverse clients in "&amp;Form!AV87&amp;". "&amp;Form!P87&amp;" "&amp;Form!S87&amp;" "&amp;Form!X87&amp;" "&amp;CHAR(10)&amp;CHAR(10)&amp;"They are affiliated with the following: "&amp;Form!AP87&amp;". "&amp;Form!AY87&amp;Form!Z87&amp;Form!AB87&amp;Form!AU87&amp;Form!BA87</f>
        <v>M. Eugenia Castro, M.S. CCC-SLP (she/her) is a Speech-Language Pathologist employed at USC Voice Center. They began working with general voice clients in 2018, and transgender/gender diverse clients in 2018. Individual training is offered in person or virtually, and group training is not offered. Services are available for those with feminine, masculine, androgynous, and singing-related voice goals. 
They are affiliated with the following: American Speech-Language-Hearing Association (ASHA), CSHA, Voice Foundation. This provider opted to share the following additional aspects of identity: I was born and raised in Argentina (South America), I am an immigrant and have been living in the US since 2008.
Regarding formal training in voice for transgender and gender diverse people, this provider reported: I completed continuing education units to support and enhance my capabilities within this subspecialty.
Regarding formal training in cultural humility for transgender and gender diverse people, this provider reported: Several specialty CEU courses and training on GAVC and cultural humility and sensitivity.</v>
      </c>
      <c r="E16" s="9" t="str">
        <f>Form!T87</f>
        <v>CA</v>
      </c>
      <c r="F16" s="9" t="str">
        <f>Form!M87</f>
        <v>English, Spanish</v>
      </c>
      <c r="G16" s="9" t="str">
        <f>Form!AI87</f>
        <v>Cisgender Woman</v>
      </c>
      <c r="H16" s="9" t="str">
        <f>Form!AR87</f>
        <v/>
      </c>
      <c r="I16" s="49" t="str">
        <f>Form!AS87</f>
        <v>https://providers.keckmedicine.org/provider/M.+Eugenia+Castro/866950</v>
      </c>
      <c r="J16" s="9">
        <f>Form!AQ87</f>
        <v>3234425790</v>
      </c>
      <c r="K16" s="9" t="str">
        <f>Form!AC87</f>
        <v>I work for the USC Voice Center within Keck Medicine of USC which as an institution accepts most insurances. </v>
      </c>
      <c r="L16" s="60">
        <f>Form!A87</f>
        <v>45359.68159</v>
      </c>
    </row>
    <row r="17">
      <c r="A17" s="9" t="str">
        <f>Form!AN92</f>
        <v>11000 Candelaria Rd NE, Suite 110E, Albuquerque, New Mexico</v>
      </c>
      <c r="B17" s="9" t="str">
        <f>Form!C92</f>
        <v>Katherine Isaacson, M.S., CCC-SLP</v>
      </c>
      <c r="C17" s="9" t="str">
        <f>Form!L92</f>
        <v>Speech-Language Pathologist</v>
      </c>
      <c r="D17" s="61" t="str">
        <f>Form!C92&amp;Form!E92&amp;" is a "&amp;Form!L92&amp;" employed at "&amp;Form!AO92&amp;". They began working with general voice clients in "&amp;Form!AW92&amp;", and transgender/gender diverse clients in "&amp;Form!AV92&amp;". "&amp;Form!P92&amp;" "&amp;Form!S92&amp;" "&amp;Form!X92&amp;" "&amp;CHAR(10)&amp;CHAR(10)&amp;"They are affiliated with the following: "&amp;Form!AP92&amp;". "&amp;Form!AY92&amp;Form!Z92&amp;Form!AB92&amp;Form!AU92&amp;Form!BA92</f>
        <v>Katherine Isaacson, M.S., CCC-SLP (she/her) is a Speech-Language Pathologist employed at Gender Voice SLP. They began working with general voice clients in 2017, and transgender/gender diverse clients in 2018. Individual training is offered in person or virtually, and group training is offered in person or virtually. Services are available for those with feminine or androgynous voice goals., Gender-related singing voice goals 
They are affiliated with the following: American Speech-Language-Hearing Association (ASHA), NMSHA, World Professional Association for Transgender Health (WPATH), USPATH. This provider opted to share the following additional aspects of identity: Kat's connection to the transgender and gender diverse community is her child, who came out as gender diverse before they were three years old. Kat also founded and runs New Mexico Gender Voice Center, a registered 501(c)(3) nonprofit organization providing the transgender, gender expansive, gender diverse, gender non-conforming, and nonbinary community with voice modulation training and education services. 
Regarding formal training in voice for transgender and gender diverse people, this provider reported: Kat Isaacson (she/her) is a cisgender woman and ASHA certified Speech Language Pathologist currently licensed to practice in the states of New Mexico, California, Colorado, and Hawaii. She has a passion for serving the transgender, nonbinary, and gender diverse community and their voice modulation needs. Kat earned her Master of Science in Speech-Language Pathology at University of New Mexico, and her Bachelor of Arts in English at University of California, Davis. She previously served on the New Mexico Speech-Language Hearing Association (NMSHA) Board. 
Regarding areas of specialty/specific trainings, this provider reported: Kat uses a highly effective curriculum combining Water Resistant Therapy, Straw Phonation, and the Stanley Method to teach resonance placement and control. She completed her initial gender voice modulation training at the University of New Mexico, and continues to complete several hours of continuing education each year with various SLPs and vocal trainers within the LGBTQIA2S+ community and across the globe.
Regarding formal training in cultural humility for transgender and gender diverse people, this provider reported: Kat completes several hours of continuing education each year related to the culture and language of the LGBTQIA2S+ community that informs the clinical language, environment, and approach she uses with clients.
This provider wished to share the following additional information: Kat's passion for serving the transgender and gender diverse community is provided and pursued with the intent to share medical knowledge that allows the community to share information and better support each other with their voice transition goals.</v>
      </c>
      <c r="E17" s="9" t="str">
        <f>Form!T92</f>
        <v>CA, CO, HI, NM</v>
      </c>
      <c r="F17" s="9" t="str">
        <f>Form!M92</f>
        <v>English, French</v>
      </c>
      <c r="G17" s="9" t="str">
        <f>Form!AI92</f>
        <v>Cisgender Woman</v>
      </c>
      <c r="H17" s="9" t="str">
        <f>Form!AR92</f>
        <v>info@gendervoiceslp.com</v>
      </c>
      <c r="I17" s="49" t="str">
        <f>Form!AS92</f>
        <v>www.gendervoiceslp.com</v>
      </c>
      <c r="J17" s="9">
        <f>Form!AQ92</f>
        <v>5058045358</v>
      </c>
      <c r="K17" s="9" t="str">
        <f>Form!AC92</f>
        <v>Most insurances accepted including Medicaid, Medicare, and out of state insurance payers; low private pay rates and a sliding scale offered.</v>
      </c>
      <c r="L17" s="60">
        <f>Form!A92</f>
        <v>45359.77954</v>
      </c>
    </row>
    <row r="18">
      <c r="A18" s="8" t="s">
        <v>2827</v>
      </c>
      <c r="B18" s="8" t="s">
        <v>787</v>
      </c>
      <c r="C18" s="9" t="s">
        <v>2823</v>
      </c>
      <c r="D18" s="10" t="s">
        <v>2828</v>
      </c>
      <c r="E18" s="8" t="s">
        <v>2829</v>
      </c>
      <c r="F18" s="8" t="s">
        <v>2830</v>
      </c>
      <c r="G18" s="8" t="s">
        <v>429</v>
      </c>
      <c r="H18" s="9" t="str">
        <f>Form!AR265</f>
        <v/>
      </c>
      <c r="I18" s="11" t="s">
        <v>818</v>
      </c>
      <c r="J18" s="9" t="str">
        <f>Form!AQ265</f>
        <v/>
      </c>
      <c r="K18" s="8" t="s">
        <v>2831</v>
      </c>
      <c r="L18" s="65">
        <v>45352.0</v>
      </c>
    </row>
    <row r="19">
      <c r="D19" s="61"/>
      <c r="L19" s="60"/>
    </row>
    <row r="20">
      <c r="D20" s="61"/>
      <c r="L20" s="60"/>
    </row>
    <row r="21">
      <c r="D21" s="61"/>
      <c r="L21" s="60"/>
    </row>
    <row r="22">
      <c r="D22" s="61"/>
      <c r="L22" s="60"/>
    </row>
    <row r="23">
      <c r="D23" s="61"/>
      <c r="L23" s="60"/>
    </row>
    <row r="24">
      <c r="D24" s="61"/>
      <c r="L24" s="60"/>
    </row>
    <row r="25">
      <c r="D25" s="61"/>
      <c r="L25" s="60"/>
    </row>
    <row r="26">
      <c r="D26" s="61"/>
      <c r="L26" s="60"/>
    </row>
    <row r="27">
      <c r="D27" s="61"/>
      <c r="L27" s="60"/>
    </row>
    <row r="28">
      <c r="D28" s="61"/>
      <c r="L28" s="60"/>
    </row>
    <row r="29">
      <c r="D29" s="61"/>
      <c r="L29" s="60"/>
    </row>
    <row r="30">
      <c r="D30" s="61"/>
      <c r="K30" s="9" t="str">
        <f>Form!AC277</f>
        <v/>
      </c>
      <c r="L30" s="60" t="str">
        <f>Form!A277</f>
        <v/>
      </c>
    </row>
    <row r="31">
      <c r="D31" s="61"/>
      <c r="K31" s="9" t="str">
        <f>Form!AC278</f>
        <v/>
      </c>
      <c r="L31" s="66"/>
    </row>
    <row r="32">
      <c r="D32" s="61"/>
      <c r="K32" s="9" t="str">
        <f>Form!AC279</f>
        <v/>
      </c>
      <c r="L32" s="66"/>
    </row>
    <row r="33">
      <c r="D33" s="61"/>
      <c r="L33" s="66"/>
    </row>
    <row r="34">
      <c r="D34" s="61"/>
      <c r="L34" s="66"/>
    </row>
    <row r="35">
      <c r="D35" s="61"/>
      <c r="L35" s="66"/>
    </row>
    <row r="36">
      <c r="D36" s="61"/>
      <c r="L36" s="66"/>
    </row>
    <row r="37">
      <c r="D37" s="61"/>
      <c r="L37" s="66"/>
    </row>
    <row r="38">
      <c r="D38" s="61"/>
      <c r="L38" s="66"/>
    </row>
    <row r="39">
      <c r="D39" s="61"/>
      <c r="L39" s="66"/>
    </row>
    <row r="40">
      <c r="D40" s="61"/>
      <c r="L40" s="66"/>
    </row>
    <row r="41">
      <c r="D41" s="61"/>
      <c r="L41" s="66"/>
    </row>
    <row r="42">
      <c r="D42" s="61"/>
      <c r="L42" s="66"/>
    </row>
    <row r="43">
      <c r="D43" s="61"/>
      <c r="L43" s="66"/>
    </row>
    <row r="44">
      <c r="D44" s="61"/>
      <c r="L44" s="66"/>
    </row>
    <row r="45">
      <c r="D45" s="61"/>
      <c r="L45" s="66"/>
    </row>
    <row r="46">
      <c r="D46" s="61"/>
      <c r="L46" s="66"/>
    </row>
    <row r="47">
      <c r="D47" s="61"/>
      <c r="L47" s="66"/>
    </row>
    <row r="48">
      <c r="D48" s="61"/>
      <c r="L48" s="66"/>
    </row>
    <row r="49">
      <c r="D49" s="61"/>
      <c r="L49" s="66"/>
    </row>
    <row r="50">
      <c r="D50" s="61"/>
      <c r="L50" s="66"/>
    </row>
    <row r="51">
      <c r="D51" s="61"/>
      <c r="L51" s="66"/>
    </row>
    <row r="52">
      <c r="D52" s="61"/>
      <c r="L52" s="66"/>
    </row>
    <row r="53">
      <c r="D53" s="61"/>
      <c r="L53" s="66"/>
    </row>
    <row r="54">
      <c r="D54" s="61"/>
      <c r="L54" s="66"/>
    </row>
    <row r="55">
      <c r="D55" s="61"/>
      <c r="L55" s="66"/>
    </row>
    <row r="56">
      <c r="D56" s="61"/>
      <c r="L56" s="66"/>
    </row>
    <row r="57">
      <c r="D57" s="61"/>
      <c r="L57" s="66"/>
    </row>
    <row r="58">
      <c r="D58" s="61"/>
      <c r="L58" s="66"/>
    </row>
    <row r="59">
      <c r="D59" s="61"/>
      <c r="L59" s="66"/>
    </row>
    <row r="60">
      <c r="D60" s="61"/>
      <c r="L60" s="66"/>
    </row>
    <row r="61">
      <c r="D61" s="61"/>
      <c r="L61" s="66"/>
    </row>
    <row r="62">
      <c r="D62" s="61"/>
      <c r="L62" s="66"/>
    </row>
    <row r="63">
      <c r="D63" s="61"/>
      <c r="L63" s="66"/>
    </row>
    <row r="64">
      <c r="D64" s="61"/>
      <c r="L64" s="66"/>
    </row>
    <row r="65">
      <c r="D65" s="61"/>
      <c r="L65" s="66"/>
    </row>
    <row r="66">
      <c r="D66" s="61"/>
      <c r="L66" s="66"/>
    </row>
    <row r="67">
      <c r="D67" s="61"/>
      <c r="L67" s="66"/>
    </row>
    <row r="68">
      <c r="D68" s="61"/>
      <c r="L68" s="66"/>
    </row>
    <row r="69">
      <c r="D69" s="61"/>
      <c r="L69" s="66"/>
    </row>
    <row r="70">
      <c r="D70" s="61"/>
      <c r="L70" s="66"/>
    </row>
    <row r="71">
      <c r="D71" s="61"/>
      <c r="L71" s="66"/>
    </row>
    <row r="72">
      <c r="D72" s="61"/>
      <c r="L72" s="66"/>
    </row>
    <row r="73">
      <c r="D73" s="61"/>
      <c r="L73" s="66"/>
    </row>
    <row r="74">
      <c r="D74" s="61"/>
      <c r="L74" s="66"/>
    </row>
    <row r="75">
      <c r="D75" s="61"/>
      <c r="L75" s="66"/>
    </row>
    <row r="76">
      <c r="D76" s="61"/>
      <c r="L76" s="66"/>
    </row>
    <row r="77">
      <c r="D77" s="61"/>
      <c r="L77" s="66"/>
    </row>
    <row r="78">
      <c r="D78" s="61"/>
      <c r="L78" s="66"/>
    </row>
    <row r="79">
      <c r="D79" s="61"/>
      <c r="L79" s="66"/>
    </row>
    <row r="80">
      <c r="D80" s="61"/>
      <c r="L80" s="66"/>
    </row>
    <row r="81">
      <c r="D81" s="61"/>
      <c r="L81" s="66"/>
    </row>
    <row r="82">
      <c r="D82" s="61"/>
      <c r="L82" s="66"/>
    </row>
    <row r="83">
      <c r="D83" s="61"/>
      <c r="L83" s="66"/>
    </row>
    <row r="84">
      <c r="D84" s="61"/>
      <c r="L84" s="66"/>
    </row>
    <row r="85">
      <c r="D85" s="61"/>
      <c r="L85" s="66"/>
    </row>
    <row r="86">
      <c r="D86" s="61"/>
      <c r="L86" s="66"/>
    </row>
    <row r="87">
      <c r="D87" s="61"/>
      <c r="L87" s="66"/>
    </row>
    <row r="88">
      <c r="D88" s="61"/>
      <c r="L88" s="66"/>
    </row>
    <row r="89">
      <c r="D89" s="61"/>
      <c r="L89" s="66"/>
    </row>
    <row r="90">
      <c r="D90" s="61"/>
      <c r="L90" s="66"/>
    </row>
    <row r="91">
      <c r="D91" s="61"/>
      <c r="L91" s="66"/>
    </row>
    <row r="92">
      <c r="D92" s="61"/>
      <c r="L92" s="66"/>
    </row>
    <row r="93">
      <c r="D93" s="61"/>
      <c r="L93" s="66"/>
    </row>
    <row r="94">
      <c r="D94" s="61"/>
      <c r="L94" s="66"/>
    </row>
    <row r="95">
      <c r="D95" s="61"/>
      <c r="L95" s="66"/>
    </row>
    <row r="96">
      <c r="D96" s="61"/>
      <c r="L96" s="66"/>
    </row>
    <row r="97">
      <c r="D97" s="61"/>
      <c r="L97" s="66"/>
    </row>
    <row r="98">
      <c r="D98" s="61"/>
      <c r="L98" s="66"/>
    </row>
    <row r="99">
      <c r="D99" s="61"/>
      <c r="L99" s="66"/>
    </row>
    <row r="100">
      <c r="D100" s="61"/>
      <c r="L100" s="66"/>
    </row>
    <row r="101">
      <c r="D101" s="61"/>
      <c r="L101" s="66"/>
    </row>
    <row r="102">
      <c r="D102" s="61"/>
      <c r="L102" s="66"/>
    </row>
    <row r="103">
      <c r="D103" s="61"/>
      <c r="L103" s="66"/>
    </row>
    <row r="104">
      <c r="D104" s="61"/>
      <c r="L104" s="66"/>
    </row>
    <row r="105">
      <c r="D105" s="61"/>
      <c r="L105" s="66"/>
    </row>
    <row r="106">
      <c r="D106" s="61"/>
      <c r="L106" s="66"/>
    </row>
    <row r="107">
      <c r="D107" s="61"/>
      <c r="L107" s="66"/>
    </row>
    <row r="108">
      <c r="D108" s="61"/>
      <c r="L108" s="66"/>
    </row>
    <row r="109">
      <c r="D109" s="61"/>
      <c r="L109" s="66"/>
    </row>
    <row r="110">
      <c r="D110" s="61"/>
      <c r="L110" s="66"/>
    </row>
    <row r="111">
      <c r="D111" s="61"/>
      <c r="L111" s="66"/>
    </row>
    <row r="112">
      <c r="D112" s="61"/>
      <c r="L112" s="66"/>
    </row>
    <row r="113">
      <c r="D113" s="61"/>
      <c r="L113" s="66"/>
    </row>
    <row r="114">
      <c r="D114" s="61"/>
      <c r="L114" s="66"/>
    </row>
    <row r="115">
      <c r="D115" s="61"/>
      <c r="L115" s="66"/>
    </row>
    <row r="116">
      <c r="D116" s="61"/>
      <c r="L116" s="66"/>
    </row>
    <row r="117">
      <c r="D117" s="61"/>
      <c r="L117" s="66"/>
    </row>
    <row r="118">
      <c r="D118" s="61"/>
      <c r="L118" s="66"/>
    </row>
    <row r="119">
      <c r="D119" s="61"/>
      <c r="L119" s="66"/>
    </row>
    <row r="120">
      <c r="D120" s="61"/>
      <c r="L120" s="66"/>
    </row>
    <row r="121">
      <c r="D121" s="61"/>
      <c r="L121" s="66"/>
    </row>
    <row r="122">
      <c r="D122" s="61"/>
      <c r="L122" s="66"/>
    </row>
    <row r="123">
      <c r="D123" s="61"/>
      <c r="L123" s="66"/>
    </row>
    <row r="124">
      <c r="D124" s="61"/>
      <c r="L124" s="66"/>
    </row>
    <row r="125">
      <c r="D125" s="61"/>
      <c r="L125" s="66"/>
    </row>
    <row r="126">
      <c r="D126" s="61"/>
      <c r="L126" s="66"/>
    </row>
    <row r="127">
      <c r="D127" s="61"/>
      <c r="L127" s="66"/>
    </row>
    <row r="128">
      <c r="D128" s="61"/>
      <c r="L128" s="66"/>
    </row>
    <row r="129">
      <c r="D129" s="61"/>
      <c r="L129" s="66"/>
    </row>
    <row r="130">
      <c r="D130" s="61"/>
      <c r="L130" s="66"/>
    </row>
    <row r="131">
      <c r="D131" s="61"/>
      <c r="L131" s="66"/>
    </row>
    <row r="132">
      <c r="D132" s="61"/>
      <c r="L132" s="66"/>
    </row>
    <row r="133">
      <c r="D133" s="61"/>
      <c r="L133" s="66"/>
    </row>
    <row r="134">
      <c r="D134" s="61"/>
      <c r="L134" s="66"/>
    </row>
    <row r="135">
      <c r="D135" s="61"/>
      <c r="L135" s="66"/>
    </row>
    <row r="136">
      <c r="D136" s="61"/>
      <c r="L136" s="66"/>
    </row>
    <row r="137">
      <c r="D137" s="61"/>
      <c r="L137" s="66"/>
    </row>
    <row r="138">
      <c r="D138" s="61"/>
      <c r="L138" s="66"/>
    </row>
    <row r="139">
      <c r="D139" s="61"/>
      <c r="L139" s="66"/>
    </row>
    <row r="140">
      <c r="D140" s="61"/>
      <c r="L140" s="66"/>
    </row>
    <row r="141">
      <c r="D141" s="61"/>
      <c r="L141" s="66"/>
    </row>
    <row r="142">
      <c r="D142" s="61"/>
      <c r="L142" s="66"/>
    </row>
    <row r="143">
      <c r="D143" s="61"/>
      <c r="L143" s="66"/>
    </row>
    <row r="144">
      <c r="D144" s="61"/>
      <c r="L144" s="66"/>
    </row>
    <row r="145">
      <c r="D145" s="61"/>
      <c r="L145" s="66"/>
    </row>
    <row r="146">
      <c r="D146" s="61"/>
      <c r="L146" s="66"/>
    </row>
    <row r="147">
      <c r="D147" s="61"/>
      <c r="L147" s="66"/>
    </row>
    <row r="148">
      <c r="D148" s="61"/>
      <c r="L148" s="66"/>
    </row>
    <row r="149">
      <c r="D149" s="61"/>
      <c r="L149" s="66"/>
    </row>
    <row r="150">
      <c r="D150" s="61"/>
      <c r="L150" s="66"/>
    </row>
    <row r="151">
      <c r="D151" s="61"/>
      <c r="L151" s="66"/>
    </row>
    <row r="152">
      <c r="D152" s="61"/>
      <c r="L152" s="66"/>
    </row>
    <row r="153">
      <c r="D153" s="61"/>
      <c r="L153" s="66"/>
    </row>
    <row r="154">
      <c r="D154" s="61"/>
      <c r="L154" s="66"/>
    </row>
    <row r="155">
      <c r="D155" s="61"/>
      <c r="L155" s="66"/>
    </row>
    <row r="156">
      <c r="D156" s="61"/>
      <c r="L156" s="66"/>
    </row>
    <row r="157">
      <c r="D157" s="61"/>
      <c r="L157" s="66"/>
    </row>
    <row r="158">
      <c r="D158" s="61"/>
      <c r="L158" s="66"/>
    </row>
    <row r="159">
      <c r="D159" s="61"/>
      <c r="L159" s="66"/>
    </row>
    <row r="160">
      <c r="D160" s="61"/>
      <c r="L160" s="66"/>
    </row>
    <row r="161">
      <c r="D161" s="61"/>
      <c r="L161" s="66"/>
    </row>
    <row r="162">
      <c r="D162" s="61"/>
      <c r="L162" s="66"/>
    </row>
    <row r="163">
      <c r="D163" s="61"/>
      <c r="L163" s="66"/>
    </row>
    <row r="164">
      <c r="D164" s="61"/>
      <c r="L164" s="66"/>
    </row>
    <row r="165">
      <c r="D165" s="61"/>
      <c r="L165" s="66"/>
    </row>
    <row r="166">
      <c r="D166" s="61"/>
      <c r="L166" s="66"/>
    </row>
    <row r="167">
      <c r="D167" s="61"/>
      <c r="L167" s="66"/>
    </row>
    <row r="168">
      <c r="D168" s="61"/>
      <c r="L168" s="66"/>
    </row>
    <row r="169">
      <c r="D169" s="61"/>
      <c r="L169" s="66"/>
    </row>
    <row r="170">
      <c r="D170" s="61"/>
      <c r="L170" s="66"/>
    </row>
    <row r="171">
      <c r="D171" s="61"/>
      <c r="L171" s="66"/>
    </row>
    <row r="172">
      <c r="D172" s="61"/>
      <c r="L172" s="66"/>
    </row>
    <row r="173">
      <c r="D173" s="61"/>
      <c r="L173" s="66"/>
    </row>
    <row r="174">
      <c r="D174" s="61"/>
      <c r="L174" s="66"/>
    </row>
    <row r="175">
      <c r="D175" s="61"/>
      <c r="L175" s="66"/>
    </row>
    <row r="176">
      <c r="D176" s="61"/>
      <c r="L176" s="66"/>
    </row>
    <row r="177">
      <c r="D177" s="61"/>
      <c r="L177" s="66"/>
    </row>
    <row r="178">
      <c r="D178" s="61"/>
      <c r="L178" s="66"/>
    </row>
    <row r="179">
      <c r="D179" s="61"/>
      <c r="L179" s="66"/>
    </row>
    <row r="180">
      <c r="D180" s="61"/>
      <c r="L180" s="66"/>
    </row>
    <row r="181">
      <c r="D181" s="61"/>
      <c r="L181" s="66"/>
    </row>
    <row r="182">
      <c r="D182" s="61"/>
      <c r="L182" s="66"/>
    </row>
    <row r="183">
      <c r="D183" s="61"/>
      <c r="L183" s="66"/>
    </row>
    <row r="184">
      <c r="D184" s="61"/>
      <c r="L184" s="66"/>
    </row>
    <row r="185">
      <c r="D185" s="61"/>
      <c r="L185" s="66"/>
    </row>
    <row r="186">
      <c r="D186" s="61"/>
      <c r="L186" s="66"/>
    </row>
    <row r="187">
      <c r="D187" s="61"/>
      <c r="L187" s="66"/>
    </row>
    <row r="188">
      <c r="D188" s="61"/>
      <c r="L188" s="66"/>
    </row>
    <row r="189">
      <c r="D189" s="61"/>
      <c r="L189" s="66"/>
    </row>
    <row r="190">
      <c r="D190" s="61"/>
      <c r="L190" s="66"/>
    </row>
    <row r="191">
      <c r="D191" s="61"/>
      <c r="L191" s="66"/>
    </row>
    <row r="192">
      <c r="D192" s="61"/>
      <c r="L192" s="66"/>
    </row>
    <row r="193">
      <c r="D193" s="61"/>
      <c r="L193" s="66"/>
    </row>
    <row r="194">
      <c r="D194" s="61"/>
      <c r="L194" s="66"/>
    </row>
    <row r="195">
      <c r="D195" s="61"/>
      <c r="L195" s="66"/>
    </row>
    <row r="196">
      <c r="D196" s="61"/>
      <c r="L196" s="66"/>
    </row>
    <row r="197">
      <c r="D197" s="61"/>
      <c r="L197" s="66"/>
    </row>
    <row r="198">
      <c r="D198" s="61"/>
      <c r="L198" s="66"/>
    </row>
    <row r="199">
      <c r="D199" s="61"/>
      <c r="L199" s="66"/>
    </row>
    <row r="200">
      <c r="D200" s="61"/>
      <c r="L200" s="66"/>
    </row>
    <row r="201">
      <c r="D201" s="61"/>
      <c r="L201" s="66"/>
    </row>
    <row r="202">
      <c r="D202" s="61"/>
      <c r="L202" s="66"/>
    </row>
    <row r="203">
      <c r="D203" s="61"/>
      <c r="L203" s="66"/>
    </row>
    <row r="204">
      <c r="D204" s="61"/>
      <c r="L204" s="66"/>
    </row>
    <row r="205">
      <c r="D205" s="61"/>
      <c r="L205" s="66"/>
    </row>
    <row r="206">
      <c r="D206" s="61"/>
      <c r="L206" s="66"/>
    </row>
    <row r="207">
      <c r="D207" s="61"/>
      <c r="L207" s="66"/>
    </row>
    <row r="208">
      <c r="D208" s="61"/>
      <c r="L208" s="66"/>
    </row>
    <row r="209">
      <c r="D209" s="61"/>
      <c r="L209" s="66"/>
    </row>
    <row r="210">
      <c r="D210" s="61"/>
      <c r="L210" s="66"/>
    </row>
    <row r="211">
      <c r="D211" s="61"/>
      <c r="L211" s="66"/>
    </row>
    <row r="212">
      <c r="D212" s="61"/>
      <c r="L212" s="66"/>
    </row>
    <row r="213">
      <c r="D213" s="61"/>
      <c r="L213" s="66"/>
    </row>
    <row r="214">
      <c r="D214" s="61"/>
      <c r="L214" s="66"/>
    </row>
    <row r="215">
      <c r="D215" s="61"/>
      <c r="L215" s="66"/>
    </row>
    <row r="216">
      <c r="D216" s="61"/>
      <c r="L216" s="66"/>
    </row>
    <row r="217">
      <c r="D217" s="61"/>
      <c r="L217" s="66"/>
    </row>
    <row r="218">
      <c r="D218" s="61"/>
      <c r="L218" s="66"/>
    </row>
    <row r="219">
      <c r="D219" s="61"/>
      <c r="L219" s="66"/>
    </row>
    <row r="220">
      <c r="D220" s="61"/>
      <c r="L220" s="66"/>
    </row>
    <row r="221">
      <c r="D221" s="61"/>
      <c r="L221" s="66"/>
    </row>
    <row r="222">
      <c r="D222" s="61"/>
      <c r="L222" s="66"/>
    </row>
    <row r="223">
      <c r="D223" s="61"/>
      <c r="L223" s="66"/>
    </row>
    <row r="224">
      <c r="D224" s="61"/>
      <c r="L224" s="66"/>
    </row>
    <row r="225">
      <c r="D225" s="61"/>
      <c r="L225" s="66"/>
    </row>
    <row r="226">
      <c r="D226" s="61"/>
      <c r="L226" s="66"/>
    </row>
    <row r="227">
      <c r="D227" s="61"/>
      <c r="L227" s="66"/>
    </row>
    <row r="228">
      <c r="D228" s="61"/>
      <c r="L228" s="66"/>
    </row>
    <row r="229">
      <c r="D229" s="61"/>
      <c r="L229" s="66"/>
    </row>
    <row r="230">
      <c r="D230" s="61"/>
      <c r="L230" s="66"/>
    </row>
    <row r="231">
      <c r="D231" s="61"/>
      <c r="L231" s="66"/>
    </row>
    <row r="232">
      <c r="D232" s="61"/>
      <c r="L232" s="66"/>
    </row>
    <row r="233">
      <c r="D233" s="61"/>
      <c r="L233" s="66"/>
    </row>
    <row r="234">
      <c r="D234" s="61"/>
      <c r="L234" s="66"/>
    </row>
    <row r="235">
      <c r="D235" s="61"/>
      <c r="L235" s="66"/>
    </row>
    <row r="236">
      <c r="D236" s="61"/>
      <c r="L236" s="66"/>
    </row>
    <row r="237">
      <c r="D237" s="61"/>
      <c r="L237" s="66"/>
    </row>
    <row r="238">
      <c r="D238" s="61"/>
      <c r="L238" s="66"/>
    </row>
    <row r="239">
      <c r="D239" s="61"/>
      <c r="L239" s="66"/>
    </row>
    <row r="240">
      <c r="D240" s="61"/>
      <c r="L240" s="66"/>
    </row>
    <row r="241">
      <c r="D241" s="61"/>
      <c r="L241" s="66"/>
    </row>
    <row r="242">
      <c r="D242" s="61"/>
      <c r="L242" s="66"/>
    </row>
    <row r="243">
      <c r="D243" s="61"/>
      <c r="L243" s="66"/>
    </row>
    <row r="244">
      <c r="D244" s="61"/>
      <c r="L244" s="66"/>
    </row>
    <row r="245">
      <c r="D245" s="61"/>
      <c r="L245" s="66"/>
    </row>
    <row r="246">
      <c r="D246" s="61"/>
      <c r="L246" s="66"/>
    </row>
    <row r="247">
      <c r="D247" s="61"/>
      <c r="L247" s="66"/>
    </row>
    <row r="248">
      <c r="D248" s="61"/>
      <c r="L248" s="66"/>
    </row>
    <row r="249">
      <c r="D249" s="61"/>
      <c r="L249" s="66"/>
    </row>
    <row r="250">
      <c r="D250" s="61"/>
      <c r="L250" s="66"/>
    </row>
    <row r="251">
      <c r="D251" s="61"/>
      <c r="L251" s="66"/>
    </row>
    <row r="252">
      <c r="D252" s="61"/>
      <c r="L252" s="66"/>
    </row>
    <row r="253">
      <c r="D253" s="61"/>
      <c r="L253" s="66"/>
    </row>
    <row r="254">
      <c r="D254" s="61"/>
      <c r="L254" s="66"/>
    </row>
    <row r="255">
      <c r="D255" s="61"/>
      <c r="L255" s="66"/>
    </row>
    <row r="256">
      <c r="D256" s="61"/>
      <c r="L256" s="66"/>
    </row>
    <row r="257">
      <c r="D257" s="61"/>
      <c r="L257" s="66"/>
    </row>
    <row r="258">
      <c r="D258" s="61"/>
      <c r="L258" s="66"/>
    </row>
    <row r="259">
      <c r="D259" s="61"/>
      <c r="L259" s="66"/>
    </row>
    <row r="260">
      <c r="D260" s="61"/>
      <c r="L260" s="66"/>
    </row>
    <row r="261">
      <c r="D261" s="61"/>
      <c r="L261" s="66"/>
    </row>
    <row r="262">
      <c r="D262" s="61"/>
      <c r="L262" s="66"/>
    </row>
    <row r="263">
      <c r="D263" s="61"/>
      <c r="L263" s="66"/>
    </row>
    <row r="264">
      <c r="D264" s="61"/>
      <c r="L264" s="66"/>
    </row>
    <row r="265">
      <c r="D265" s="61"/>
      <c r="L265" s="66"/>
    </row>
    <row r="266">
      <c r="D266" s="61"/>
      <c r="L266" s="66"/>
    </row>
    <row r="267">
      <c r="D267" s="61"/>
      <c r="L267" s="66"/>
    </row>
    <row r="268">
      <c r="D268" s="61"/>
      <c r="L268" s="66"/>
    </row>
    <row r="269">
      <c r="D269" s="61"/>
      <c r="L269" s="66"/>
    </row>
    <row r="270">
      <c r="D270" s="61"/>
      <c r="L270" s="66"/>
    </row>
    <row r="271">
      <c r="D271" s="61"/>
      <c r="L271" s="66"/>
    </row>
    <row r="272">
      <c r="D272" s="61"/>
      <c r="L272" s="66"/>
    </row>
    <row r="273">
      <c r="D273" s="61"/>
      <c r="L273" s="66"/>
    </row>
    <row r="274">
      <c r="D274" s="61"/>
      <c r="L274" s="66"/>
    </row>
    <row r="275">
      <c r="D275" s="61"/>
      <c r="L275" s="66"/>
    </row>
    <row r="276">
      <c r="D276" s="61"/>
      <c r="L276" s="66"/>
    </row>
    <row r="277">
      <c r="D277" s="61"/>
      <c r="L277" s="66"/>
    </row>
    <row r="278">
      <c r="D278" s="61"/>
      <c r="L278" s="66"/>
    </row>
    <row r="279">
      <c r="D279" s="61"/>
      <c r="L279" s="66"/>
    </row>
    <row r="280">
      <c r="D280" s="61"/>
      <c r="L280" s="66"/>
    </row>
    <row r="281">
      <c r="D281" s="61"/>
      <c r="L281" s="66"/>
    </row>
    <row r="282">
      <c r="D282" s="61"/>
      <c r="L282" s="66"/>
    </row>
    <row r="283">
      <c r="D283" s="61"/>
      <c r="L283" s="66"/>
    </row>
    <row r="284">
      <c r="D284" s="61"/>
      <c r="L284" s="66"/>
    </row>
    <row r="285">
      <c r="D285" s="61"/>
      <c r="L285" s="66"/>
    </row>
    <row r="286">
      <c r="D286" s="61"/>
      <c r="L286" s="66"/>
    </row>
    <row r="287">
      <c r="D287" s="61"/>
      <c r="L287" s="66"/>
    </row>
    <row r="288">
      <c r="D288" s="61"/>
      <c r="L288" s="66"/>
    </row>
    <row r="289">
      <c r="D289" s="61"/>
      <c r="L289" s="66"/>
    </row>
    <row r="290">
      <c r="D290" s="61"/>
      <c r="L290" s="66"/>
    </row>
    <row r="291">
      <c r="D291" s="61"/>
      <c r="L291" s="66"/>
    </row>
    <row r="292">
      <c r="D292" s="61"/>
      <c r="L292" s="66"/>
    </row>
    <row r="293">
      <c r="D293" s="61"/>
      <c r="L293" s="66"/>
    </row>
    <row r="294">
      <c r="D294" s="61"/>
      <c r="L294" s="66"/>
    </row>
    <row r="295">
      <c r="D295" s="61"/>
      <c r="L295" s="66"/>
    </row>
    <row r="296">
      <c r="D296" s="61"/>
      <c r="L296" s="66"/>
    </row>
    <row r="297">
      <c r="D297" s="61"/>
      <c r="L297" s="66"/>
    </row>
    <row r="298">
      <c r="D298" s="61"/>
      <c r="L298" s="66"/>
    </row>
    <row r="299">
      <c r="D299" s="61"/>
      <c r="L299" s="66"/>
    </row>
    <row r="300">
      <c r="D300" s="61"/>
      <c r="L300" s="66"/>
    </row>
    <row r="301">
      <c r="D301" s="61"/>
      <c r="L301" s="66"/>
    </row>
    <row r="302">
      <c r="D302" s="61"/>
      <c r="L302" s="66"/>
    </row>
    <row r="303">
      <c r="D303" s="61"/>
      <c r="L303" s="66"/>
    </row>
    <row r="304">
      <c r="D304" s="61"/>
      <c r="L304" s="66"/>
    </row>
    <row r="305">
      <c r="D305" s="61"/>
      <c r="L305" s="66"/>
    </row>
    <row r="306">
      <c r="D306" s="61"/>
      <c r="L306" s="66"/>
    </row>
    <row r="307">
      <c r="D307" s="61"/>
      <c r="L307" s="66"/>
    </row>
    <row r="308">
      <c r="D308" s="61"/>
      <c r="L308" s="66"/>
    </row>
    <row r="309">
      <c r="D309" s="61"/>
      <c r="L309" s="66"/>
    </row>
    <row r="310">
      <c r="D310" s="61"/>
      <c r="L310" s="66"/>
    </row>
    <row r="311">
      <c r="D311" s="61"/>
      <c r="L311" s="66"/>
    </row>
    <row r="312">
      <c r="D312" s="61"/>
      <c r="L312" s="66"/>
    </row>
    <row r="313">
      <c r="D313" s="61"/>
      <c r="L313" s="66"/>
    </row>
    <row r="314">
      <c r="D314" s="61"/>
      <c r="L314" s="66"/>
    </row>
    <row r="315">
      <c r="D315" s="61"/>
      <c r="L315" s="66"/>
    </row>
    <row r="316">
      <c r="D316" s="61"/>
      <c r="L316" s="66"/>
    </row>
    <row r="317">
      <c r="D317" s="61"/>
      <c r="L317" s="66"/>
    </row>
    <row r="318">
      <c r="D318" s="61"/>
      <c r="L318" s="66"/>
    </row>
    <row r="319">
      <c r="D319" s="61"/>
      <c r="L319" s="66"/>
    </row>
    <row r="320">
      <c r="D320" s="61"/>
      <c r="L320" s="66"/>
    </row>
    <row r="321">
      <c r="D321" s="61"/>
      <c r="L321" s="66"/>
    </row>
    <row r="322">
      <c r="D322" s="61"/>
      <c r="L322" s="66"/>
    </row>
    <row r="323">
      <c r="D323" s="61"/>
      <c r="L323" s="66"/>
    </row>
    <row r="324">
      <c r="D324" s="61"/>
      <c r="L324" s="66"/>
    </row>
    <row r="325">
      <c r="D325" s="61"/>
      <c r="L325" s="66"/>
    </row>
    <row r="326">
      <c r="D326" s="61"/>
      <c r="L326" s="66"/>
    </row>
    <row r="327">
      <c r="D327" s="61"/>
      <c r="L327" s="66"/>
    </row>
    <row r="328">
      <c r="D328" s="61"/>
      <c r="L328" s="66"/>
    </row>
    <row r="329">
      <c r="D329" s="61"/>
      <c r="L329" s="66"/>
    </row>
    <row r="330">
      <c r="D330" s="61"/>
      <c r="L330" s="66"/>
    </row>
    <row r="331">
      <c r="D331" s="61"/>
      <c r="L331" s="66"/>
    </row>
    <row r="332">
      <c r="D332" s="61"/>
      <c r="L332" s="66"/>
    </row>
    <row r="333">
      <c r="D333" s="61"/>
      <c r="L333" s="66"/>
    </row>
    <row r="334">
      <c r="D334" s="61"/>
      <c r="L334" s="66"/>
    </row>
    <row r="335">
      <c r="D335" s="61"/>
      <c r="L335" s="66"/>
    </row>
    <row r="336">
      <c r="D336" s="61"/>
      <c r="L336" s="66"/>
    </row>
    <row r="337">
      <c r="D337" s="61"/>
      <c r="L337" s="66"/>
    </row>
    <row r="338">
      <c r="D338" s="61"/>
      <c r="L338" s="66"/>
    </row>
    <row r="339">
      <c r="D339" s="61"/>
      <c r="L339" s="66"/>
    </row>
    <row r="340">
      <c r="D340" s="61"/>
      <c r="L340" s="66"/>
    </row>
    <row r="341">
      <c r="D341" s="61"/>
      <c r="L341" s="66"/>
    </row>
    <row r="342">
      <c r="D342" s="61"/>
      <c r="L342" s="66"/>
    </row>
    <row r="343">
      <c r="D343" s="61"/>
      <c r="L343" s="66"/>
    </row>
    <row r="344">
      <c r="D344" s="61"/>
      <c r="L344" s="66"/>
    </row>
    <row r="345">
      <c r="D345" s="61"/>
      <c r="L345" s="66"/>
    </row>
    <row r="346">
      <c r="D346" s="61"/>
      <c r="L346" s="66"/>
    </row>
    <row r="347">
      <c r="D347" s="61"/>
      <c r="L347" s="66"/>
    </row>
    <row r="348">
      <c r="D348" s="61"/>
      <c r="L348" s="66"/>
    </row>
    <row r="349">
      <c r="D349" s="61"/>
      <c r="L349" s="66"/>
    </row>
    <row r="350">
      <c r="D350" s="61"/>
      <c r="L350" s="66"/>
    </row>
    <row r="351">
      <c r="D351" s="61"/>
      <c r="L351" s="66"/>
    </row>
    <row r="352">
      <c r="D352" s="61"/>
      <c r="L352" s="66"/>
    </row>
    <row r="353">
      <c r="D353" s="61"/>
      <c r="L353" s="66"/>
    </row>
    <row r="354">
      <c r="D354" s="61"/>
      <c r="L354" s="66"/>
    </row>
    <row r="355">
      <c r="D355" s="61"/>
      <c r="L355" s="66"/>
    </row>
    <row r="356">
      <c r="D356" s="61"/>
      <c r="L356" s="66"/>
    </row>
    <row r="357">
      <c r="D357" s="61"/>
      <c r="L357" s="66"/>
    </row>
    <row r="358">
      <c r="D358" s="61"/>
      <c r="L358" s="66"/>
    </row>
    <row r="359">
      <c r="D359" s="61"/>
      <c r="L359" s="66"/>
    </row>
    <row r="360">
      <c r="D360" s="61"/>
      <c r="L360" s="66"/>
    </row>
    <row r="361">
      <c r="D361" s="61"/>
      <c r="L361" s="66"/>
    </row>
    <row r="362">
      <c r="D362" s="61"/>
      <c r="L362" s="66"/>
    </row>
    <row r="363">
      <c r="D363" s="61"/>
      <c r="L363" s="66"/>
    </row>
    <row r="364">
      <c r="D364" s="61"/>
      <c r="L364" s="66"/>
    </row>
    <row r="365">
      <c r="D365" s="61"/>
      <c r="L365" s="66"/>
    </row>
    <row r="366">
      <c r="D366" s="61"/>
      <c r="L366" s="66"/>
    </row>
    <row r="367">
      <c r="D367" s="61"/>
      <c r="L367" s="66"/>
    </row>
    <row r="368">
      <c r="D368" s="61"/>
      <c r="L368" s="66"/>
    </row>
    <row r="369">
      <c r="D369" s="61"/>
      <c r="L369" s="66"/>
    </row>
    <row r="370">
      <c r="D370" s="61"/>
      <c r="L370" s="66"/>
    </row>
    <row r="371">
      <c r="D371" s="61"/>
      <c r="L371" s="66"/>
    </row>
    <row r="372">
      <c r="D372" s="61"/>
      <c r="L372" s="66"/>
    </row>
    <row r="373">
      <c r="D373" s="61"/>
      <c r="L373" s="66"/>
    </row>
    <row r="374">
      <c r="D374" s="61"/>
      <c r="L374" s="66"/>
    </row>
    <row r="375">
      <c r="D375" s="61"/>
      <c r="L375" s="66"/>
    </row>
    <row r="376">
      <c r="D376" s="61"/>
      <c r="L376" s="66"/>
    </row>
    <row r="377">
      <c r="D377" s="61"/>
      <c r="L377" s="66"/>
    </row>
    <row r="378">
      <c r="D378" s="61"/>
      <c r="L378" s="66"/>
    </row>
    <row r="379">
      <c r="D379" s="61"/>
      <c r="L379" s="66"/>
    </row>
    <row r="380">
      <c r="D380" s="61"/>
      <c r="L380" s="66"/>
    </row>
    <row r="381">
      <c r="D381" s="61"/>
      <c r="L381" s="66"/>
    </row>
    <row r="382">
      <c r="D382" s="61"/>
      <c r="L382" s="66"/>
    </row>
    <row r="383">
      <c r="D383" s="61"/>
      <c r="L383" s="66"/>
    </row>
    <row r="384">
      <c r="D384" s="61"/>
      <c r="L384" s="66"/>
    </row>
    <row r="385">
      <c r="D385" s="61"/>
      <c r="L385" s="66"/>
    </row>
    <row r="386">
      <c r="D386" s="61"/>
      <c r="L386" s="66"/>
    </row>
    <row r="387">
      <c r="D387" s="61"/>
      <c r="L387" s="66"/>
    </row>
    <row r="388">
      <c r="D388" s="61"/>
      <c r="L388" s="66"/>
    </row>
    <row r="389">
      <c r="D389" s="61"/>
      <c r="L389" s="66"/>
    </row>
    <row r="390">
      <c r="D390" s="61"/>
      <c r="L390" s="66"/>
    </row>
    <row r="391">
      <c r="D391" s="61"/>
      <c r="L391" s="66"/>
    </row>
    <row r="392">
      <c r="D392" s="61"/>
      <c r="L392" s="66"/>
    </row>
    <row r="393">
      <c r="D393" s="61"/>
      <c r="L393" s="66"/>
    </row>
    <row r="394">
      <c r="D394" s="61"/>
      <c r="L394" s="66"/>
    </row>
    <row r="395">
      <c r="D395" s="61"/>
      <c r="L395" s="66"/>
    </row>
    <row r="396">
      <c r="D396" s="61"/>
      <c r="L396" s="66"/>
    </row>
    <row r="397">
      <c r="D397" s="61"/>
      <c r="L397" s="66"/>
    </row>
    <row r="398">
      <c r="D398" s="61"/>
      <c r="L398" s="66"/>
    </row>
    <row r="399">
      <c r="D399" s="61"/>
      <c r="L399" s="66"/>
    </row>
    <row r="400">
      <c r="D400" s="61"/>
      <c r="L400" s="66"/>
    </row>
    <row r="401">
      <c r="D401" s="61"/>
      <c r="L401" s="66"/>
    </row>
    <row r="402">
      <c r="D402" s="61"/>
      <c r="L402" s="66"/>
    </row>
    <row r="403">
      <c r="D403" s="61"/>
      <c r="L403" s="66"/>
    </row>
    <row r="404">
      <c r="D404" s="61"/>
      <c r="L404" s="66"/>
    </row>
    <row r="405">
      <c r="D405" s="61"/>
      <c r="L405" s="66"/>
    </row>
    <row r="406">
      <c r="D406" s="61"/>
      <c r="L406" s="66"/>
    </row>
    <row r="407">
      <c r="D407" s="61"/>
      <c r="L407" s="66"/>
    </row>
    <row r="408">
      <c r="D408" s="61"/>
      <c r="L408" s="66"/>
    </row>
    <row r="409">
      <c r="D409" s="61"/>
      <c r="L409" s="66"/>
    </row>
    <row r="410">
      <c r="D410" s="61"/>
      <c r="L410" s="66"/>
    </row>
    <row r="411">
      <c r="D411" s="61"/>
      <c r="L411" s="66"/>
    </row>
    <row r="412">
      <c r="D412" s="61"/>
      <c r="L412" s="66"/>
    </row>
    <row r="413">
      <c r="D413" s="61"/>
      <c r="L413" s="66"/>
    </row>
    <row r="414">
      <c r="D414" s="61"/>
      <c r="L414" s="66"/>
    </row>
    <row r="415">
      <c r="D415" s="61"/>
      <c r="L415" s="66"/>
    </row>
    <row r="416">
      <c r="D416" s="61"/>
      <c r="L416" s="66"/>
    </row>
    <row r="417">
      <c r="D417" s="61"/>
      <c r="L417" s="66"/>
    </row>
    <row r="418">
      <c r="D418" s="61"/>
      <c r="L418" s="66"/>
    </row>
    <row r="419">
      <c r="D419" s="61"/>
      <c r="L419" s="66"/>
    </row>
    <row r="420">
      <c r="D420" s="61"/>
      <c r="L420" s="66"/>
    </row>
    <row r="421">
      <c r="D421" s="61"/>
      <c r="L421" s="66"/>
    </row>
    <row r="422">
      <c r="D422" s="61"/>
      <c r="L422" s="66"/>
    </row>
    <row r="423">
      <c r="D423" s="61"/>
      <c r="L423" s="66"/>
    </row>
    <row r="424">
      <c r="D424" s="61"/>
      <c r="L424" s="66"/>
    </row>
    <row r="425">
      <c r="D425" s="61"/>
      <c r="L425" s="66"/>
    </row>
    <row r="426">
      <c r="D426" s="61"/>
      <c r="L426" s="66"/>
    </row>
    <row r="427">
      <c r="D427" s="61"/>
      <c r="L427" s="66"/>
    </row>
    <row r="428">
      <c r="D428" s="61"/>
      <c r="L428" s="66"/>
    </row>
    <row r="429">
      <c r="D429" s="61"/>
      <c r="L429" s="66"/>
    </row>
    <row r="430">
      <c r="D430" s="61"/>
      <c r="L430" s="66"/>
    </row>
    <row r="431">
      <c r="D431" s="61"/>
      <c r="L431" s="66"/>
    </row>
    <row r="432">
      <c r="D432" s="61"/>
      <c r="L432" s="66"/>
    </row>
    <row r="433">
      <c r="D433" s="61"/>
      <c r="L433" s="66"/>
    </row>
    <row r="434">
      <c r="D434" s="61"/>
      <c r="L434" s="66"/>
    </row>
    <row r="435">
      <c r="D435" s="61"/>
      <c r="L435" s="66"/>
    </row>
    <row r="436">
      <c r="D436" s="61"/>
      <c r="L436" s="66"/>
    </row>
    <row r="437">
      <c r="D437" s="61"/>
      <c r="L437" s="66"/>
    </row>
    <row r="438">
      <c r="D438" s="61"/>
      <c r="L438" s="66"/>
    </row>
    <row r="439">
      <c r="D439" s="61"/>
      <c r="L439" s="66"/>
    </row>
    <row r="440">
      <c r="D440" s="61"/>
      <c r="L440" s="66"/>
    </row>
    <row r="441">
      <c r="D441" s="61"/>
      <c r="L441" s="66"/>
    </row>
    <row r="442">
      <c r="D442" s="61"/>
      <c r="L442" s="66"/>
    </row>
    <row r="443">
      <c r="D443" s="61"/>
      <c r="L443" s="66"/>
    </row>
    <row r="444">
      <c r="D444" s="61"/>
      <c r="L444" s="66"/>
    </row>
    <row r="445">
      <c r="D445" s="61"/>
      <c r="L445" s="66"/>
    </row>
    <row r="446">
      <c r="D446" s="61"/>
      <c r="L446" s="66"/>
    </row>
    <row r="447">
      <c r="D447" s="61"/>
      <c r="L447" s="66"/>
    </row>
    <row r="448">
      <c r="D448" s="61"/>
      <c r="L448" s="66"/>
    </row>
    <row r="449">
      <c r="D449" s="61"/>
      <c r="L449" s="66"/>
    </row>
    <row r="450">
      <c r="D450" s="61"/>
      <c r="L450" s="66"/>
    </row>
    <row r="451">
      <c r="D451" s="61"/>
      <c r="L451" s="66"/>
    </row>
    <row r="452">
      <c r="D452" s="61"/>
      <c r="L452" s="66"/>
    </row>
    <row r="453">
      <c r="D453" s="61"/>
      <c r="L453" s="66"/>
    </row>
    <row r="454">
      <c r="D454" s="61"/>
      <c r="L454" s="66"/>
    </row>
    <row r="455">
      <c r="D455" s="61"/>
      <c r="L455" s="66"/>
    </row>
    <row r="456">
      <c r="D456" s="61"/>
      <c r="L456" s="66"/>
    </row>
    <row r="457">
      <c r="D457" s="61"/>
      <c r="L457" s="66"/>
    </row>
    <row r="458">
      <c r="D458" s="61"/>
      <c r="L458" s="66"/>
    </row>
    <row r="459">
      <c r="D459" s="61"/>
      <c r="L459" s="66"/>
    </row>
    <row r="460">
      <c r="D460" s="61"/>
      <c r="L460" s="66"/>
    </row>
    <row r="461">
      <c r="D461" s="61"/>
      <c r="L461" s="66"/>
    </row>
    <row r="462">
      <c r="D462" s="61"/>
      <c r="L462" s="66"/>
    </row>
    <row r="463">
      <c r="D463" s="61"/>
      <c r="L463" s="66"/>
    </row>
    <row r="464">
      <c r="D464" s="61"/>
      <c r="L464" s="66"/>
    </row>
    <row r="465">
      <c r="D465" s="61"/>
      <c r="L465" s="66"/>
    </row>
    <row r="466">
      <c r="D466" s="61"/>
      <c r="L466" s="66"/>
    </row>
    <row r="467">
      <c r="D467" s="61"/>
      <c r="L467" s="66"/>
    </row>
    <row r="468">
      <c r="D468" s="61"/>
      <c r="L468" s="66"/>
    </row>
    <row r="469">
      <c r="D469" s="61"/>
      <c r="L469" s="66"/>
    </row>
    <row r="470">
      <c r="D470" s="61"/>
      <c r="L470" s="66"/>
    </row>
    <row r="471">
      <c r="D471" s="61"/>
      <c r="L471" s="66"/>
    </row>
    <row r="472">
      <c r="D472" s="61"/>
      <c r="L472" s="66"/>
    </row>
    <row r="473">
      <c r="D473" s="61"/>
      <c r="L473" s="66"/>
    </row>
    <row r="474">
      <c r="D474" s="61"/>
      <c r="L474" s="66"/>
    </row>
    <row r="475">
      <c r="D475" s="61"/>
      <c r="L475" s="66"/>
    </row>
    <row r="476">
      <c r="D476" s="61"/>
      <c r="L476" s="66"/>
    </row>
    <row r="477">
      <c r="D477" s="61"/>
      <c r="L477" s="66"/>
    </row>
    <row r="478">
      <c r="D478" s="61"/>
      <c r="L478" s="66"/>
    </row>
    <row r="479">
      <c r="D479" s="61"/>
      <c r="L479" s="66"/>
    </row>
    <row r="480">
      <c r="D480" s="61"/>
      <c r="L480" s="66"/>
    </row>
    <row r="481">
      <c r="D481" s="61"/>
      <c r="L481" s="66"/>
    </row>
    <row r="482">
      <c r="D482" s="61"/>
      <c r="L482" s="66"/>
    </row>
    <row r="483">
      <c r="D483" s="61"/>
      <c r="L483" s="66"/>
    </row>
    <row r="484">
      <c r="D484" s="61"/>
      <c r="L484" s="66"/>
    </row>
    <row r="485">
      <c r="D485" s="61"/>
      <c r="L485" s="66"/>
    </row>
    <row r="486">
      <c r="D486" s="61"/>
      <c r="L486" s="66"/>
    </row>
    <row r="487">
      <c r="D487" s="61"/>
      <c r="L487" s="66"/>
    </row>
    <row r="488">
      <c r="D488" s="61"/>
      <c r="L488" s="66"/>
    </row>
    <row r="489">
      <c r="D489" s="61"/>
      <c r="L489" s="66"/>
    </row>
    <row r="490">
      <c r="D490" s="61"/>
      <c r="L490" s="66"/>
    </row>
    <row r="491">
      <c r="D491" s="61"/>
      <c r="L491" s="66"/>
    </row>
    <row r="492">
      <c r="D492" s="61"/>
      <c r="L492" s="66"/>
    </row>
    <row r="493">
      <c r="D493" s="61"/>
      <c r="L493" s="66"/>
    </row>
    <row r="494">
      <c r="D494" s="61"/>
      <c r="L494" s="66"/>
    </row>
    <row r="495">
      <c r="D495" s="61"/>
      <c r="L495" s="66"/>
    </row>
    <row r="496">
      <c r="D496" s="61"/>
      <c r="L496" s="66"/>
    </row>
    <row r="497">
      <c r="D497" s="61"/>
      <c r="L497" s="66"/>
    </row>
    <row r="498">
      <c r="D498" s="61"/>
      <c r="L498" s="66"/>
    </row>
    <row r="499">
      <c r="D499" s="61"/>
      <c r="L499" s="66"/>
    </row>
    <row r="500">
      <c r="D500" s="61"/>
      <c r="L500" s="66"/>
    </row>
    <row r="501">
      <c r="D501" s="61"/>
      <c r="L501" s="66"/>
    </row>
    <row r="502">
      <c r="D502" s="61"/>
      <c r="L502" s="66"/>
    </row>
    <row r="503">
      <c r="D503" s="61"/>
      <c r="L503" s="66"/>
    </row>
    <row r="504">
      <c r="D504" s="61"/>
      <c r="L504" s="66"/>
    </row>
    <row r="505">
      <c r="D505" s="61"/>
      <c r="L505" s="66"/>
    </row>
    <row r="506">
      <c r="D506" s="61"/>
      <c r="L506" s="66"/>
    </row>
    <row r="507">
      <c r="D507" s="61"/>
      <c r="L507" s="66"/>
    </row>
    <row r="508">
      <c r="D508" s="61"/>
      <c r="L508" s="66"/>
    </row>
    <row r="509">
      <c r="D509" s="61"/>
      <c r="L509" s="66"/>
    </row>
    <row r="510">
      <c r="D510" s="61"/>
      <c r="L510" s="66"/>
    </row>
    <row r="511">
      <c r="D511" s="61"/>
      <c r="L511" s="66"/>
    </row>
    <row r="512">
      <c r="D512" s="61"/>
      <c r="L512" s="66"/>
    </row>
    <row r="513">
      <c r="D513" s="61"/>
      <c r="L513" s="66"/>
    </row>
    <row r="514">
      <c r="D514" s="61"/>
      <c r="L514" s="66"/>
    </row>
    <row r="515">
      <c r="D515" s="61"/>
      <c r="L515" s="66"/>
    </row>
    <row r="516">
      <c r="D516" s="61"/>
      <c r="L516" s="66"/>
    </row>
    <row r="517">
      <c r="D517" s="61"/>
      <c r="L517" s="66"/>
    </row>
    <row r="518">
      <c r="D518" s="61"/>
      <c r="L518" s="66"/>
    </row>
    <row r="519">
      <c r="D519" s="61"/>
      <c r="L519" s="66"/>
    </row>
    <row r="520">
      <c r="D520" s="61"/>
      <c r="L520" s="66"/>
    </row>
    <row r="521">
      <c r="D521" s="61"/>
      <c r="L521" s="66"/>
    </row>
    <row r="522">
      <c r="D522" s="61"/>
      <c r="L522" s="66"/>
    </row>
    <row r="523">
      <c r="D523" s="61"/>
      <c r="L523" s="66"/>
    </row>
    <row r="524">
      <c r="D524" s="61"/>
      <c r="L524" s="66"/>
    </row>
    <row r="525">
      <c r="D525" s="61"/>
      <c r="L525" s="66"/>
    </row>
    <row r="526">
      <c r="D526" s="61"/>
      <c r="L526" s="66"/>
    </row>
    <row r="527">
      <c r="D527" s="61"/>
      <c r="L527" s="66"/>
    </row>
    <row r="528">
      <c r="D528" s="61"/>
      <c r="L528" s="66"/>
    </row>
    <row r="529">
      <c r="D529" s="61"/>
      <c r="L529" s="66"/>
    </row>
    <row r="530">
      <c r="D530" s="61"/>
      <c r="L530" s="66"/>
    </row>
    <row r="531">
      <c r="D531" s="61"/>
      <c r="L531" s="66"/>
    </row>
    <row r="532">
      <c r="D532" s="61"/>
      <c r="L532" s="66"/>
    </row>
    <row r="533">
      <c r="D533" s="61"/>
      <c r="L533" s="66"/>
    </row>
    <row r="534">
      <c r="D534" s="61"/>
      <c r="L534" s="66"/>
    </row>
    <row r="535">
      <c r="D535" s="61"/>
      <c r="L535" s="66"/>
    </row>
    <row r="536">
      <c r="D536" s="61"/>
      <c r="L536" s="66"/>
    </row>
    <row r="537">
      <c r="D537" s="61"/>
      <c r="L537" s="66"/>
    </row>
    <row r="538">
      <c r="D538" s="61"/>
      <c r="L538" s="66"/>
    </row>
    <row r="539">
      <c r="D539" s="61"/>
      <c r="L539" s="66"/>
    </row>
    <row r="540">
      <c r="D540" s="61"/>
      <c r="L540" s="66"/>
    </row>
    <row r="541">
      <c r="D541" s="61"/>
      <c r="L541" s="66"/>
    </row>
    <row r="542">
      <c r="D542" s="61"/>
      <c r="L542" s="66"/>
    </row>
    <row r="543">
      <c r="D543" s="61"/>
      <c r="L543" s="66"/>
    </row>
    <row r="544">
      <c r="D544" s="61"/>
      <c r="L544" s="66"/>
    </row>
    <row r="545">
      <c r="D545" s="61"/>
      <c r="L545" s="66"/>
    </row>
    <row r="546">
      <c r="D546" s="61"/>
      <c r="L546" s="66"/>
    </row>
    <row r="547">
      <c r="D547" s="61"/>
      <c r="L547" s="66"/>
    </row>
    <row r="548">
      <c r="D548" s="61"/>
      <c r="L548" s="66"/>
    </row>
    <row r="549">
      <c r="D549" s="61"/>
      <c r="L549" s="66"/>
    </row>
    <row r="550">
      <c r="D550" s="61"/>
      <c r="L550" s="66"/>
    </row>
    <row r="551">
      <c r="D551" s="61"/>
      <c r="L551" s="66"/>
    </row>
    <row r="552">
      <c r="D552" s="61"/>
      <c r="L552" s="66"/>
    </row>
    <row r="553">
      <c r="D553" s="61"/>
      <c r="L553" s="66"/>
    </row>
    <row r="554">
      <c r="D554" s="61"/>
      <c r="L554" s="66"/>
    </row>
    <row r="555">
      <c r="D555" s="61"/>
      <c r="L555" s="66"/>
    </row>
    <row r="556">
      <c r="D556" s="61"/>
      <c r="L556" s="66"/>
    </row>
    <row r="557">
      <c r="D557" s="61"/>
      <c r="L557" s="66"/>
    </row>
    <row r="558">
      <c r="D558" s="61"/>
      <c r="L558" s="66"/>
    </row>
    <row r="559">
      <c r="D559" s="61"/>
      <c r="L559" s="66"/>
    </row>
    <row r="560">
      <c r="D560" s="61"/>
      <c r="L560" s="66"/>
    </row>
    <row r="561">
      <c r="D561" s="61"/>
      <c r="L561" s="66"/>
    </row>
    <row r="562">
      <c r="D562" s="61"/>
      <c r="L562" s="66"/>
    </row>
    <row r="563">
      <c r="D563" s="61"/>
      <c r="L563" s="66"/>
    </row>
    <row r="564">
      <c r="D564" s="61"/>
      <c r="L564" s="66"/>
    </row>
    <row r="565">
      <c r="D565" s="61"/>
      <c r="L565" s="66"/>
    </row>
    <row r="566">
      <c r="D566" s="61"/>
      <c r="L566" s="66"/>
    </row>
    <row r="567">
      <c r="D567" s="61"/>
      <c r="L567" s="66"/>
    </row>
    <row r="568">
      <c r="D568" s="61"/>
      <c r="L568" s="66"/>
    </row>
    <row r="569">
      <c r="D569" s="61"/>
      <c r="L569" s="66"/>
    </row>
    <row r="570">
      <c r="D570" s="61"/>
      <c r="L570" s="66"/>
    </row>
    <row r="571">
      <c r="D571" s="61"/>
      <c r="L571" s="66"/>
    </row>
    <row r="572">
      <c r="D572" s="61"/>
      <c r="L572" s="66"/>
    </row>
    <row r="573">
      <c r="D573" s="61"/>
      <c r="L573" s="66"/>
    </row>
    <row r="574">
      <c r="D574" s="61"/>
      <c r="L574" s="66"/>
    </row>
    <row r="575">
      <c r="D575" s="61"/>
      <c r="L575" s="66"/>
    </row>
    <row r="576">
      <c r="D576" s="61"/>
      <c r="L576" s="66"/>
    </row>
    <row r="577">
      <c r="D577" s="61"/>
      <c r="L577" s="66"/>
    </row>
    <row r="578">
      <c r="D578" s="61"/>
      <c r="L578" s="66"/>
    </row>
    <row r="579">
      <c r="D579" s="61"/>
      <c r="L579" s="66"/>
    </row>
    <row r="580">
      <c r="D580" s="61"/>
      <c r="L580" s="66"/>
    </row>
    <row r="581">
      <c r="D581" s="61"/>
      <c r="L581" s="66"/>
    </row>
    <row r="582">
      <c r="D582" s="61"/>
      <c r="L582" s="66"/>
    </row>
    <row r="583">
      <c r="D583" s="61"/>
      <c r="L583" s="66"/>
    </row>
    <row r="584">
      <c r="D584" s="61"/>
      <c r="L584" s="66"/>
    </row>
    <row r="585">
      <c r="D585" s="61"/>
      <c r="L585" s="66"/>
    </row>
    <row r="586">
      <c r="D586" s="61"/>
      <c r="L586" s="66"/>
    </row>
    <row r="587">
      <c r="D587" s="61"/>
      <c r="L587" s="66"/>
    </row>
    <row r="588">
      <c r="D588" s="61"/>
      <c r="L588" s="66"/>
    </row>
    <row r="589">
      <c r="D589" s="61"/>
      <c r="L589" s="66"/>
    </row>
    <row r="590">
      <c r="D590" s="61"/>
      <c r="L590" s="66"/>
    </row>
    <row r="591">
      <c r="D591" s="61"/>
      <c r="L591" s="66"/>
    </row>
    <row r="592">
      <c r="D592" s="61"/>
      <c r="L592" s="66"/>
    </row>
    <row r="593">
      <c r="D593" s="61"/>
      <c r="L593" s="66"/>
    </row>
    <row r="594">
      <c r="D594" s="61"/>
      <c r="L594" s="66"/>
    </row>
    <row r="595">
      <c r="D595" s="61"/>
      <c r="L595" s="66"/>
    </row>
    <row r="596">
      <c r="D596" s="61"/>
      <c r="L596" s="66"/>
    </row>
    <row r="597">
      <c r="D597" s="61"/>
      <c r="L597" s="66"/>
    </row>
    <row r="598">
      <c r="D598" s="61"/>
      <c r="L598" s="66"/>
    </row>
    <row r="599">
      <c r="D599" s="61"/>
      <c r="L599" s="66"/>
    </row>
    <row r="600">
      <c r="D600" s="61"/>
      <c r="L600" s="66"/>
    </row>
    <row r="601">
      <c r="D601" s="61"/>
      <c r="L601" s="66"/>
    </row>
    <row r="602">
      <c r="D602" s="61"/>
      <c r="L602" s="66"/>
    </row>
    <row r="603">
      <c r="D603" s="61"/>
      <c r="L603" s="66"/>
    </row>
    <row r="604">
      <c r="D604" s="61"/>
      <c r="L604" s="66"/>
    </row>
    <row r="605">
      <c r="D605" s="61"/>
      <c r="L605" s="66"/>
    </row>
    <row r="606">
      <c r="D606" s="61"/>
      <c r="L606" s="66"/>
    </row>
    <row r="607">
      <c r="D607" s="61"/>
      <c r="L607" s="66"/>
    </row>
    <row r="608">
      <c r="D608" s="61"/>
      <c r="L608" s="66"/>
    </row>
    <row r="609">
      <c r="D609" s="61"/>
      <c r="L609" s="66"/>
    </row>
    <row r="610">
      <c r="D610" s="61"/>
      <c r="L610" s="66"/>
    </row>
    <row r="611">
      <c r="D611" s="61"/>
      <c r="L611" s="66"/>
    </row>
    <row r="612">
      <c r="D612" s="61"/>
      <c r="L612" s="66"/>
    </row>
    <row r="613">
      <c r="D613" s="61"/>
      <c r="L613" s="66"/>
    </row>
    <row r="614">
      <c r="D614" s="61"/>
      <c r="L614" s="66"/>
    </row>
    <row r="615">
      <c r="D615" s="61"/>
      <c r="L615" s="66"/>
    </row>
    <row r="616">
      <c r="D616" s="61"/>
      <c r="L616" s="66"/>
    </row>
    <row r="617">
      <c r="D617" s="61"/>
      <c r="L617" s="66"/>
    </row>
    <row r="618">
      <c r="D618" s="61"/>
      <c r="L618" s="66"/>
    </row>
    <row r="619">
      <c r="D619" s="61"/>
      <c r="L619" s="66"/>
    </row>
    <row r="620">
      <c r="D620" s="61"/>
      <c r="L620" s="66"/>
    </row>
    <row r="621">
      <c r="D621" s="61"/>
      <c r="L621" s="66"/>
    </row>
    <row r="622">
      <c r="D622" s="61"/>
      <c r="L622" s="66"/>
    </row>
    <row r="623">
      <c r="D623" s="61"/>
      <c r="L623" s="66"/>
    </row>
    <row r="624">
      <c r="D624" s="61"/>
      <c r="L624" s="66"/>
    </row>
    <row r="625">
      <c r="D625" s="61"/>
      <c r="L625" s="66"/>
    </row>
    <row r="626">
      <c r="D626" s="61"/>
      <c r="L626" s="66"/>
    </row>
    <row r="627">
      <c r="D627" s="61"/>
      <c r="L627" s="66"/>
    </row>
    <row r="628">
      <c r="D628" s="61"/>
      <c r="L628" s="66"/>
    </row>
    <row r="629">
      <c r="D629" s="61"/>
      <c r="L629" s="66"/>
    </row>
    <row r="630">
      <c r="D630" s="61"/>
      <c r="L630" s="66"/>
    </row>
    <row r="631">
      <c r="D631" s="61"/>
      <c r="L631" s="66"/>
    </row>
    <row r="632">
      <c r="D632" s="61"/>
      <c r="L632" s="66"/>
    </row>
    <row r="633">
      <c r="D633" s="61"/>
      <c r="L633" s="66"/>
    </row>
    <row r="634">
      <c r="D634" s="61"/>
      <c r="L634" s="66"/>
    </row>
    <row r="635">
      <c r="D635" s="61"/>
      <c r="L635" s="66"/>
    </row>
    <row r="636">
      <c r="D636" s="61"/>
      <c r="L636" s="66"/>
    </row>
    <row r="637">
      <c r="D637" s="61"/>
      <c r="L637" s="66"/>
    </row>
    <row r="638">
      <c r="D638" s="61"/>
      <c r="L638" s="66"/>
    </row>
    <row r="639">
      <c r="D639" s="61"/>
      <c r="L639" s="66"/>
    </row>
    <row r="640">
      <c r="D640" s="61"/>
      <c r="L640" s="66"/>
    </row>
    <row r="641">
      <c r="D641" s="61"/>
      <c r="L641" s="66"/>
    </row>
    <row r="642">
      <c r="D642" s="61"/>
      <c r="L642" s="66"/>
    </row>
    <row r="643">
      <c r="D643" s="61"/>
      <c r="L643" s="66"/>
    </row>
    <row r="644">
      <c r="D644" s="61"/>
      <c r="L644" s="66"/>
    </row>
    <row r="645">
      <c r="D645" s="61"/>
      <c r="L645" s="66"/>
    </row>
    <row r="646">
      <c r="D646" s="61"/>
      <c r="L646" s="66"/>
    </row>
    <row r="647">
      <c r="D647" s="61"/>
      <c r="L647" s="66"/>
    </row>
    <row r="648">
      <c r="D648" s="61"/>
      <c r="L648" s="66"/>
    </row>
    <row r="649">
      <c r="D649" s="61"/>
      <c r="L649" s="66"/>
    </row>
    <row r="650">
      <c r="D650" s="61"/>
      <c r="L650" s="66"/>
    </row>
    <row r="651">
      <c r="D651" s="61"/>
      <c r="L651" s="66"/>
    </row>
    <row r="652">
      <c r="D652" s="61"/>
      <c r="L652" s="66"/>
    </row>
    <row r="653">
      <c r="D653" s="61"/>
      <c r="L653" s="66"/>
    </row>
    <row r="654">
      <c r="D654" s="61"/>
      <c r="L654" s="66"/>
    </row>
    <row r="655">
      <c r="D655" s="61"/>
      <c r="L655" s="66"/>
    </row>
    <row r="656">
      <c r="D656" s="61"/>
      <c r="L656" s="66"/>
    </row>
    <row r="657">
      <c r="D657" s="61"/>
      <c r="L657" s="66"/>
    </row>
    <row r="658">
      <c r="D658" s="61"/>
      <c r="L658" s="66"/>
    </row>
    <row r="659">
      <c r="D659" s="61"/>
      <c r="L659" s="66"/>
    </row>
    <row r="660">
      <c r="D660" s="61"/>
      <c r="L660" s="66"/>
    </row>
    <row r="661">
      <c r="D661" s="61"/>
      <c r="L661" s="66"/>
    </row>
    <row r="662">
      <c r="D662" s="61"/>
      <c r="L662" s="66"/>
    </row>
    <row r="663">
      <c r="D663" s="61"/>
      <c r="L663" s="66"/>
    </row>
    <row r="664">
      <c r="D664" s="61"/>
      <c r="L664" s="66"/>
    </row>
    <row r="665">
      <c r="D665" s="61"/>
      <c r="L665" s="66"/>
    </row>
    <row r="666">
      <c r="D666" s="61"/>
      <c r="L666" s="66"/>
    </row>
    <row r="667">
      <c r="D667" s="61"/>
      <c r="L667" s="66"/>
    </row>
    <row r="668">
      <c r="D668" s="61"/>
      <c r="L668" s="66"/>
    </row>
    <row r="669">
      <c r="D669" s="61"/>
      <c r="L669" s="66"/>
    </row>
    <row r="670">
      <c r="D670" s="61"/>
      <c r="L670" s="66"/>
    </row>
    <row r="671">
      <c r="D671" s="61"/>
      <c r="L671" s="66"/>
    </row>
    <row r="672">
      <c r="D672" s="61"/>
      <c r="L672" s="66"/>
    </row>
    <row r="673">
      <c r="D673" s="61"/>
      <c r="L673" s="66"/>
    </row>
    <row r="674">
      <c r="D674" s="61"/>
      <c r="L674" s="66"/>
    </row>
    <row r="675">
      <c r="D675" s="61"/>
      <c r="L675" s="66"/>
    </row>
    <row r="676">
      <c r="D676" s="61"/>
      <c r="L676" s="66"/>
    </row>
    <row r="677">
      <c r="D677" s="61"/>
      <c r="L677" s="66"/>
    </row>
    <row r="678">
      <c r="D678" s="61"/>
      <c r="L678" s="66"/>
    </row>
    <row r="679">
      <c r="D679" s="61"/>
      <c r="L679" s="66"/>
    </row>
    <row r="680">
      <c r="D680" s="61"/>
      <c r="L680" s="66"/>
    </row>
    <row r="681">
      <c r="D681" s="61"/>
      <c r="L681" s="66"/>
    </row>
    <row r="682">
      <c r="D682" s="61"/>
      <c r="L682" s="66"/>
    </row>
    <row r="683">
      <c r="D683" s="61"/>
      <c r="L683" s="66"/>
    </row>
    <row r="684">
      <c r="D684" s="61"/>
      <c r="L684" s="66"/>
    </row>
    <row r="685">
      <c r="D685" s="61"/>
      <c r="L685" s="66"/>
    </row>
    <row r="686">
      <c r="D686" s="61"/>
      <c r="L686" s="66"/>
    </row>
    <row r="687">
      <c r="D687" s="61"/>
      <c r="L687" s="66"/>
    </row>
    <row r="688">
      <c r="D688" s="61"/>
      <c r="L688" s="66"/>
    </row>
    <row r="689">
      <c r="D689" s="61"/>
      <c r="L689" s="66"/>
    </row>
    <row r="690">
      <c r="D690" s="61"/>
      <c r="L690" s="66"/>
    </row>
    <row r="691">
      <c r="D691" s="61"/>
      <c r="L691" s="66"/>
    </row>
    <row r="692">
      <c r="D692" s="61"/>
      <c r="L692" s="66"/>
    </row>
    <row r="693">
      <c r="D693" s="61"/>
      <c r="L693" s="66"/>
    </row>
    <row r="694">
      <c r="D694" s="61"/>
      <c r="L694" s="66"/>
    </row>
    <row r="695">
      <c r="D695" s="61"/>
      <c r="L695" s="66"/>
    </row>
    <row r="696">
      <c r="D696" s="61"/>
      <c r="L696" s="66"/>
    </row>
    <row r="697">
      <c r="D697" s="61"/>
      <c r="L697" s="66"/>
    </row>
    <row r="698">
      <c r="D698" s="61"/>
      <c r="L698" s="66"/>
    </row>
    <row r="699">
      <c r="D699" s="61"/>
      <c r="L699" s="66"/>
    </row>
    <row r="700">
      <c r="D700" s="61"/>
      <c r="L700" s="66"/>
    </row>
    <row r="701">
      <c r="D701" s="61"/>
      <c r="L701" s="66"/>
    </row>
    <row r="702">
      <c r="D702" s="61"/>
      <c r="L702" s="66"/>
    </row>
    <row r="703">
      <c r="D703" s="61"/>
      <c r="L703" s="66"/>
    </row>
    <row r="704">
      <c r="D704" s="61"/>
      <c r="L704" s="66"/>
    </row>
    <row r="705">
      <c r="D705" s="61"/>
      <c r="L705" s="66"/>
    </row>
    <row r="706">
      <c r="D706" s="61"/>
      <c r="L706" s="66"/>
    </row>
    <row r="707">
      <c r="D707" s="61"/>
      <c r="L707" s="66"/>
    </row>
    <row r="708">
      <c r="D708" s="61"/>
      <c r="L708" s="66"/>
    </row>
    <row r="709">
      <c r="D709" s="61"/>
      <c r="L709" s="66"/>
    </row>
    <row r="710">
      <c r="D710" s="61"/>
      <c r="L710" s="66"/>
    </row>
    <row r="711">
      <c r="D711" s="61"/>
      <c r="L711" s="66"/>
    </row>
    <row r="712">
      <c r="D712" s="61"/>
      <c r="L712" s="66"/>
    </row>
    <row r="713">
      <c r="D713" s="61"/>
      <c r="L713" s="66"/>
    </row>
    <row r="714">
      <c r="D714" s="61"/>
      <c r="L714" s="66"/>
    </row>
    <row r="715">
      <c r="D715" s="61"/>
      <c r="L715" s="66"/>
    </row>
    <row r="716">
      <c r="D716" s="61"/>
      <c r="L716" s="66"/>
    </row>
    <row r="717">
      <c r="D717" s="61"/>
      <c r="L717" s="66"/>
    </row>
    <row r="718">
      <c r="D718" s="61"/>
      <c r="L718" s="66"/>
    </row>
    <row r="719">
      <c r="D719" s="61"/>
      <c r="L719" s="66"/>
    </row>
    <row r="720">
      <c r="D720" s="61"/>
      <c r="L720" s="66"/>
    </row>
    <row r="721">
      <c r="D721" s="61"/>
      <c r="L721" s="66"/>
    </row>
    <row r="722">
      <c r="D722" s="61"/>
      <c r="L722" s="66"/>
    </row>
    <row r="723">
      <c r="D723" s="61"/>
      <c r="L723" s="66"/>
    </row>
    <row r="724">
      <c r="D724" s="61"/>
      <c r="L724" s="66"/>
    </row>
    <row r="725">
      <c r="D725" s="61"/>
      <c r="L725" s="66"/>
    </row>
    <row r="726">
      <c r="D726" s="61"/>
      <c r="L726" s="66"/>
    </row>
    <row r="727">
      <c r="D727" s="61"/>
      <c r="L727" s="66"/>
    </row>
    <row r="728">
      <c r="D728" s="61"/>
      <c r="L728" s="66"/>
    </row>
    <row r="729">
      <c r="D729" s="61"/>
      <c r="L729" s="66"/>
    </row>
    <row r="730">
      <c r="D730" s="61"/>
      <c r="L730" s="66"/>
    </row>
    <row r="731">
      <c r="D731" s="61"/>
      <c r="L731" s="66"/>
    </row>
    <row r="732">
      <c r="D732" s="61"/>
      <c r="L732" s="66"/>
    </row>
    <row r="733">
      <c r="D733" s="61"/>
      <c r="L733" s="66"/>
    </row>
    <row r="734">
      <c r="D734" s="61"/>
      <c r="L734" s="66"/>
    </row>
    <row r="735">
      <c r="D735" s="61"/>
      <c r="L735" s="66"/>
    </row>
    <row r="736">
      <c r="D736" s="61"/>
      <c r="L736" s="66"/>
    </row>
    <row r="737">
      <c r="D737" s="61"/>
      <c r="L737" s="66"/>
    </row>
    <row r="738">
      <c r="D738" s="61"/>
      <c r="L738" s="66"/>
    </row>
    <row r="739">
      <c r="D739" s="61"/>
      <c r="L739" s="66"/>
    </row>
    <row r="740">
      <c r="D740" s="61"/>
      <c r="L740" s="66"/>
    </row>
    <row r="741">
      <c r="D741" s="61"/>
      <c r="L741" s="66"/>
    </row>
    <row r="742">
      <c r="D742" s="61"/>
      <c r="L742" s="66"/>
    </row>
    <row r="743">
      <c r="D743" s="61"/>
      <c r="L743" s="66"/>
    </row>
    <row r="744">
      <c r="D744" s="61"/>
      <c r="L744" s="66"/>
    </row>
    <row r="745">
      <c r="D745" s="61"/>
      <c r="L745" s="66"/>
    </row>
    <row r="746">
      <c r="D746" s="61"/>
      <c r="L746" s="66"/>
    </row>
    <row r="747">
      <c r="D747" s="61"/>
      <c r="L747" s="66"/>
    </row>
    <row r="748">
      <c r="D748" s="61"/>
      <c r="L748" s="66"/>
    </row>
    <row r="749">
      <c r="D749" s="61"/>
      <c r="L749" s="66"/>
    </row>
    <row r="750">
      <c r="D750" s="61"/>
      <c r="L750" s="66"/>
    </row>
    <row r="751">
      <c r="D751" s="61"/>
      <c r="L751" s="66"/>
    </row>
    <row r="752">
      <c r="D752" s="61"/>
      <c r="L752" s="66"/>
    </row>
    <row r="753">
      <c r="D753" s="61"/>
      <c r="L753" s="66"/>
    </row>
    <row r="754">
      <c r="D754" s="61"/>
      <c r="L754" s="66"/>
    </row>
    <row r="755">
      <c r="D755" s="61"/>
      <c r="L755" s="66"/>
    </row>
    <row r="756">
      <c r="D756" s="61"/>
      <c r="L756" s="66"/>
    </row>
    <row r="757">
      <c r="D757" s="61"/>
      <c r="L757" s="66"/>
    </row>
    <row r="758">
      <c r="D758" s="61"/>
      <c r="L758" s="66"/>
    </row>
    <row r="759">
      <c r="D759" s="61"/>
      <c r="L759" s="66"/>
    </row>
    <row r="760">
      <c r="D760" s="61"/>
      <c r="L760" s="66"/>
    </row>
    <row r="761">
      <c r="D761" s="61"/>
      <c r="L761" s="66"/>
    </row>
    <row r="762">
      <c r="D762" s="61"/>
      <c r="L762" s="66"/>
    </row>
    <row r="763">
      <c r="D763" s="61"/>
      <c r="L763" s="66"/>
    </row>
    <row r="764">
      <c r="D764" s="61"/>
      <c r="L764" s="66"/>
    </row>
    <row r="765">
      <c r="D765" s="61"/>
      <c r="L765" s="66"/>
    </row>
    <row r="766">
      <c r="D766" s="61"/>
      <c r="L766" s="66"/>
    </row>
    <row r="767">
      <c r="D767" s="61"/>
      <c r="L767" s="66"/>
    </row>
    <row r="768">
      <c r="D768" s="61"/>
      <c r="L768" s="66"/>
    </row>
    <row r="769">
      <c r="D769" s="61"/>
      <c r="L769" s="66"/>
    </row>
    <row r="770">
      <c r="D770" s="61"/>
      <c r="L770" s="66"/>
    </row>
    <row r="771">
      <c r="D771" s="61"/>
      <c r="L771" s="66"/>
    </row>
    <row r="772">
      <c r="D772" s="61"/>
      <c r="L772" s="66"/>
    </row>
    <row r="773">
      <c r="D773" s="61"/>
      <c r="L773" s="66"/>
    </row>
    <row r="774">
      <c r="D774" s="61"/>
      <c r="L774" s="66"/>
    </row>
    <row r="775">
      <c r="D775" s="61"/>
      <c r="L775" s="66"/>
    </row>
    <row r="776">
      <c r="D776" s="61"/>
      <c r="L776" s="66"/>
    </row>
    <row r="777">
      <c r="D777" s="61"/>
      <c r="L777" s="66"/>
    </row>
    <row r="778">
      <c r="D778" s="61"/>
      <c r="L778" s="66"/>
    </row>
    <row r="779">
      <c r="D779" s="61"/>
      <c r="L779" s="66"/>
    </row>
    <row r="780">
      <c r="D780" s="61"/>
      <c r="L780" s="66"/>
    </row>
    <row r="781">
      <c r="D781" s="61"/>
      <c r="L781" s="66"/>
    </row>
    <row r="782">
      <c r="D782" s="61"/>
      <c r="L782" s="66"/>
    </row>
    <row r="783">
      <c r="D783" s="61"/>
      <c r="L783" s="66"/>
    </row>
    <row r="784">
      <c r="D784" s="61"/>
      <c r="L784" s="66"/>
    </row>
    <row r="785">
      <c r="D785" s="61"/>
      <c r="L785" s="66"/>
    </row>
    <row r="786">
      <c r="D786" s="61"/>
      <c r="L786" s="66"/>
    </row>
    <row r="787">
      <c r="D787" s="61"/>
      <c r="L787" s="66"/>
    </row>
    <row r="788">
      <c r="D788" s="61"/>
      <c r="L788" s="66"/>
    </row>
    <row r="789">
      <c r="D789" s="61"/>
      <c r="L789" s="66"/>
    </row>
    <row r="790">
      <c r="D790" s="61"/>
      <c r="L790" s="66"/>
    </row>
    <row r="791">
      <c r="D791" s="61"/>
      <c r="L791" s="66"/>
    </row>
    <row r="792">
      <c r="D792" s="61"/>
      <c r="L792" s="66"/>
    </row>
    <row r="793">
      <c r="D793" s="61"/>
      <c r="L793" s="66"/>
    </row>
    <row r="794">
      <c r="D794" s="61"/>
      <c r="L794" s="66"/>
    </row>
    <row r="795">
      <c r="D795" s="61"/>
      <c r="L795" s="66"/>
    </row>
    <row r="796">
      <c r="D796" s="61"/>
      <c r="L796" s="66"/>
    </row>
    <row r="797">
      <c r="D797" s="61"/>
      <c r="L797" s="66"/>
    </row>
    <row r="798">
      <c r="D798" s="61"/>
      <c r="L798" s="66"/>
    </row>
    <row r="799">
      <c r="D799" s="61"/>
      <c r="L799" s="66"/>
    </row>
    <row r="800">
      <c r="D800" s="61"/>
      <c r="L800" s="66"/>
    </row>
    <row r="801">
      <c r="D801" s="61"/>
      <c r="L801" s="66"/>
    </row>
    <row r="802">
      <c r="D802" s="61"/>
      <c r="L802" s="66"/>
    </row>
    <row r="803">
      <c r="D803" s="61"/>
      <c r="L803" s="66"/>
    </row>
    <row r="804">
      <c r="D804" s="61"/>
      <c r="L804" s="66"/>
    </row>
    <row r="805">
      <c r="D805" s="61"/>
      <c r="L805" s="66"/>
    </row>
    <row r="806">
      <c r="D806" s="61"/>
      <c r="L806" s="66"/>
    </row>
    <row r="807">
      <c r="D807" s="61"/>
      <c r="L807" s="66"/>
    </row>
    <row r="808">
      <c r="D808" s="61"/>
      <c r="L808" s="66"/>
    </row>
    <row r="809">
      <c r="D809" s="61"/>
      <c r="L809" s="66"/>
    </row>
    <row r="810">
      <c r="D810" s="61"/>
      <c r="L810" s="66"/>
    </row>
    <row r="811">
      <c r="D811" s="61"/>
      <c r="L811" s="66"/>
    </row>
    <row r="812">
      <c r="D812" s="61"/>
      <c r="L812" s="66"/>
    </row>
    <row r="813">
      <c r="D813" s="61"/>
      <c r="L813" s="66"/>
    </row>
    <row r="814">
      <c r="D814" s="61"/>
      <c r="L814" s="66"/>
    </row>
    <row r="815">
      <c r="D815" s="61"/>
      <c r="L815" s="66"/>
    </row>
    <row r="816">
      <c r="D816" s="61"/>
      <c r="L816" s="66"/>
    </row>
    <row r="817">
      <c r="D817" s="61"/>
      <c r="L817" s="66"/>
    </row>
    <row r="818">
      <c r="D818" s="61"/>
      <c r="L818" s="66"/>
    </row>
    <row r="819">
      <c r="D819" s="61"/>
      <c r="L819" s="66"/>
    </row>
    <row r="820">
      <c r="D820" s="61"/>
      <c r="L820" s="66"/>
    </row>
    <row r="821">
      <c r="D821" s="61"/>
      <c r="L821" s="66"/>
    </row>
    <row r="822">
      <c r="D822" s="61"/>
      <c r="L822" s="66"/>
    </row>
    <row r="823">
      <c r="D823" s="61"/>
      <c r="L823" s="66"/>
    </row>
    <row r="824">
      <c r="D824" s="61"/>
      <c r="L824" s="66"/>
    </row>
    <row r="825">
      <c r="D825" s="61"/>
      <c r="L825" s="66"/>
    </row>
    <row r="826">
      <c r="D826" s="61"/>
      <c r="L826" s="66"/>
    </row>
    <row r="827">
      <c r="D827" s="61"/>
      <c r="L827" s="66"/>
    </row>
    <row r="828">
      <c r="D828" s="61"/>
      <c r="L828" s="66"/>
    </row>
    <row r="829">
      <c r="D829" s="61"/>
      <c r="L829" s="66"/>
    </row>
    <row r="830">
      <c r="D830" s="61"/>
      <c r="L830" s="66"/>
    </row>
    <row r="831">
      <c r="D831" s="61"/>
      <c r="L831" s="66"/>
    </row>
    <row r="832">
      <c r="D832" s="61"/>
      <c r="L832" s="66"/>
    </row>
    <row r="833">
      <c r="D833" s="61"/>
      <c r="L833" s="66"/>
    </row>
    <row r="834">
      <c r="D834" s="61"/>
      <c r="L834" s="66"/>
    </row>
    <row r="835">
      <c r="D835" s="61"/>
      <c r="L835" s="66"/>
    </row>
    <row r="836">
      <c r="D836" s="61"/>
      <c r="L836" s="66"/>
    </row>
    <row r="837">
      <c r="D837" s="61"/>
      <c r="L837" s="66"/>
    </row>
    <row r="838">
      <c r="D838" s="61"/>
      <c r="L838" s="66"/>
    </row>
    <row r="839">
      <c r="D839" s="61"/>
      <c r="L839" s="66"/>
    </row>
    <row r="840">
      <c r="D840" s="61"/>
      <c r="L840" s="66"/>
    </row>
    <row r="841">
      <c r="D841" s="61"/>
      <c r="L841" s="66"/>
    </row>
    <row r="842">
      <c r="D842" s="61"/>
      <c r="L842" s="66"/>
    </row>
    <row r="843">
      <c r="D843" s="61"/>
      <c r="L843" s="66"/>
    </row>
    <row r="844">
      <c r="D844" s="61"/>
      <c r="L844" s="66"/>
    </row>
    <row r="845">
      <c r="D845" s="61"/>
      <c r="L845" s="66"/>
    </row>
    <row r="846">
      <c r="D846" s="61"/>
      <c r="L846" s="66"/>
    </row>
    <row r="847">
      <c r="D847" s="61"/>
      <c r="L847" s="66"/>
    </row>
    <row r="848">
      <c r="D848" s="61"/>
      <c r="L848" s="66"/>
    </row>
    <row r="849">
      <c r="D849" s="61"/>
      <c r="L849" s="66"/>
    </row>
    <row r="850">
      <c r="D850" s="61"/>
      <c r="L850" s="66"/>
    </row>
    <row r="851">
      <c r="D851" s="61"/>
      <c r="L851" s="66"/>
    </row>
    <row r="852">
      <c r="D852" s="61"/>
      <c r="L852" s="66"/>
    </row>
    <row r="853">
      <c r="D853" s="61"/>
      <c r="L853" s="66"/>
    </row>
    <row r="854">
      <c r="D854" s="61"/>
      <c r="L854" s="66"/>
    </row>
    <row r="855">
      <c r="D855" s="61"/>
      <c r="L855" s="66"/>
    </row>
    <row r="856">
      <c r="D856" s="61"/>
      <c r="L856" s="66"/>
    </row>
    <row r="857">
      <c r="D857" s="61"/>
      <c r="L857" s="66"/>
    </row>
    <row r="858">
      <c r="D858" s="61"/>
      <c r="L858" s="66"/>
    </row>
    <row r="859">
      <c r="D859" s="61"/>
      <c r="L859" s="66"/>
    </row>
    <row r="860">
      <c r="D860" s="61"/>
      <c r="L860" s="66"/>
    </row>
    <row r="861">
      <c r="D861" s="61"/>
      <c r="L861" s="66"/>
    </row>
    <row r="862">
      <c r="D862" s="61"/>
      <c r="L862" s="66"/>
    </row>
    <row r="863">
      <c r="D863" s="61"/>
      <c r="L863" s="66"/>
    </row>
    <row r="864">
      <c r="D864" s="61"/>
      <c r="L864" s="66"/>
    </row>
    <row r="865">
      <c r="D865" s="61"/>
      <c r="L865" s="66"/>
    </row>
    <row r="866">
      <c r="D866" s="61"/>
      <c r="L866" s="66"/>
    </row>
    <row r="867">
      <c r="D867" s="61"/>
      <c r="L867" s="66"/>
    </row>
    <row r="868">
      <c r="D868" s="61"/>
      <c r="L868" s="66"/>
    </row>
    <row r="869">
      <c r="D869" s="61"/>
      <c r="L869" s="66"/>
    </row>
    <row r="870">
      <c r="D870" s="61"/>
      <c r="L870" s="66"/>
    </row>
    <row r="871">
      <c r="D871" s="61"/>
      <c r="L871" s="66"/>
    </row>
    <row r="872">
      <c r="D872" s="61"/>
      <c r="L872" s="66"/>
    </row>
    <row r="873">
      <c r="D873" s="61"/>
      <c r="L873" s="66"/>
    </row>
    <row r="874">
      <c r="D874" s="61"/>
      <c r="L874" s="66"/>
    </row>
    <row r="875">
      <c r="D875" s="61"/>
      <c r="L875" s="66"/>
    </row>
    <row r="876">
      <c r="D876" s="61"/>
      <c r="L876" s="66"/>
    </row>
    <row r="877">
      <c r="D877" s="61"/>
      <c r="L877" s="66"/>
    </row>
    <row r="878">
      <c r="D878" s="61"/>
      <c r="L878" s="66"/>
    </row>
    <row r="879">
      <c r="D879" s="61"/>
      <c r="L879" s="66"/>
    </row>
    <row r="880">
      <c r="D880" s="61"/>
      <c r="L880" s="66"/>
    </row>
    <row r="881">
      <c r="D881" s="61"/>
      <c r="L881" s="66"/>
    </row>
    <row r="882">
      <c r="D882" s="61"/>
      <c r="L882" s="66"/>
    </row>
    <row r="883">
      <c r="D883" s="61"/>
      <c r="L883" s="66"/>
    </row>
    <row r="884">
      <c r="D884" s="61"/>
      <c r="L884" s="66"/>
    </row>
    <row r="885">
      <c r="D885" s="61"/>
      <c r="L885" s="66"/>
    </row>
    <row r="886">
      <c r="D886" s="61"/>
      <c r="L886" s="66"/>
    </row>
    <row r="887">
      <c r="D887" s="61"/>
      <c r="L887" s="66"/>
    </row>
    <row r="888">
      <c r="D888" s="61"/>
      <c r="L888" s="66"/>
    </row>
    <row r="889">
      <c r="D889" s="61"/>
      <c r="L889" s="66"/>
    </row>
    <row r="890">
      <c r="D890" s="61"/>
      <c r="L890" s="66"/>
    </row>
    <row r="891">
      <c r="D891" s="61"/>
      <c r="L891" s="66"/>
    </row>
    <row r="892">
      <c r="D892" s="61"/>
      <c r="L892" s="66"/>
    </row>
    <row r="893">
      <c r="D893" s="61"/>
      <c r="L893" s="66"/>
    </row>
    <row r="894">
      <c r="D894" s="61"/>
      <c r="L894" s="66"/>
    </row>
    <row r="895">
      <c r="D895" s="61"/>
      <c r="L895" s="66"/>
    </row>
    <row r="896">
      <c r="D896" s="61"/>
      <c r="L896" s="66"/>
    </row>
    <row r="897">
      <c r="D897" s="61"/>
      <c r="L897" s="66"/>
    </row>
    <row r="898">
      <c r="D898" s="61"/>
      <c r="L898" s="66"/>
    </row>
    <row r="899">
      <c r="D899" s="61"/>
      <c r="L899" s="66"/>
    </row>
    <row r="900">
      <c r="D900" s="61"/>
      <c r="L900" s="66"/>
    </row>
    <row r="901">
      <c r="D901" s="61"/>
      <c r="L901" s="66"/>
    </row>
    <row r="902">
      <c r="D902" s="61"/>
      <c r="L902" s="66"/>
    </row>
    <row r="903">
      <c r="D903" s="61"/>
      <c r="L903" s="66"/>
    </row>
    <row r="904">
      <c r="D904" s="61"/>
      <c r="L904" s="66"/>
    </row>
    <row r="905">
      <c r="D905" s="61"/>
      <c r="L905" s="66"/>
    </row>
    <row r="906">
      <c r="D906" s="61"/>
      <c r="L906" s="66"/>
    </row>
    <row r="907">
      <c r="D907" s="61"/>
      <c r="L907" s="66"/>
    </row>
    <row r="908">
      <c r="D908" s="61"/>
      <c r="L908" s="66"/>
    </row>
    <row r="909">
      <c r="D909" s="61"/>
      <c r="L909" s="66"/>
    </row>
    <row r="910">
      <c r="D910" s="61"/>
      <c r="L910" s="66"/>
    </row>
    <row r="911">
      <c r="D911" s="61"/>
      <c r="L911" s="66"/>
    </row>
    <row r="912">
      <c r="D912" s="61"/>
      <c r="L912" s="66"/>
    </row>
    <row r="913">
      <c r="D913" s="61"/>
      <c r="L913" s="66"/>
    </row>
    <row r="914">
      <c r="D914" s="61"/>
      <c r="L914" s="66"/>
    </row>
    <row r="915">
      <c r="D915" s="61"/>
      <c r="L915" s="66"/>
    </row>
    <row r="916">
      <c r="D916" s="61"/>
      <c r="L916" s="66"/>
    </row>
    <row r="917">
      <c r="D917" s="61"/>
      <c r="L917" s="66"/>
    </row>
    <row r="918">
      <c r="D918" s="61"/>
      <c r="L918" s="66"/>
    </row>
    <row r="919">
      <c r="D919" s="61"/>
      <c r="L919" s="66"/>
    </row>
    <row r="920">
      <c r="D920" s="61"/>
      <c r="L920" s="66"/>
    </row>
    <row r="921">
      <c r="D921" s="61"/>
      <c r="L921" s="66"/>
    </row>
    <row r="922">
      <c r="D922" s="61"/>
      <c r="L922" s="66"/>
    </row>
    <row r="923">
      <c r="D923" s="61"/>
      <c r="L923" s="66"/>
    </row>
    <row r="924">
      <c r="D924" s="61"/>
      <c r="L924" s="66"/>
    </row>
    <row r="925">
      <c r="D925" s="61"/>
      <c r="L925" s="66"/>
    </row>
    <row r="926">
      <c r="D926" s="61"/>
      <c r="L926" s="66"/>
    </row>
    <row r="927">
      <c r="D927" s="61"/>
      <c r="L927" s="66"/>
    </row>
    <row r="928">
      <c r="D928" s="61"/>
      <c r="L928" s="66"/>
    </row>
    <row r="929">
      <c r="D929" s="61"/>
      <c r="L929" s="66"/>
    </row>
    <row r="930">
      <c r="D930" s="61"/>
      <c r="L930" s="66"/>
    </row>
    <row r="931">
      <c r="D931" s="61"/>
      <c r="L931" s="66"/>
    </row>
    <row r="932">
      <c r="D932" s="61"/>
      <c r="L932" s="66"/>
    </row>
    <row r="933">
      <c r="D933" s="61"/>
      <c r="L933" s="66"/>
    </row>
    <row r="934">
      <c r="D934" s="61"/>
      <c r="L934" s="66"/>
    </row>
    <row r="935">
      <c r="D935" s="61"/>
      <c r="L935" s="66"/>
    </row>
    <row r="936">
      <c r="D936" s="61"/>
      <c r="L936" s="66"/>
    </row>
    <row r="937">
      <c r="D937" s="61"/>
      <c r="L937" s="66"/>
    </row>
    <row r="938">
      <c r="D938" s="61"/>
      <c r="L938" s="66"/>
    </row>
    <row r="939">
      <c r="D939" s="61"/>
      <c r="L939" s="66"/>
    </row>
    <row r="940">
      <c r="D940" s="61"/>
      <c r="L940" s="66"/>
    </row>
    <row r="941">
      <c r="D941" s="61"/>
      <c r="L941" s="66"/>
    </row>
    <row r="942">
      <c r="D942" s="61"/>
      <c r="L942" s="66"/>
    </row>
    <row r="943">
      <c r="D943" s="61"/>
      <c r="L943" s="66"/>
    </row>
    <row r="944">
      <c r="D944" s="61"/>
      <c r="L944" s="66"/>
    </row>
    <row r="945">
      <c r="D945" s="61"/>
      <c r="L945" s="66"/>
    </row>
    <row r="946">
      <c r="D946" s="61"/>
      <c r="L946" s="66"/>
    </row>
    <row r="947">
      <c r="D947" s="61"/>
      <c r="L947" s="66"/>
    </row>
    <row r="948">
      <c r="D948" s="61"/>
      <c r="L948" s="66"/>
    </row>
    <row r="949">
      <c r="D949" s="61"/>
      <c r="L949" s="66"/>
    </row>
    <row r="950">
      <c r="D950" s="61"/>
      <c r="L950" s="66"/>
    </row>
    <row r="951">
      <c r="D951" s="61"/>
      <c r="L951" s="66"/>
    </row>
    <row r="952">
      <c r="D952" s="61"/>
      <c r="L952" s="66"/>
    </row>
    <row r="953">
      <c r="D953" s="61"/>
      <c r="L953" s="66"/>
    </row>
    <row r="954">
      <c r="D954" s="61"/>
      <c r="L954" s="66"/>
    </row>
    <row r="955">
      <c r="D955" s="61"/>
      <c r="L955" s="66"/>
    </row>
    <row r="956">
      <c r="D956" s="61"/>
      <c r="L956" s="66"/>
    </row>
    <row r="957">
      <c r="D957" s="61"/>
      <c r="L957" s="66"/>
    </row>
    <row r="958">
      <c r="D958" s="61"/>
      <c r="L958" s="66"/>
    </row>
    <row r="959">
      <c r="D959" s="61"/>
      <c r="L959" s="66"/>
    </row>
    <row r="960">
      <c r="D960" s="61"/>
      <c r="L960" s="66"/>
    </row>
    <row r="961">
      <c r="D961" s="61"/>
      <c r="L961" s="66"/>
    </row>
    <row r="962">
      <c r="D962" s="61"/>
      <c r="L962" s="66"/>
    </row>
    <row r="963">
      <c r="D963" s="61"/>
      <c r="L963" s="66"/>
    </row>
    <row r="964">
      <c r="D964" s="61"/>
      <c r="L964" s="66"/>
    </row>
    <row r="965">
      <c r="D965" s="61"/>
      <c r="L965" s="66"/>
    </row>
    <row r="966">
      <c r="D966" s="61"/>
      <c r="L966" s="66"/>
    </row>
    <row r="967">
      <c r="D967" s="61"/>
      <c r="L967" s="66"/>
    </row>
    <row r="968">
      <c r="D968" s="61"/>
      <c r="L968" s="66"/>
    </row>
    <row r="969">
      <c r="D969" s="61"/>
      <c r="L969" s="66"/>
    </row>
    <row r="970">
      <c r="D970" s="61"/>
      <c r="L970" s="66"/>
    </row>
    <row r="971">
      <c r="D971" s="61"/>
      <c r="L971" s="66"/>
    </row>
    <row r="972">
      <c r="D972" s="61"/>
      <c r="L972" s="66"/>
    </row>
    <row r="973">
      <c r="D973" s="61"/>
      <c r="L973" s="66"/>
    </row>
    <row r="974">
      <c r="D974" s="61"/>
      <c r="L974" s="66"/>
    </row>
    <row r="975">
      <c r="D975" s="61"/>
      <c r="L975" s="66"/>
    </row>
    <row r="976">
      <c r="D976" s="61"/>
      <c r="L976" s="66"/>
    </row>
    <row r="977">
      <c r="D977" s="61"/>
      <c r="L977" s="66"/>
    </row>
    <row r="978">
      <c r="D978" s="61"/>
      <c r="L978" s="66"/>
    </row>
    <row r="979">
      <c r="D979" s="61"/>
      <c r="L979" s="66"/>
    </row>
    <row r="980">
      <c r="D980" s="61"/>
      <c r="L980" s="66"/>
    </row>
    <row r="981">
      <c r="D981" s="61"/>
      <c r="L981" s="66"/>
    </row>
    <row r="982">
      <c r="D982" s="61"/>
      <c r="L982" s="66"/>
    </row>
    <row r="983">
      <c r="D983" s="61"/>
      <c r="L983" s="66"/>
    </row>
    <row r="984">
      <c r="D984" s="61"/>
      <c r="L984" s="66"/>
    </row>
    <row r="985">
      <c r="D985" s="61"/>
      <c r="L985" s="66"/>
    </row>
    <row r="986">
      <c r="D986" s="61"/>
      <c r="L986" s="66"/>
    </row>
    <row r="987">
      <c r="D987" s="61"/>
      <c r="L987" s="66"/>
    </row>
    <row r="988">
      <c r="D988" s="61"/>
      <c r="L988" s="66"/>
    </row>
    <row r="989">
      <c r="D989" s="61"/>
      <c r="L989" s="66"/>
    </row>
    <row r="990">
      <c r="D990" s="61"/>
      <c r="L990" s="66"/>
    </row>
    <row r="991">
      <c r="D991" s="61"/>
      <c r="L991" s="66"/>
    </row>
    <row r="992">
      <c r="D992" s="61"/>
      <c r="L992" s="66"/>
    </row>
    <row r="993">
      <c r="D993" s="61"/>
      <c r="L993" s="66"/>
    </row>
    <row r="994">
      <c r="D994" s="61"/>
      <c r="L994" s="66"/>
    </row>
    <row r="995">
      <c r="D995" s="61"/>
      <c r="L995" s="66"/>
    </row>
    <row r="996">
      <c r="D996" s="61"/>
      <c r="L996" s="66"/>
    </row>
    <row r="997">
      <c r="D997" s="61"/>
      <c r="L997" s="66"/>
    </row>
    <row r="998">
      <c r="D998" s="61"/>
      <c r="L998" s="66"/>
    </row>
    <row r="999">
      <c r="D999" s="61"/>
      <c r="L999" s="66"/>
    </row>
    <row r="1000">
      <c r="D1000" s="61"/>
      <c r="L1000" s="66"/>
    </row>
  </sheetData>
  <hyperlinks>
    <hyperlink r:id="rId1" ref="I18"/>
  </hyperlinks>
  <drawing r:id="rId2"/>
</worksheet>
</file>