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TFG_VIctor_Oliver\Trabajo_Fin_Grado\"/>
    </mc:Choice>
  </mc:AlternateContent>
  <xr:revisionPtr revIDLastSave="0" documentId="13_ncr:1_{E5B91377-2487-45F0-B81F-A36F0F9F48EA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tesorería" sheetId="1" r:id="rId1"/>
    <sheet name="cuenta de  resultados" sheetId="2" r:id="rId2"/>
    <sheet name="plan inversiones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3" l="1"/>
  <c r="G21" i="3"/>
  <c r="F21" i="3"/>
  <c r="G20" i="3"/>
  <c r="F20" i="3"/>
  <c r="F19" i="3"/>
  <c r="G19" i="3" s="1"/>
  <c r="G18" i="3"/>
  <c r="F18" i="3"/>
  <c r="G17" i="3"/>
  <c r="F17" i="3"/>
  <c r="G16" i="3"/>
  <c r="F16" i="3"/>
  <c r="F15" i="3"/>
  <c r="G15" i="3" s="1"/>
  <c r="G14" i="3"/>
  <c r="F14" i="3"/>
  <c r="F13" i="3"/>
  <c r="G13" i="3" s="1"/>
  <c r="G12" i="3"/>
  <c r="F12" i="3"/>
  <c r="F11" i="3"/>
  <c r="G11" i="3" s="1"/>
  <c r="G10" i="3"/>
  <c r="F10" i="3"/>
  <c r="G9" i="3"/>
  <c r="F9" i="3"/>
  <c r="G8" i="3"/>
  <c r="F8" i="3"/>
  <c r="F7" i="3"/>
  <c r="G7" i="3" s="1"/>
  <c r="G6" i="3"/>
  <c r="F6" i="3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O25" i="1"/>
  <c r="O24" i="1"/>
  <c r="F11" i="2" s="1"/>
  <c r="O23" i="1"/>
  <c r="F10" i="2" s="1"/>
  <c r="O22" i="1"/>
  <c r="F9" i="2" s="1"/>
  <c r="O21" i="1"/>
  <c r="F8" i="2" s="1"/>
  <c r="O20" i="1"/>
  <c r="F7" i="2" s="1"/>
  <c r="O19" i="1"/>
  <c r="F6" i="2" s="1"/>
  <c r="O18" i="1"/>
  <c r="F5" i="2" s="1"/>
  <c r="O17" i="1"/>
  <c r="O16" i="1"/>
  <c r="O15" i="1"/>
  <c r="F3" i="2" s="1"/>
  <c r="O14" i="1"/>
  <c r="N11" i="1"/>
  <c r="M11" i="1"/>
  <c r="L11" i="1"/>
  <c r="L29" i="1" s="1"/>
  <c r="K11" i="1"/>
  <c r="J11" i="1"/>
  <c r="J29" i="1" s="1"/>
  <c r="I11" i="1"/>
  <c r="H11" i="1"/>
  <c r="G11" i="1"/>
  <c r="F11" i="1"/>
  <c r="E11" i="1"/>
  <c r="D11" i="1"/>
  <c r="C11" i="1"/>
  <c r="C29" i="1" s="1"/>
  <c r="C31" i="1" s="1"/>
  <c r="O10" i="1"/>
  <c r="O9" i="1"/>
  <c r="O8" i="1"/>
  <c r="O7" i="1"/>
  <c r="C3" i="2" s="1"/>
  <c r="C12" i="2" s="1"/>
  <c r="O6" i="1"/>
  <c r="O5" i="1"/>
  <c r="N29" i="1" l="1"/>
  <c r="M29" i="1"/>
  <c r="G29" i="1"/>
  <c r="F29" i="1"/>
  <c r="E29" i="1"/>
  <c r="K29" i="1"/>
  <c r="I29" i="1"/>
  <c r="H29" i="1"/>
  <c r="O27" i="1"/>
  <c r="D29" i="1"/>
  <c r="D31" i="1" s="1"/>
  <c r="O11" i="1"/>
  <c r="F22" i="3"/>
  <c r="F4" i="2" s="1"/>
  <c r="F12" i="2"/>
  <c r="K3" i="2" s="1"/>
  <c r="G22" i="3"/>
  <c r="E31" i="1" l="1"/>
  <c r="F31" i="1" s="1"/>
  <c r="G31" i="1" s="1"/>
  <c r="H31" i="1" s="1"/>
  <c r="I31" i="1" s="1"/>
  <c r="J31" i="1" s="1"/>
  <c r="K31" i="1" s="1"/>
  <c r="L31" i="1" s="1"/>
  <c r="M31" i="1" s="1"/>
  <c r="N31" i="1" s="1"/>
  <c r="O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H23" authorId="0" shapeId="0" xr:uid="{00000000-0006-0000-0000-000001000000}">
      <text>
        <r>
          <rPr>
            <sz val="10"/>
            <rFont val="Arial"/>
            <family val="2"/>
          </rPr>
          <t xml:space="preserve">ibi nave
</t>
        </r>
        <r>
          <rPr>
            <sz val="10"/>
            <color rgb="FF000000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<sst xmlns="http://schemas.openxmlformats.org/spreadsheetml/2006/main" count="82" uniqueCount="62">
  <si>
    <t>Entradas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</si>
  <si>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</si>
  <si>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</si>
  <si>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</si>
  <si>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</si>
  <si>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</si>
  <si>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</si>
  <si>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</si>
  <si>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</si>
  <si>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</si>
  <si>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</si>
  <si>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</si>
  <si>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</si>
  <si>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Total </t>
  </si>
  <si>
    <t>Aportaciones socios</t>
  </si>
  <si>
    <t>Préstamos</t>
  </si>
  <si>
    <t>Ventas</t>
  </si>
  <si>
    <t>créditos</t>
  </si>
  <si>
    <t>Ingresos financieros</t>
  </si>
  <si>
    <t>Otros ingresos</t>
  </si>
  <si>
    <t>Total entradas</t>
  </si>
  <si>
    <t>Salidas</t>
  </si>
  <si>
    <t>Devolución préstamos</t>
  </si>
  <si>
    <t>Alquiler</t>
  </si>
  <si>
    <t>Bienes inmuebles</t>
  </si>
  <si>
    <t>Compra Maquinaria/mobiliario</t>
  </si>
  <si>
    <t>Seguros</t>
  </si>
  <si>
    <t>Publicidad</t>
  </si>
  <si>
    <t>Compras de mercaderías</t>
  </si>
  <si>
    <t>Salarios</t>
  </si>
  <si>
    <t>Seguridad social</t>
  </si>
  <si>
    <t>Impuestos</t>
  </si>
  <si>
    <t>Agua</t>
  </si>
  <si>
    <t>Electricidad</t>
  </si>
  <si>
    <t>Telefóno/internet</t>
  </si>
  <si>
    <t>Total salidas</t>
  </si>
  <si>
    <t>Saldo Entradas-Salidas</t>
  </si>
  <si>
    <t>Saldo acumulado</t>
  </si>
  <si>
    <t>Ingresos de explotacion</t>
  </si>
  <si>
    <t>Gastos explotación</t>
  </si>
  <si>
    <t>Alquileres</t>
  </si>
  <si>
    <t>BAI ( beneficios antes de impuestos)</t>
  </si>
  <si>
    <t>Amortizaciones</t>
  </si>
  <si>
    <t>Compra de mercaderias</t>
  </si>
  <si>
    <t>Suministros</t>
  </si>
  <si>
    <t>Total Ingresos</t>
  </si>
  <si>
    <t>Total gastos</t>
  </si>
  <si>
    <t>Concepto</t>
  </si>
  <si>
    <t>Valor inicial</t>
  </si>
  <si>
    <t>Valor final</t>
  </si>
  <si>
    <t>Periodo amortización</t>
  </si>
  <si>
    <t>Cuota anual de amortización</t>
  </si>
  <si>
    <t>Cuota mensual amortización</t>
  </si>
  <si>
    <t>Inversiones inmobiliarias (construciones)</t>
  </si>
  <si>
    <t>Inversiones en máquinaria</t>
  </si>
  <si>
    <t>Equipos para procesos de información (ordenadores)</t>
  </si>
  <si>
    <t>Mobiliario</t>
  </si>
  <si>
    <t>Elementos de transporte</t>
  </si>
  <si>
    <t>Inversión inicial</t>
  </si>
  <si>
    <t>Totales</t>
  </si>
  <si>
    <t>ordenador</t>
  </si>
  <si>
    <t>silla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</si>
</sst>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€&quot;_-;\-* #,##0.00&quot; €&quot;_-;_-* \-??&quot; €&quot;_-;_-@_-"/>
  </numFmts>
  <fonts count="11" x14ac:knownFonts="1">
    <font>
      <sz val="11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b/>
      <i/>
      <sz val="11"/>
      <color theme="1"/>
      <name val="Calibri"/>
      <family val="2"/>
      <charset val="1"/>
    </font>
    <font>
      <sz val="10"/>
      <name val="Arial"/>
      <family val="2"/>
    </font>
    <font>
      <sz val="10"/>
      <color rgb="FF000000"/>
      <name val="Tahoma"/>
      <charset val="1"/>
    </font>
    <font>
      <b/>
      <sz val="12"/>
      <color theme="1"/>
      <name val="Calibri"/>
      <family val="2"/>
      <charset val="1"/>
    </font>
    <font>
      <b/>
      <sz val="16"/>
      <color theme="1"/>
      <name val="Calibri"/>
      <family val="2"/>
      <charset val="1"/>
    </font>
    <font>
      <sz val="11"/>
      <color theme="1"/>
      <name val="Times New Roman"/>
      <family val="1"/>
      <charset val="1"/>
    </font>
    <font>
      <sz val="11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39988402966399123"/>
        <bgColor rgb="FF969696"/>
      </patternFill>
    </fill>
    <fill>
      <patternFill patternType="solid">
        <fgColor theme="9" tint="0.59987182226020086"/>
        <bgColor rgb="FFD0CECE"/>
      </patternFill>
    </fill>
    <fill>
      <patternFill patternType="solid">
        <fgColor theme="5" tint="0.39988402966399123"/>
        <bgColor rgb="FFF8CBAD"/>
      </patternFill>
    </fill>
    <fill>
      <patternFill patternType="solid">
        <fgColor theme="4" tint="0.79989013336588644"/>
        <bgColor rgb="FFFBE5D6"/>
      </patternFill>
    </fill>
    <fill>
      <patternFill patternType="solid">
        <fgColor theme="5" tint="0.79989013336588644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theme="5" tint="0.59987182226020086"/>
        <bgColor rgb="FFFFC7CE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164" fontId="10" fillId="0" borderId="0" applyBorder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164" fontId="10" fillId="0" borderId="0" xfId="1" applyBorder="1" applyProtection="1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10" fillId="0" borderId="5" xfId="1" applyBorder="1" applyProtection="1"/>
    <xf numFmtId="164" fontId="10" fillId="0" borderId="6" xfId="1" applyBorder="1" applyProtection="1"/>
    <xf numFmtId="164" fontId="10" fillId="0" borderId="7" xfId="1" applyBorder="1" applyProtection="1"/>
    <xf numFmtId="164" fontId="1" fillId="0" borderId="8" xfId="0" applyNumberFormat="1" applyFont="1" applyBorder="1"/>
    <xf numFmtId="164" fontId="10" fillId="0" borderId="9" xfId="1" applyBorder="1" applyProtection="1"/>
    <xf numFmtId="164" fontId="10" fillId="0" borderId="10" xfId="1" applyBorder="1" applyProtection="1"/>
    <xf numFmtId="164" fontId="10" fillId="0" borderId="11" xfId="1" applyBorder="1" applyProtection="1"/>
    <xf numFmtId="164" fontId="10" fillId="0" borderId="12" xfId="1" applyBorder="1" applyProtection="1"/>
    <xf numFmtId="164" fontId="10" fillId="0" borderId="13" xfId="1" applyBorder="1" applyProtection="1"/>
    <xf numFmtId="164" fontId="10" fillId="0" borderId="14" xfId="1" applyBorder="1" applyProtection="1"/>
    <xf numFmtId="0" fontId="2" fillId="0" borderId="0" xfId="0" applyFont="1" applyAlignment="1">
      <alignment horizontal="right"/>
    </xf>
    <xf numFmtId="164" fontId="2" fillId="0" borderId="1" xfId="1" applyFont="1" applyBorder="1" applyProtection="1"/>
    <xf numFmtId="164" fontId="2" fillId="0" borderId="2" xfId="1" applyFont="1" applyBorder="1" applyProtection="1"/>
    <xf numFmtId="164" fontId="2" fillId="0" borderId="15" xfId="1" applyFont="1" applyBorder="1" applyProtection="1"/>
    <xf numFmtId="164" fontId="1" fillId="0" borderId="16" xfId="0" applyNumberFormat="1" applyFont="1" applyBorder="1"/>
    <xf numFmtId="0" fontId="3" fillId="2" borderId="0" xfId="0" applyFont="1" applyFill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64" fontId="10" fillId="0" borderId="21" xfId="1" applyBorder="1" applyProtection="1"/>
    <xf numFmtId="164" fontId="10" fillId="0" borderId="22" xfId="1" applyBorder="1" applyProtection="1"/>
    <xf numFmtId="164" fontId="10" fillId="0" borderId="23" xfId="1" applyBorder="1" applyProtection="1"/>
    <xf numFmtId="164" fontId="10" fillId="0" borderId="24" xfId="1" applyBorder="1" applyProtection="1"/>
    <xf numFmtId="164" fontId="10" fillId="0" borderId="25" xfId="1" applyBorder="1" applyProtection="1"/>
    <xf numFmtId="164" fontId="0" fillId="0" borderId="1" xfId="0" applyNumberFormat="1" applyBorder="1"/>
    <xf numFmtId="164" fontId="0" fillId="0" borderId="2" xfId="0" applyNumberFormat="1" applyBorder="1"/>
    <xf numFmtId="164" fontId="0" fillId="0" borderId="15" xfId="0" applyNumberFormat="1" applyBorder="1"/>
    <xf numFmtId="0" fontId="4" fillId="0" borderId="0" xfId="0" applyFont="1" applyAlignment="1">
      <alignment horizontal="right"/>
    </xf>
    <xf numFmtId="164" fontId="0" fillId="0" borderId="0" xfId="0" applyNumberFormat="1"/>
    <xf numFmtId="0" fontId="1" fillId="2" borderId="26" xfId="0" applyFont="1" applyFill="1" applyBorder="1"/>
    <xf numFmtId="0" fontId="1" fillId="2" borderId="27" xfId="0" applyFont="1" applyFill="1" applyBorder="1"/>
    <xf numFmtId="0" fontId="1" fillId="0" borderId="0" xfId="0" applyFont="1"/>
    <xf numFmtId="0" fontId="1" fillId="4" borderId="1" xfId="0" applyFont="1" applyFill="1" applyBorder="1"/>
    <xf numFmtId="0" fontId="0" fillId="4" borderId="15" xfId="0" applyFill="1" applyBorder="1"/>
    <xf numFmtId="0" fontId="0" fillId="5" borderId="21" xfId="0" applyFill="1" applyBorder="1"/>
    <xf numFmtId="164" fontId="10" fillId="5" borderId="28" xfId="1" applyFill="1" applyBorder="1" applyProtection="1"/>
    <xf numFmtId="0" fontId="0" fillId="6" borderId="21" xfId="0" applyFill="1" applyBorder="1"/>
    <xf numFmtId="164" fontId="10" fillId="6" borderId="28" xfId="1" applyFill="1" applyBorder="1" applyProtection="1"/>
    <xf numFmtId="164" fontId="3" fillId="0" borderId="0" xfId="0" applyNumberFormat="1" applyFont="1"/>
    <xf numFmtId="0" fontId="0" fillId="5" borderId="9" xfId="0" applyFill="1" applyBorder="1"/>
    <xf numFmtId="164" fontId="10" fillId="5" borderId="29" xfId="1" applyFill="1" applyBorder="1" applyProtection="1"/>
    <xf numFmtId="0" fontId="0" fillId="6" borderId="9" xfId="0" applyFill="1" applyBorder="1"/>
    <xf numFmtId="164" fontId="10" fillId="6" borderId="29" xfId="1" applyFill="1" applyBorder="1" applyProtection="1"/>
    <xf numFmtId="0" fontId="0" fillId="6" borderId="9" xfId="0" applyFill="1" applyBorder="1" applyAlignment="1">
      <alignment wrapText="1"/>
    </xf>
    <xf numFmtId="164" fontId="10" fillId="6" borderId="29" xfId="1" applyFill="1" applyBorder="1" applyAlignment="1" applyProtection="1">
      <alignment vertical="center"/>
    </xf>
    <xf numFmtId="0" fontId="0" fillId="5" borderId="30" xfId="0" applyFill="1" applyBorder="1"/>
    <xf numFmtId="164" fontId="10" fillId="5" borderId="31" xfId="1" applyFill="1" applyBorder="1" applyProtection="1"/>
    <xf numFmtId="0" fontId="0" fillId="6" borderId="30" xfId="0" applyFill="1" applyBorder="1"/>
    <xf numFmtId="164" fontId="10" fillId="6" borderId="31" xfId="1" applyFill="1" applyBorder="1" applyProtection="1"/>
    <xf numFmtId="164" fontId="7" fillId="0" borderId="0" xfId="1" applyFont="1" applyBorder="1" applyProtection="1"/>
    <xf numFmtId="0" fontId="2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0" fillId="7" borderId="4" xfId="0" applyFill="1" applyBorder="1"/>
    <xf numFmtId="164" fontId="10" fillId="7" borderId="24" xfId="1" applyFill="1" applyBorder="1" applyProtection="1"/>
    <xf numFmtId="164" fontId="10" fillId="7" borderId="10" xfId="1" applyFill="1" applyBorder="1" applyProtection="1"/>
    <xf numFmtId="0" fontId="0" fillId="7" borderId="10" xfId="0" applyFill="1" applyBorder="1"/>
    <xf numFmtId="0" fontId="0" fillId="7" borderId="8" xfId="0" applyFill="1" applyBorder="1"/>
    <xf numFmtId="0" fontId="0" fillId="2" borderId="8" xfId="0" applyFill="1" applyBorder="1"/>
    <xf numFmtId="164" fontId="10" fillId="2" borderId="10" xfId="1" applyFill="1" applyBorder="1" applyProtection="1"/>
    <xf numFmtId="0" fontId="0" fillId="8" borderId="8" xfId="0" applyFill="1" applyBorder="1"/>
    <xf numFmtId="164" fontId="10" fillId="8" borderId="10" xfId="1" applyFill="1" applyBorder="1" applyProtection="1"/>
    <xf numFmtId="0" fontId="0" fillId="9" borderId="8" xfId="0" applyFill="1" applyBorder="1"/>
    <xf numFmtId="164" fontId="10" fillId="9" borderId="10" xfId="1" applyFill="1" applyBorder="1" applyProtection="1"/>
    <xf numFmtId="0" fontId="0" fillId="0" borderId="0" xfId="0" applyAlignment="1">
      <alignment horizontal="right" indent="1"/>
    </xf>
    <xf numFmtId="0" fontId="0" fillId="3" borderId="8" xfId="0" applyFill="1" applyBorder="1"/>
    <xf numFmtId="164" fontId="10" fillId="3" borderId="10" xfId="1" applyFill="1" applyBorder="1" applyProtection="1"/>
    <xf numFmtId="0" fontId="0" fillId="3" borderId="16" xfId="0" applyFill="1" applyBorder="1"/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C7C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1"/>
  <sheetViews>
    <sheetView topLeftCell="A13" zoomScale="110" zoomScaleNormal="110" workbookViewId="0">
      <selection activeCell="N20" sqref="N20"/>
    </sheetView>
  </sheetViews>
  <sheetFormatPr baseColWidth="10" defaultColWidth="10.5703125" defaultRowHeight="15" x14ac:dyDescent="0.25"/>
  <cols>
    <col min="1" max="1" width="3.28515625" customWidth="1"/>
    <col min="2" max="2" width="29.140625" customWidth="1"/>
    <col min="3" max="3" width="12.7109375" customWidth="1"/>
    <col min="4" max="4" width="16.28515625" customWidth="1"/>
    <col min="5" max="5" width="15.28515625" customWidth="1"/>
    <col min="6" max="6" width="13.85546875" customWidth="1"/>
    <col min="7" max="7" width="13.42578125" customWidth="1"/>
    <col min="8" max="9" width="14.140625" customWidth="1"/>
    <col min="10" max="10" width="15.5703125" customWidth="1"/>
    <col min="11" max="11" width="13.7109375" customWidth="1"/>
    <col min="12" max="12" width="13.28515625" customWidth="1"/>
    <col min="13" max="13" width="12.7109375" customWidth="1"/>
    <col min="14" max="14" width="14.5703125" customWidth="1"/>
    <col min="15" max="15" width="19.140625" customWidth="1"/>
  </cols>
  <sheetData>
    <row r="1" spans="2:15" x14ac:dyDescent="0.25">
      <c r="E1" s="1"/>
      <c r="F1" s="2"/>
    </row>
    <row r="2" spans="2:15" x14ac:dyDescent="0.25">
      <c r="E2" s="1"/>
      <c r="F2" s="3"/>
    </row>
    <row r="3" spans="2:15" x14ac:dyDescent="0.25">
      <c r="E3" s="1"/>
      <c r="F3" s="2"/>
    </row>
    <row r="4" spans="2:15" ht="18.75" x14ac:dyDescent="0.3">
      <c r="B4" s="4" t="s">
        <v>0</v>
      </c>
      <c r="C4" s="5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7" t="s">
        <v>12</v>
      </c>
      <c r="O4" s="8" t="s">
        <v>13</v>
      </c>
    </row>
    <row r="5" spans="2:15" ht="18.75" x14ac:dyDescent="0.3">
      <c r="B5" t="s">
        <v>14</v>
      </c>
      <c r="C5" s="9">
        <v>5000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1">
        <v>0</v>
      </c>
      <c r="O5" s="12">
        <f t="shared" ref="O5:O11" si="0">SUM(C5:N5)</f>
        <v>5000</v>
      </c>
    </row>
    <row r="6" spans="2:15" ht="18.75" x14ac:dyDescent="0.3">
      <c r="B6" t="s">
        <v>15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2">
        <f t="shared" si="0"/>
        <v>0</v>
      </c>
    </row>
    <row r="7" spans="2:15" ht="18.75" x14ac:dyDescent="0.3">
      <c r="B7" t="s">
        <v>16</v>
      </c>
      <c r="C7" s="13">
        <v>2000</v>
      </c>
      <c r="D7" s="13">
        <v>2000</v>
      </c>
      <c r="E7" s="13">
        <v>2000</v>
      </c>
      <c r="F7" s="13">
        <v>2000</v>
      </c>
      <c r="G7" s="13">
        <v>3000</v>
      </c>
      <c r="H7" s="13">
        <v>3000</v>
      </c>
      <c r="I7" s="13">
        <v>3000</v>
      </c>
      <c r="J7" s="13">
        <v>3000</v>
      </c>
      <c r="K7" s="13">
        <v>3000</v>
      </c>
      <c r="L7" s="13">
        <v>3500</v>
      </c>
      <c r="M7" s="13">
        <v>3500</v>
      </c>
      <c r="N7" s="13">
        <v>5000</v>
      </c>
      <c r="O7" s="12">
        <f t="shared" si="0"/>
        <v>35000</v>
      </c>
    </row>
    <row r="8" spans="2:15" ht="18.75" x14ac:dyDescent="0.3">
      <c r="B8" t="s">
        <v>17</v>
      </c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2">
        <f t="shared" si="0"/>
        <v>0</v>
      </c>
    </row>
    <row r="9" spans="2:15" ht="18.75" x14ac:dyDescent="0.3">
      <c r="B9" t="s">
        <v>18</v>
      </c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2">
        <f t="shared" si="0"/>
        <v>0</v>
      </c>
    </row>
    <row r="10" spans="2:15" ht="18.75" x14ac:dyDescent="0.3">
      <c r="B10" t="s">
        <v>19</v>
      </c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  <c r="O10" s="12">
        <f t="shared" si="0"/>
        <v>0</v>
      </c>
    </row>
    <row r="11" spans="2:15" ht="18.75" x14ac:dyDescent="0.3">
      <c r="B11" s="19" t="s">
        <v>20</v>
      </c>
      <c r="C11" s="20">
        <f>SUM(C5:C10)</f>
        <v>7000</v>
      </c>
      <c r="D11" s="21">
        <f t="shared" ref="D11:N11" si="1">SUM(D6:D10)</f>
        <v>2000</v>
      </c>
      <c r="E11" s="21">
        <f t="shared" si="1"/>
        <v>2000</v>
      </c>
      <c r="F11" s="21">
        <f t="shared" si="1"/>
        <v>2000</v>
      </c>
      <c r="G11" s="21">
        <f t="shared" si="1"/>
        <v>3000</v>
      </c>
      <c r="H11" s="21">
        <f t="shared" si="1"/>
        <v>3000</v>
      </c>
      <c r="I11" s="21">
        <f t="shared" si="1"/>
        <v>3000</v>
      </c>
      <c r="J11" s="21">
        <f t="shared" si="1"/>
        <v>3000</v>
      </c>
      <c r="K11" s="21">
        <f t="shared" si="1"/>
        <v>3000</v>
      </c>
      <c r="L11" s="21">
        <f t="shared" si="1"/>
        <v>3500</v>
      </c>
      <c r="M11" s="21">
        <f t="shared" si="1"/>
        <v>3500</v>
      </c>
      <c r="N11" s="22">
        <f t="shared" si="1"/>
        <v>5000</v>
      </c>
      <c r="O11" s="23">
        <f t="shared" si="0"/>
        <v>40000</v>
      </c>
    </row>
    <row r="13" spans="2:15" ht="18.75" x14ac:dyDescent="0.3">
      <c r="B13" s="24" t="s">
        <v>21</v>
      </c>
      <c r="C13" s="25" t="s">
        <v>1</v>
      </c>
      <c r="D13" s="26" t="s">
        <v>2</v>
      </c>
      <c r="E13" s="26" t="s">
        <v>3</v>
      </c>
      <c r="F13" s="26" t="s">
        <v>4</v>
      </c>
      <c r="G13" s="26" t="s">
        <v>5</v>
      </c>
      <c r="H13" s="26" t="s">
        <v>6</v>
      </c>
      <c r="I13" s="26" t="s">
        <v>7</v>
      </c>
      <c r="J13" s="26" t="s">
        <v>8</v>
      </c>
      <c r="K13" s="26" t="s">
        <v>9</v>
      </c>
      <c r="L13" s="26" t="s">
        <v>10</v>
      </c>
      <c r="M13" s="26" t="s">
        <v>11</v>
      </c>
      <c r="N13" s="27" t="s">
        <v>12</v>
      </c>
      <c r="O13" s="28" t="s">
        <v>13</v>
      </c>
    </row>
    <row r="14" spans="2:15" ht="18.75" x14ac:dyDescent="0.3">
      <c r="B14" t="s">
        <v>22</v>
      </c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12">
        <f t="shared" ref="O14:O27" si="2">SUM(C14:N14)</f>
        <v>0</v>
      </c>
    </row>
    <row r="15" spans="2:15" ht="18.75" x14ac:dyDescent="0.3">
      <c r="B15" t="s">
        <v>23</v>
      </c>
      <c r="C15" s="13">
        <v>60</v>
      </c>
      <c r="D15" s="13">
        <v>60</v>
      </c>
      <c r="E15" s="13">
        <v>60</v>
      </c>
      <c r="F15" s="13">
        <v>60</v>
      </c>
      <c r="G15" s="13">
        <v>60</v>
      </c>
      <c r="H15" s="13">
        <v>60</v>
      </c>
      <c r="I15" s="13">
        <v>60</v>
      </c>
      <c r="J15" s="13">
        <v>60</v>
      </c>
      <c r="K15" s="13">
        <v>60</v>
      </c>
      <c r="L15" s="13">
        <v>60</v>
      </c>
      <c r="M15" s="13">
        <v>60</v>
      </c>
      <c r="N15" s="13">
        <v>60</v>
      </c>
      <c r="O15" s="12">
        <f t="shared" si="2"/>
        <v>720</v>
      </c>
    </row>
    <row r="16" spans="2:15" ht="18.75" x14ac:dyDescent="0.3">
      <c r="B16" t="s">
        <v>24</v>
      </c>
      <c r="C16" s="13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  <c r="O16" s="12">
        <f t="shared" si="2"/>
        <v>0</v>
      </c>
    </row>
    <row r="17" spans="2:15" ht="18.75" x14ac:dyDescent="0.3">
      <c r="B17" t="s">
        <v>25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">
        <f t="shared" si="2"/>
        <v>0</v>
      </c>
    </row>
    <row r="18" spans="2:15" ht="18.75" x14ac:dyDescent="0.3">
      <c r="B18" t="s">
        <v>26</v>
      </c>
      <c r="C18" s="13">
        <v>575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">
        <f t="shared" si="2"/>
        <v>575</v>
      </c>
    </row>
    <row r="19" spans="2:15" ht="18.75" x14ac:dyDescent="0.3">
      <c r="B19" t="s">
        <v>27</v>
      </c>
      <c r="C19" s="13">
        <v>1000</v>
      </c>
      <c r="D19" s="14"/>
      <c r="E19" s="14"/>
      <c r="F19" s="14"/>
      <c r="G19" s="14"/>
      <c r="H19" s="14"/>
      <c r="I19" s="14">
        <v>750</v>
      </c>
      <c r="J19" s="14"/>
      <c r="K19" s="14"/>
      <c r="L19" s="14"/>
      <c r="M19" s="14"/>
      <c r="N19" s="14">
        <v>750</v>
      </c>
      <c r="O19" s="12">
        <f t="shared" si="2"/>
        <v>2500</v>
      </c>
    </row>
    <row r="20" spans="2:15" ht="18.75" x14ac:dyDescent="0.3">
      <c r="B20" t="s">
        <v>28</v>
      </c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">
        <f t="shared" si="2"/>
        <v>0</v>
      </c>
    </row>
    <row r="21" spans="2:15" ht="18.75" x14ac:dyDescent="0.3">
      <c r="B21" t="s">
        <v>29</v>
      </c>
      <c r="C21" s="13">
        <v>2000</v>
      </c>
      <c r="D21" s="13">
        <v>2000</v>
      </c>
      <c r="E21" s="13">
        <v>2000</v>
      </c>
      <c r="F21" s="13">
        <v>2000</v>
      </c>
      <c r="G21" s="13">
        <v>2000</v>
      </c>
      <c r="H21" s="13">
        <v>2000</v>
      </c>
      <c r="I21" s="13">
        <v>2000</v>
      </c>
      <c r="J21" s="13">
        <v>2000</v>
      </c>
      <c r="K21" s="13">
        <v>2000</v>
      </c>
      <c r="L21" s="13">
        <v>2000</v>
      </c>
      <c r="M21" s="13">
        <v>2000</v>
      </c>
      <c r="N21" s="13">
        <v>2000</v>
      </c>
      <c r="O21" s="12">
        <f t="shared" si="2"/>
        <v>24000</v>
      </c>
    </row>
    <row r="22" spans="2:15" ht="18.75" x14ac:dyDescent="0.3">
      <c r="B22" t="s">
        <v>30</v>
      </c>
      <c r="C22" s="13">
        <v>127</v>
      </c>
      <c r="D22" s="14">
        <v>127</v>
      </c>
      <c r="E22" s="14">
        <v>127</v>
      </c>
      <c r="F22" s="14">
        <v>127</v>
      </c>
      <c r="G22" s="14">
        <v>127</v>
      </c>
      <c r="H22" s="14">
        <v>127</v>
      </c>
      <c r="I22" s="14">
        <v>127</v>
      </c>
      <c r="J22" s="14">
        <v>127</v>
      </c>
      <c r="K22" s="14">
        <v>127</v>
      </c>
      <c r="L22" s="14">
        <v>127</v>
      </c>
      <c r="M22" s="14">
        <v>127</v>
      </c>
      <c r="N22" s="15">
        <v>127</v>
      </c>
      <c r="O22" s="12">
        <f t="shared" si="2"/>
        <v>1524</v>
      </c>
    </row>
    <row r="23" spans="2:15" ht="18.75" x14ac:dyDescent="0.3">
      <c r="B23" t="s">
        <v>31</v>
      </c>
      <c r="C23" s="13">
        <v>240</v>
      </c>
      <c r="D23" s="14">
        <v>240</v>
      </c>
      <c r="E23" s="14">
        <v>240</v>
      </c>
      <c r="F23" s="14">
        <v>240</v>
      </c>
      <c r="G23" s="14">
        <v>240</v>
      </c>
      <c r="H23" s="14">
        <v>240</v>
      </c>
      <c r="I23" s="14">
        <v>240</v>
      </c>
      <c r="J23" s="14">
        <v>240</v>
      </c>
      <c r="K23" s="14">
        <v>240</v>
      </c>
      <c r="L23" s="14">
        <v>240</v>
      </c>
      <c r="M23" s="14">
        <v>240</v>
      </c>
      <c r="N23" s="15">
        <v>240</v>
      </c>
      <c r="O23" s="12">
        <f t="shared" si="2"/>
        <v>2880</v>
      </c>
    </row>
    <row r="24" spans="2:15" ht="18.75" x14ac:dyDescent="0.3">
      <c r="B24" t="s">
        <v>32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2">
        <f t="shared" si="2"/>
        <v>0</v>
      </c>
    </row>
    <row r="25" spans="2:15" ht="18.75" x14ac:dyDescent="0.3">
      <c r="B25" t="s">
        <v>33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2">
        <f t="shared" si="2"/>
        <v>0</v>
      </c>
    </row>
    <row r="26" spans="2:15" ht="18.75" x14ac:dyDescent="0.3">
      <c r="B26" t="s">
        <v>34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2">
        <f t="shared" si="2"/>
        <v>0</v>
      </c>
    </row>
    <row r="27" spans="2:15" ht="18.75" x14ac:dyDescent="0.3">
      <c r="B27" s="19" t="s">
        <v>35</v>
      </c>
      <c r="C27" s="34">
        <f t="shared" ref="C27:N27" si="3">SUM(C14:C26)</f>
        <v>4002</v>
      </c>
      <c r="D27" s="35">
        <f t="shared" si="3"/>
        <v>2427</v>
      </c>
      <c r="E27" s="35">
        <f t="shared" si="3"/>
        <v>2427</v>
      </c>
      <c r="F27" s="35">
        <f t="shared" si="3"/>
        <v>2427</v>
      </c>
      <c r="G27" s="35">
        <f t="shared" si="3"/>
        <v>2427</v>
      </c>
      <c r="H27" s="35">
        <f t="shared" si="3"/>
        <v>2427</v>
      </c>
      <c r="I27" s="35">
        <f t="shared" si="3"/>
        <v>3177</v>
      </c>
      <c r="J27" s="35">
        <f t="shared" si="3"/>
        <v>2427</v>
      </c>
      <c r="K27" s="35">
        <f t="shared" si="3"/>
        <v>2427</v>
      </c>
      <c r="L27" s="35">
        <f t="shared" si="3"/>
        <v>2427</v>
      </c>
      <c r="M27" s="35">
        <f t="shared" si="3"/>
        <v>2427</v>
      </c>
      <c r="N27" s="36">
        <f t="shared" si="3"/>
        <v>3177</v>
      </c>
      <c r="O27" s="12">
        <f t="shared" si="2"/>
        <v>32199</v>
      </c>
    </row>
    <row r="29" spans="2:15" x14ac:dyDescent="0.25">
      <c r="B29" s="37" t="s">
        <v>36</v>
      </c>
      <c r="C29" s="38">
        <f t="shared" ref="C29:O29" si="4">C11-C27</f>
        <v>2998</v>
      </c>
      <c r="D29" s="38">
        <f t="shared" si="4"/>
        <v>-427</v>
      </c>
      <c r="E29" s="38">
        <f t="shared" si="4"/>
        <v>-427</v>
      </c>
      <c r="F29" s="38">
        <f t="shared" si="4"/>
        <v>-427</v>
      </c>
      <c r="G29" s="38">
        <f t="shared" si="4"/>
        <v>573</v>
      </c>
      <c r="H29" s="38">
        <f t="shared" si="4"/>
        <v>573</v>
      </c>
      <c r="I29" s="38">
        <f t="shared" si="4"/>
        <v>-177</v>
      </c>
      <c r="J29" s="38">
        <f t="shared" si="4"/>
        <v>573</v>
      </c>
      <c r="K29" s="38">
        <f t="shared" si="4"/>
        <v>573</v>
      </c>
      <c r="L29" s="38">
        <f t="shared" si="4"/>
        <v>1073</v>
      </c>
      <c r="M29" s="38">
        <f t="shared" si="4"/>
        <v>1073</v>
      </c>
      <c r="N29" s="38">
        <f t="shared" si="4"/>
        <v>1823</v>
      </c>
      <c r="O29" s="38">
        <f t="shared" si="4"/>
        <v>7801</v>
      </c>
    </row>
    <row r="31" spans="2:15" x14ac:dyDescent="0.25">
      <c r="B31" s="19" t="s">
        <v>37</v>
      </c>
      <c r="C31" s="38">
        <f>C29*1</f>
        <v>2998</v>
      </c>
      <c r="D31" s="38">
        <f t="shared" ref="D31:N31" si="5">C31+D29</f>
        <v>2571</v>
      </c>
      <c r="E31" s="38">
        <f t="shared" si="5"/>
        <v>2144</v>
      </c>
      <c r="F31" s="38">
        <f t="shared" si="5"/>
        <v>1717</v>
      </c>
      <c r="G31" s="38">
        <f t="shared" si="5"/>
        <v>2290</v>
      </c>
      <c r="H31" s="38">
        <f t="shared" si="5"/>
        <v>2863</v>
      </c>
      <c r="I31" s="38">
        <f t="shared" si="5"/>
        <v>2686</v>
      </c>
      <c r="J31" s="38">
        <f t="shared" si="5"/>
        <v>3259</v>
      </c>
      <c r="K31" s="38">
        <f t="shared" si="5"/>
        <v>3832</v>
      </c>
      <c r="L31" s="38">
        <f t="shared" si="5"/>
        <v>4905</v>
      </c>
      <c r="M31" s="38">
        <f t="shared" si="5"/>
        <v>5978</v>
      </c>
      <c r="N31" s="38">
        <f t="shared" si="5"/>
        <v>7801</v>
      </c>
    </row>
  </sheetData>
  <conditionalFormatting sqref="C31:N31">
    <cfRule type="cellIs" dxfId="1" priority="2" operator="lessThan">
      <formula>0</formula>
    </cfRule>
  </conditionalFormatting>
  <conditionalFormatting sqref="C29:O29">
    <cfRule type="cellIs" dxfId="0" priority="3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6"/>
  <sheetViews>
    <sheetView tabSelected="1" zoomScaleNormal="100" workbookViewId="0">
      <selection activeCell="F11" sqref="F11"/>
    </sheetView>
  </sheetViews>
  <sheetFormatPr baseColWidth="10" defaultColWidth="10.5703125" defaultRowHeight="15" x14ac:dyDescent="0.25"/>
  <cols>
    <col min="2" max="2" width="12.28515625" customWidth="1"/>
    <col min="3" max="3" width="13.7109375" customWidth="1"/>
    <col min="5" max="5" width="14.7109375" customWidth="1"/>
    <col min="6" max="6" width="28.7109375" customWidth="1"/>
    <col min="11" max="11" width="19.42578125" customWidth="1"/>
  </cols>
  <sheetData>
    <row r="2" spans="2:11" ht="18.75" x14ac:dyDescent="0.3">
      <c r="B2" s="39" t="s">
        <v>38</v>
      </c>
      <c r="C2" s="40"/>
      <c r="D2" s="41"/>
      <c r="E2" s="42" t="s">
        <v>39</v>
      </c>
      <c r="F2" s="43"/>
    </row>
    <row r="3" spans="2:11" ht="18.75" x14ac:dyDescent="0.3">
      <c r="B3" s="44" t="s">
        <v>16</v>
      </c>
      <c r="C3" s="45">
        <f>tesorería!O7*1</f>
        <v>35000</v>
      </c>
      <c r="E3" s="46" t="s">
        <v>40</v>
      </c>
      <c r="F3" s="47">
        <f>tesorería!O15*1</f>
        <v>720</v>
      </c>
      <c r="H3" t="s">
        <v>41</v>
      </c>
      <c r="K3" s="48">
        <f>C12-F12</f>
        <v>1701</v>
      </c>
    </row>
    <row r="4" spans="2:11" x14ac:dyDescent="0.25">
      <c r="B4" s="49"/>
      <c r="C4" s="50"/>
      <c r="E4" s="51" t="s">
        <v>42</v>
      </c>
      <c r="F4" s="52">
        <f>'plan inversiones'!F22*1</f>
        <v>1100</v>
      </c>
    </row>
    <row r="5" spans="2:11" x14ac:dyDescent="0.25">
      <c r="B5" s="49"/>
      <c r="C5" s="50"/>
      <c r="E5" s="51" t="s">
        <v>26</v>
      </c>
      <c r="F5" s="52">
        <f>tesorería!O18*1</f>
        <v>575</v>
      </c>
    </row>
    <row r="6" spans="2:11" x14ac:dyDescent="0.25">
      <c r="B6" s="49"/>
      <c r="C6" s="50"/>
      <c r="E6" s="51" t="s">
        <v>27</v>
      </c>
      <c r="F6" s="52">
        <f>tesorería!O19*1</f>
        <v>2500</v>
      </c>
    </row>
    <row r="7" spans="2:11" ht="30" x14ac:dyDescent="0.25">
      <c r="B7" s="49"/>
      <c r="C7" s="50"/>
      <c r="E7" s="53" t="s">
        <v>43</v>
      </c>
      <c r="F7" s="54">
        <f>tesorería!O20*1</f>
        <v>0</v>
      </c>
    </row>
    <row r="8" spans="2:11" x14ac:dyDescent="0.25">
      <c r="B8" s="49"/>
      <c r="C8" s="50"/>
      <c r="E8" s="51" t="s">
        <v>29</v>
      </c>
      <c r="F8" s="52">
        <f>tesorería!O21*1</f>
        <v>24000</v>
      </c>
    </row>
    <row r="9" spans="2:11" x14ac:dyDescent="0.25">
      <c r="B9" s="49"/>
      <c r="C9" s="50"/>
      <c r="E9" s="51" t="s">
        <v>30</v>
      </c>
      <c r="F9" s="52">
        <f>tesorería!O22*1</f>
        <v>1524</v>
      </c>
    </row>
    <row r="10" spans="2:11" x14ac:dyDescent="0.25">
      <c r="B10" s="49"/>
      <c r="C10" s="50"/>
      <c r="E10" s="51" t="s">
        <v>31</v>
      </c>
      <c r="F10" s="52">
        <f>tesorería!O23*1</f>
        <v>2880</v>
      </c>
    </row>
    <row r="11" spans="2:11" x14ac:dyDescent="0.25">
      <c r="B11" s="55"/>
      <c r="C11" s="56"/>
      <c r="E11" s="57" t="s">
        <v>44</v>
      </c>
      <c r="F11" s="58">
        <f>tesorería!O24+tesorería!O25+tesorería!O26</f>
        <v>0</v>
      </c>
    </row>
    <row r="12" spans="2:11" ht="15.75" x14ac:dyDescent="0.25">
      <c r="B12" t="s">
        <v>45</v>
      </c>
      <c r="C12" s="59">
        <f>SUM(C3:C11)</f>
        <v>35000</v>
      </c>
      <c r="E12" t="s">
        <v>46</v>
      </c>
      <c r="F12" s="59">
        <f>SUM(F3:F11)</f>
        <v>33299</v>
      </c>
    </row>
    <row r="16" spans="2:11" x14ac:dyDescent="0.25">
      <c r="G16" s="6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22"/>
  <sheetViews>
    <sheetView zoomScaleNormal="100" workbookViewId="0">
      <selection activeCell="C15" sqref="C15"/>
    </sheetView>
  </sheetViews>
  <sheetFormatPr baseColWidth="10" defaultColWidth="10.5703125" defaultRowHeight="15" x14ac:dyDescent="0.25"/>
  <cols>
    <col min="1" max="1" width="44.5703125" customWidth="1"/>
    <col min="2" max="2" width="38.42578125" customWidth="1"/>
    <col min="3" max="3" width="11.5703125" customWidth="1"/>
    <col min="5" max="5" width="11.5703125" customWidth="1"/>
    <col min="6" max="6" width="11.42578125" customWidth="1"/>
    <col min="7" max="7" width="11.5703125" customWidth="1"/>
  </cols>
  <sheetData>
    <row r="4" spans="1:7" ht="21" x14ac:dyDescent="0.35">
      <c r="B4" s="61" t="s">
        <v>42</v>
      </c>
    </row>
    <row r="5" spans="1:7" s="62" customFormat="1" ht="60" x14ac:dyDescent="0.25">
      <c r="B5" s="63" t="s">
        <v>47</v>
      </c>
      <c r="C5" s="64" t="s">
        <v>48</v>
      </c>
      <c r="D5" s="64" t="s">
        <v>49</v>
      </c>
      <c r="E5" s="65" t="s">
        <v>50</v>
      </c>
      <c r="F5" s="65" t="s">
        <v>51</v>
      </c>
      <c r="G5" s="66" t="s">
        <v>52</v>
      </c>
    </row>
    <row r="6" spans="1:7" x14ac:dyDescent="0.25">
      <c r="A6" s="1" t="s">
        <v>53</v>
      </c>
      <c r="B6" s="67"/>
      <c r="C6" s="68">
        <v>0</v>
      </c>
      <c r="D6" s="69">
        <v>0</v>
      </c>
      <c r="E6" s="70">
        <v>1</v>
      </c>
      <c r="F6" s="69">
        <f t="shared" ref="F6:F21" si="0">(C6-D6)/E6</f>
        <v>0</v>
      </c>
      <c r="G6" s="69">
        <f t="shared" ref="G6:G21" si="1">F6/12</f>
        <v>0</v>
      </c>
    </row>
    <row r="7" spans="1:7" x14ac:dyDescent="0.25">
      <c r="B7" s="71"/>
      <c r="C7" s="68">
        <v>0</v>
      </c>
      <c r="D7" s="69">
        <v>0</v>
      </c>
      <c r="E7" s="70">
        <v>1</v>
      </c>
      <c r="F7" s="69">
        <f t="shared" si="0"/>
        <v>0</v>
      </c>
      <c r="G7" s="69">
        <f t="shared" si="1"/>
        <v>0</v>
      </c>
    </row>
    <row r="8" spans="1:7" x14ac:dyDescent="0.25">
      <c r="B8" s="71"/>
      <c r="C8" s="68">
        <v>0</v>
      </c>
      <c r="D8" s="69">
        <v>0</v>
      </c>
      <c r="E8" s="70">
        <v>1</v>
      </c>
      <c r="F8" s="69">
        <f t="shared" si="0"/>
        <v>0</v>
      </c>
      <c r="G8" s="69">
        <f t="shared" si="1"/>
        <v>0</v>
      </c>
    </row>
    <row r="9" spans="1:7" x14ac:dyDescent="0.25">
      <c r="A9" s="1" t="s">
        <v>54</v>
      </c>
      <c r="B9" s="72"/>
      <c r="C9" s="68">
        <v>0</v>
      </c>
      <c r="D9" s="69">
        <v>0</v>
      </c>
      <c r="E9" s="70">
        <v>1</v>
      </c>
      <c r="F9" s="73">
        <f t="shared" si="0"/>
        <v>0</v>
      </c>
      <c r="G9" s="73">
        <f t="shared" si="1"/>
        <v>0</v>
      </c>
    </row>
    <row r="10" spans="1:7" x14ac:dyDescent="0.25">
      <c r="B10" s="72"/>
      <c r="C10" s="68">
        <v>0</v>
      </c>
      <c r="D10" s="69">
        <v>0</v>
      </c>
      <c r="E10" s="70">
        <v>1</v>
      </c>
      <c r="F10" s="73">
        <f t="shared" si="0"/>
        <v>0</v>
      </c>
      <c r="G10" s="73">
        <f t="shared" si="1"/>
        <v>0</v>
      </c>
    </row>
    <row r="11" spans="1:7" x14ac:dyDescent="0.25">
      <c r="B11" s="72"/>
      <c r="C11" s="68">
        <v>0</v>
      </c>
      <c r="D11" s="69">
        <v>0</v>
      </c>
      <c r="E11" s="70">
        <v>1</v>
      </c>
      <c r="F11" s="73">
        <f t="shared" si="0"/>
        <v>0</v>
      </c>
      <c r="G11" s="73">
        <f t="shared" si="1"/>
        <v>0</v>
      </c>
    </row>
    <row r="12" spans="1:7" x14ac:dyDescent="0.25">
      <c r="B12" s="72"/>
      <c r="C12" s="68">
        <v>0</v>
      </c>
      <c r="D12" s="69">
        <v>0</v>
      </c>
      <c r="E12" s="70">
        <v>1</v>
      </c>
      <c r="F12" s="73">
        <f t="shared" si="0"/>
        <v>0</v>
      </c>
      <c r="G12" s="73">
        <f t="shared" si="1"/>
        <v>0</v>
      </c>
    </row>
    <row r="13" spans="1:7" x14ac:dyDescent="0.25">
      <c r="A13" t="s">
        <v>55</v>
      </c>
      <c r="B13" s="74" t="s">
        <v>60</v>
      </c>
      <c r="C13" s="68">
        <v>1000</v>
      </c>
      <c r="D13" s="69">
        <v>0</v>
      </c>
      <c r="E13" s="70">
        <v>1</v>
      </c>
      <c r="F13" s="75">
        <f t="shared" si="0"/>
        <v>1000</v>
      </c>
      <c r="G13" s="75">
        <f t="shared" si="1"/>
        <v>83.333333333333329</v>
      </c>
    </row>
    <row r="14" spans="1:7" x14ac:dyDescent="0.25">
      <c r="A14" s="1" t="s">
        <v>56</v>
      </c>
      <c r="B14" s="76" t="s">
        <v>61</v>
      </c>
      <c r="C14" s="68">
        <v>100</v>
      </c>
      <c r="D14" s="69">
        <v>0</v>
      </c>
      <c r="E14" s="70">
        <v>1</v>
      </c>
      <c r="F14" s="77">
        <f t="shared" si="0"/>
        <v>100</v>
      </c>
      <c r="G14" s="77">
        <f t="shared" si="1"/>
        <v>8.3333333333333339</v>
      </c>
    </row>
    <row r="15" spans="1:7" x14ac:dyDescent="0.25">
      <c r="B15" s="76"/>
      <c r="C15" s="68">
        <v>0</v>
      </c>
      <c r="D15" s="69">
        <v>0</v>
      </c>
      <c r="E15" s="70">
        <v>1</v>
      </c>
      <c r="F15" s="77">
        <f t="shared" si="0"/>
        <v>0</v>
      </c>
      <c r="G15" s="77">
        <f t="shared" si="1"/>
        <v>0</v>
      </c>
    </row>
    <row r="16" spans="1:7" x14ac:dyDescent="0.25">
      <c r="B16" s="76"/>
      <c r="C16" s="68">
        <v>0</v>
      </c>
      <c r="D16" s="69">
        <v>0</v>
      </c>
      <c r="E16" s="70">
        <v>1</v>
      </c>
      <c r="F16" s="77">
        <f t="shared" si="0"/>
        <v>0</v>
      </c>
      <c r="G16" s="77">
        <f t="shared" si="1"/>
        <v>0</v>
      </c>
    </row>
    <row r="17" spans="1:7" x14ac:dyDescent="0.25">
      <c r="B17" s="76"/>
      <c r="C17" s="68">
        <v>0</v>
      </c>
      <c r="D17" s="69">
        <v>0</v>
      </c>
      <c r="E17" s="70">
        <v>1</v>
      </c>
      <c r="F17" s="77">
        <f t="shared" si="0"/>
        <v>0</v>
      </c>
      <c r="G17" s="77">
        <f t="shared" si="1"/>
        <v>0</v>
      </c>
    </row>
    <row r="18" spans="1:7" x14ac:dyDescent="0.25">
      <c r="A18" s="78" t="s">
        <v>57</v>
      </c>
      <c r="B18" s="79"/>
      <c r="C18" s="68">
        <v>0</v>
      </c>
      <c r="D18" s="69">
        <v>0</v>
      </c>
      <c r="E18" s="70">
        <v>1</v>
      </c>
      <c r="F18" s="80">
        <f t="shared" si="0"/>
        <v>0</v>
      </c>
      <c r="G18" s="80">
        <f t="shared" si="1"/>
        <v>0</v>
      </c>
    </row>
    <row r="19" spans="1:7" x14ac:dyDescent="0.25">
      <c r="B19" s="79"/>
      <c r="C19" s="68">
        <v>0</v>
      </c>
      <c r="D19" s="69">
        <v>0</v>
      </c>
      <c r="E19" s="70">
        <v>1</v>
      </c>
      <c r="F19" s="80">
        <f t="shared" si="0"/>
        <v>0</v>
      </c>
      <c r="G19" s="80">
        <f t="shared" si="1"/>
        <v>0</v>
      </c>
    </row>
    <row r="20" spans="1:7" x14ac:dyDescent="0.25">
      <c r="B20" s="79"/>
      <c r="C20" s="68">
        <v>0</v>
      </c>
      <c r="D20" s="69">
        <v>0</v>
      </c>
      <c r="E20" s="70">
        <v>1</v>
      </c>
      <c r="F20" s="80">
        <f t="shared" si="0"/>
        <v>0</v>
      </c>
      <c r="G20" s="80">
        <f t="shared" si="1"/>
        <v>0</v>
      </c>
    </row>
    <row r="21" spans="1:7" x14ac:dyDescent="0.25">
      <c r="B21" s="81"/>
      <c r="C21" s="68">
        <v>0</v>
      </c>
      <c r="D21" s="69">
        <v>0</v>
      </c>
      <c r="E21" s="70">
        <v>1</v>
      </c>
      <c r="F21" s="80">
        <f t="shared" si="0"/>
        <v>0</v>
      </c>
      <c r="G21" s="80">
        <f t="shared" si="1"/>
        <v>0</v>
      </c>
    </row>
    <row r="22" spans="1:7" x14ac:dyDescent="0.25">
      <c r="B22" s="1" t="s">
        <v>58</v>
      </c>
      <c r="C22" s="38">
        <f>SUM(C6:C21)</f>
        <v>1100</v>
      </c>
      <c r="E22" s="1" t="s">
        <v>59</v>
      </c>
      <c r="F22" s="38">
        <f>SUM(F6:F21)</f>
        <v>1100</v>
      </c>
      <c r="G22" s="38">
        <f>SUM(G6:G21)</f>
        <v>91.666666666666657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tesorería</vt:lpstr>
      <vt:lpstr>cuenta de  resultados</vt:lpstr>
      <vt:lpstr>plan inversiones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www.intercambiosvirtuales.org</dc:creator>
  <dc:description/>
  <cp:lastModifiedBy>victor oliver donoso</cp:lastModifiedBy>
  <cp:revision>1</cp:revision>
  <dcterms:created xsi:type="dcterms:W3CDTF">2020-01-27T19:02:03Z</dcterms:created>
  <dcterms:modified xsi:type="dcterms:W3CDTF">2025-03-11T19:03:47Z</dcterms:modified>
  <dc:language>es-ES</dc:language>
</cp:coreProperties>
</file>