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ide" sheetId="1" r:id="rId4"/>
    <sheet state="visible" name="Restrictions" sheetId="2" r:id="rId5"/>
    <sheet state="visible" name="Gym Leaders" sheetId="3" r:id="rId6"/>
    <sheet state="visible" name="Rematches" sheetId="4" r:id="rId7"/>
    <sheet state="visible" name="Pokemon League" sheetId="5" r:id="rId8"/>
    <sheet state="visible" name="Rivals" sheetId="6" r:id="rId9"/>
    <sheet state="visible" name="Team Rocket" sheetId="7" r:id="rId10"/>
    <sheet state="visible" name="Johto Leaders" sheetId="8" r:id="rId11"/>
    <sheet state="visible" name="Mini Bosses" sheetId="9" r:id="rId12"/>
    <sheet state="visible" name="Optional Mini Bosses" sheetId="10" r:id="rId13"/>
    <sheet state="visible" name="Generated code" sheetId="11" r:id="rId14"/>
  </sheets>
  <definedNames/>
  <calcPr/>
</workbook>
</file>

<file path=xl/sharedStrings.xml><?xml version="1.0" encoding="utf-8"?>
<sst xmlns="http://schemas.openxmlformats.org/spreadsheetml/2006/main" count="18365" uniqueCount="2777">
  <si>
    <t>RR Hardcore Docs</t>
  </si>
  <si>
    <t>Any moves highlighted in red are illegal moves</t>
  </si>
  <si>
    <t>There are multiple tabs at the bottom for different areas of information:</t>
  </si>
  <si>
    <t>- Move/Ability Restrictions</t>
  </si>
  <si>
    <t>- Gym Leaders</t>
  </si>
  <si>
    <t>- Gym Leader Rematches</t>
  </si>
  <si>
    <t>- Rivals</t>
  </si>
  <si>
    <t>- Team Rocket</t>
  </si>
  <si>
    <t>- Johto Leaders</t>
  </si>
  <si>
    <t>- Mini Bosses</t>
  </si>
  <si>
    <t>- Optional Mini Bosses</t>
  </si>
  <si>
    <t>- Generated Code</t>
  </si>
  <si>
    <t>Banned Moves</t>
  </si>
  <si>
    <t>Move Restrictions</t>
  </si>
  <si>
    <t>Ability Changes</t>
  </si>
  <si>
    <t xml:space="preserve">Set Up </t>
  </si>
  <si>
    <t>Weather/Terrain</t>
  </si>
  <si>
    <t>Status</t>
  </si>
  <si>
    <t>Hazards</t>
  </si>
  <si>
    <t>Leech Seed</t>
  </si>
  <si>
    <t>Defog</t>
  </si>
  <si>
    <t>Toxic</t>
  </si>
  <si>
    <t>The following abilities are banned and are changed as follows:</t>
  </si>
  <si>
    <t>Shell Smash</t>
  </si>
  <si>
    <t>Rain Dance</t>
  </si>
  <si>
    <t>Strength Sap</t>
  </si>
  <si>
    <t>Toxic Spikes</t>
  </si>
  <si>
    <t>Paras</t>
  </si>
  <si>
    <t>Butterfree</t>
  </si>
  <si>
    <t>Bastiodon</t>
  </si>
  <si>
    <t>Drought</t>
  </si>
  <si>
    <t xml:space="preserve">&gt; </t>
  </si>
  <si>
    <t>Solar Power</t>
  </si>
  <si>
    <t>Quiver Dance</t>
  </si>
  <si>
    <t>Sandstorm</t>
  </si>
  <si>
    <t>Taunt</t>
  </si>
  <si>
    <t>Sticky Web</t>
  </si>
  <si>
    <t>Parasect</t>
  </si>
  <si>
    <t>Spearow</t>
  </si>
  <si>
    <t>Rattata</t>
  </si>
  <si>
    <t>Pachirisu</t>
  </si>
  <si>
    <t>Sand Stream, Sand Spit</t>
  </si>
  <si>
    <t>Sand Force</t>
  </si>
  <si>
    <t>Dragon Dance</t>
  </si>
  <si>
    <t>Hail</t>
  </si>
  <si>
    <t>Psych Up</t>
  </si>
  <si>
    <t>Stealth Rock</t>
  </si>
  <si>
    <t>Oddish</t>
  </si>
  <si>
    <t>Fearow</t>
  </si>
  <si>
    <t>Rattata-A</t>
  </si>
  <si>
    <t>Glameow</t>
  </si>
  <si>
    <t>Snow Warning</t>
  </si>
  <si>
    <t>Slush Rush</t>
  </si>
  <si>
    <t>Calm Mind</t>
  </si>
  <si>
    <t>Sunny Day</t>
  </si>
  <si>
    <t>Snatch</t>
  </si>
  <si>
    <t>Spikes</t>
  </si>
  <si>
    <t>Gloom</t>
  </si>
  <si>
    <t>Venomoth</t>
  </si>
  <si>
    <t>Raticate</t>
  </si>
  <si>
    <t>Purugly</t>
  </si>
  <si>
    <t>Dizzle</t>
  </si>
  <si>
    <t>Swift Swim</t>
  </si>
  <si>
    <t>Bulk Up</t>
  </si>
  <si>
    <t>Electric Terrain</t>
  </si>
  <si>
    <t>Magic Coat</t>
  </si>
  <si>
    <t>Vileplume</t>
  </si>
  <si>
    <t>Beautifly</t>
  </si>
  <si>
    <t>Raticate-A</t>
  </si>
  <si>
    <t>Stunky</t>
  </si>
  <si>
    <t>Speed Boost</t>
  </si>
  <si>
    <t>Infiltrator</t>
  </si>
  <si>
    <t>Curse</t>
  </si>
  <si>
    <t>Misty Terrain</t>
  </si>
  <si>
    <t>Protect</t>
  </si>
  <si>
    <t>Bellossom</t>
  </si>
  <si>
    <t>Dustox</t>
  </si>
  <si>
    <t>Skuntank</t>
  </si>
  <si>
    <t>Contrary,Defiant,Competitive</t>
  </si>
  <si>
    <t>Clear Body</t>
  </si>
  <si>
    <t>Tailwind</t>
  </si>
  <si>
    <t>Grassy Terrain</t>
  </si>
  <si>
    <t>Wideguard</t>
  </si>
  <si>
    <t>Cacnea</t>
  </si>
  <si>
    <t>Wingull</t>
  </si>
  <si>
    <t>Bonsly</t>
  </si>
  <si>
    <t>Terrain Abilities</t>
  </si>
  <si>
    <t>Telepathy</t>
  </si>
  <si>
    <t>Shift Gear</t>
  </si>
  <si>
    <t>Psychic Terrain</t>
  </si>
  <si>
    <t>Perish Song</t>
  </si>
  <si>
    <t>Cacturne</t>
  </si>
  <si>
    <t>Pelipper</t>
  </si>
  <si>
    <t>Ekans</t>
  </si>
  <si>
    <t>Chatot</t>
  </si>
  <si>
    <t>Moxie,Grim Neigh,Soul Heart,Beast Boost</t>
  </si>
  <si>
    <t>Unnerve</t>
  </si>
  <si>
    <t>Tail Glow</t>
  </si>
  <si>
    <t>Trick Room</t>
  </si>
  <si>
    <t>Substitute</t>
  </si>
  <si>
    <t>Tropius</t>
  </si>
  <si>
    <t>Masquerain</t>
  </si>
  <si>
    <t>Arbok</t>
  </si>
  <si>
    <t>Carnivine</t>
  </si>
  <si>
    <t>Imposter</t>
  </si>
  <si>
    <t>Limber</t>
  </si>
  <si>
    <t>Coil</t>
  </si>
  <si>
    <t>Charm</t>
  </si>
  <si>
    <t>Jigglypuff</t>
  </si>
  <si>
    <t>Finneon</t>
  </si>
  <si>
    <t>Magic Bounce</t>
  </si>
  <si>
    <t>Magic Guard</t>
  </si>
  <si>
    <t>Belly Drum</t>
  </si>
  <si>
    <t>Snover</t>
  </si>
  <si>
    <t>Volbeat</t>
  </si>
  <si>
    <t>Wigglytuff</t>
  </si>
  <si>
    <t>Lumineon</t>
  </si>
  <si>
    <t>Storm Drain</t>
  </si>
  <si>
    <t>Water Absorb</t>
  </si>
  <si>
    <t>Cotton Guard</t>
  </si>
  <si>
    <t>Abomasnow</t>
  </si>
  <si>
    <t>Illumise</t>
  </si>
  <si>
    <t>Lightning Rod,Motor Drive</t>
  </si>
  <si>
    <t>Volt Absorb</t>
  </si>
  <si>
    <t>No Retreat</t>
  </si>
  <si>
    <t>Snivy</t>
  </si>
  <si>
    <t>Blazing Soul</t>
  </si>
  <si>
    <t>Flash Fire</t>
  </si>
  <si>
    <t>Amnesia</t>
  </si>
  <si>
    <t>Servine</t>
  </si>
  <si>
    <t>Venonat</t>
  </si>
  <si>
    <t>Triage</t>
  </si>
  <si>
    <t>Natural Cure</t>
  </si>
  <si>
    <t>Acid Armour</t>
  </si>
  <si>
    <t>Serperior</t>
  </si>
  <si>
    <t>Trace</t>
  </si>
  <si>
    <t>Synchronize</t>
  </si>
  <si>
    <t>Iron Defense</t>
  </si>
  <si>
    <t>Petilil</t>
  </si>
  <si>
    <t>Diglett</t>
  </si>
  <si>
    <t>Stamina</t>
  </si>
  <si>
    <t>Inner Focus</t>
  </si>
  <si>
    <t>Cosmic Power</t>
  </si>
  <si>
    <t>Lilligant</t>
  </si>
  <si>
    <t>Pidove</t>
  </si>
  <si>
    <t>Diglett-A</t>
  </si>
  <si>
    <t>Patrat</t>
  </si>
  <si>
    <t>Stockpile</t>
  </si>
  <si>
    <t>Maractus</t>
  </si>
  <si>
    <t>Tranquill</t>
  </si>
  <si>
    <t>Dugtrio</t>
  </si>
  <si>
    <t>Watchog</t>
  </si>
  <si>
    <t>Swallow</t>
  </si>
  <si>
    <t>Fomantis</t>
  </si>
  <si>
    <t>Unfezant</t>
  </si>
  <si>
    <t>Dugtrio-A</t>
  </si>
  <si>
    <t>Purrloin</t>
  </si>
  <si>
    <t>Spit Up</t>
  </si>
  <si>
    <t>Lurantis</t>
  </si>
  <si>
    <t>Unfezant-F</t>
  </si>
  <si>
    <t>Meowth-G</t>
  </si>
  <si>
    <t>Liepard</t>
  </si>
  <si>
    <t>Additional Changes</t>
  </si>
  <si>
    <t>Geomancy</t>
  </si>
  <si>
    <t>Ducklett</t>
  </si>
  <si>
    <t>Perrserker</t>
  </si>
  <si>
    <t>Weather/Terrain set by the AI is permanent</t>
  </si>
  <si>
    <t>Clangorus Soul</t>
  </si>
  <si>
    <t>Swanna</t>
  </si>
  <si>
    <t>Poliwag</t>
  </si>
  <si>
    <t>Defog does not remove terrain</t>
  </si>
  <si>
    <t>Fell Stinger</t>
  </si>
  <si>
    <t>Emolga</t>
  </si>
  <si>
    <t>Poliwhirl</t>
  </si>
  <si>
    <t>Electric Seed is unobtainable from wild Pokemon before beating Lt Surge</t>
  </si>
  <si>
    <t>Skull Bash</t>
  </si>
  <si>
    <t>Vivillon</t>
  </si>
  <si>
    <t>Poliwrath</t>
  </si>
  <si>
    <t>Misty Seed is unobtainable from wild Pokemon before beating Sabrina</t>
  </si>
  <si>
    <t>Meteor Beam</t>
  </si>
  <si>
    <t>Oricorio</t>
  </si>
  <si>
    <t>Politoed</t>
  </si>
  <si>
    <t>Roggenrola</t>
  </si>
  <si>
    <t>Psychic Seed is unobtainable from wild Pokemon before beating Koga</t>
  </si>
  <si>
    <t>Nasty Plot</t>
  </si>
  <si>
    <t>Cutiefly</t>
  </si>
  <si>
    <t>Boldore</t>
  </si>
  <si>
    <t>Weakness Policy, Throat Spray and Weather Rocks are unobtainable</t>
  </si>
  <si>
    <t>Swords Dance</t>
  </si>
  <si>
    <t>Ribombee</t>
  </si>
  <si>
    <t>Gigalith</t>
  </si>
  <si>
    <t>Light Clay is not obtainable</t>
  </si>
  <si>
    <t>Agility</t>
  </si>
  <si>
    <t>Swawk</t>
  </si>
  <si>
    <t>Rapid Spin does not boost speed</t>
  </si>
  <si>
    <t>Automize</t>
  </si>
  <si>
    <t>Sewaddle</t>
  </si>
  <si>
    <t>Omni boosting moves  (Ancientpower, Silver Wind, Ominous Wind)  can't give the player boosts</t>
  </si>
  <si>
    <t>Rock Polish</t>
  </si>
  <si>
    <t>Bellsprout</t>
  </si>
  <si>
    <t>Swadloon</t>
  </si>
  <si>
    <t xml:space="preserve">Shedinja is unobtainable </t>
  </si>
  <si>
    <t>Scale Shot</t>
  </si>
  <si>
    <t>Weepinbell</t>
  </si>
  <si>
    <t>Leavanny</t>
  </si>
  <si>
    <t>The Location of Charizardite Y and X have swapped</t>
  </si>
  <si>
    <t>Power Up Punch</t>
  </si>
  <si>
    <t>Victreebel</t>
  </si>
  <si>
    <t>Charge Beam</t>
  </si>
  <si>
    <t>Vulpix</t>
  </si>
  <si>
    <t>Flame Charge</t>
  </si>
  <si>
    <t>Vulpix-A</t>
  </si>
  <si>
    <t>Growth</t>
  </si>
  <si>
    <t>Ninetales</t>
  </si>
  <si>
    <t>Scraggy</t>
  </si>
  <si>
    <t>Work UP</t>
  </si>
  <si>
    <t>Ninetales-A</t>
  </si>
  <si>
    <t>Scrafty</t>
  </si>
  <si>
    <t>Meditate</t>
  </si>
  <si>
    <t>Geodude</t>
  </si>
  <si>
    <t>Tirtouga</t>
  </si>
  <si>
    <t>Howl</t>
  </si>
  <si>
    <t>Graveler</t>
  </si>
  <si>
    <t>Carracosta</t>
  </si>
  <si>
    <t>Fiery Dance</t>
  </si>
  <si>
    <t>Golem</t>
  </si>
  <si>
    <t>Geodude-A</t>
  </si>
  <si>
    <t>Graveler-A</t>
  </si>
  <si>
    <t>Vanillite</t>
  </si>
  <si>
    <t>Golem-A</t>
  </si>
  <si>
    <t>Vanillish</t>
  </si>
  <si>
    <t>Drowzee</t>
  </si>
  <si>
    <t>Vanilluxe</t>
  </si>
  <si>
    <t>Hypno</t>
  </si>
  <si>
    <t>Spinarak</t>
  </si>
  <si>
    <t>Klink</t>
  </si>
  <si>
    <t>Ariados</t>
  </si>
  <si>
    <t>Klang</t>
  </si>
  <si>
    <t>Sudowoodo</t>
  </si>
  <si>
    <t>Klinkklang</t>
  </si>
  <si>
    <t>Girafarig</t>
  </si>
  <si>
    <t>Elgyem</t>
  </si>
  <si>
    <t>Dunsparce</t>
  </si>
  <si>
    <t>Beheeyem</t>
  </si>
  <si>
    <t>Slugma</t>
  </si>
  <si>
    <t>Cubchoo</t>
  </si>
  <si>
    <t>Magcargo</t>
  </si>
  <si>
    <t>Beartic</t>
  </si>
  <si>
    <t>Shuckle</t>
  </si>
  <si>
    <t>Corsola</t>
  </si>
  <si>
    <t>Furfrou</t>
  </si>
  <si>
    <t>Poochyena</t>
  </si>
  <si>
    <t>Inkay</t>
  </si>
  <si>
    <t>Mightyena</t>
  </si>
  <si>
    <t>Malamar</t>
  </si>
  <si>
    <t>Zigzagoon</t>
  </si>
  <si>
    <t>Binacle</t>
  </si>
  <si>
    <t>Linoone</t>
  </si>
  <si>
    <t>Barbaracle</t>
  </si>
  <si>
    <t>Yungoos</t>
  </si>
  <si>
    <t>Gumshoos</t>
  </si>
  <si>
    <t>Spinda</t>
  </si>
  <si>
    <t>Surskit</t>
  </si>
  <si>
    <t>Wishiwashi</t>
  </si>
  <si>
    <t>Dewpider</t>
  </si>
  <si>
    <t>Wailmer</t>
  </si>
  <si>
    <t>Araquanid</t>
  </si>
  <si>
    <t>Wailord</t>
  </si>
  <si>
    <t>Nosepass</t>
  </si>
  <si>
    <t>Probopass</t>
  </si>
  <si>
    <t>Komala</t>
  </si>
  <si>
    <t>Skwovet</t>
  </si>
  <si>
    <t>Greedent</t>
  </si>
  <si>
    <t>Gulpin</t>
  </si>
  <si>
    <t>Nickit</t>
  </si>
  <si>
    <t>Swalot</t>
  </si>
  <si>
    <t>Thievul</t>
  </si>
  <si>
    <t>Rolycoly</t>
  </si>
  <si>
    <t>Carkol</t>
  </si>
  <si>
    <t>Coalossal</t>
  </si>
  <si>
    <t>Anorith</t>
  </si>
  <si>
    <t>Clobbopus</t>
  </si>
  <si>
    <t>Armaldo</t>
  </si>
  <si>
    <t>Grapploct</t>
  </si>
  <si>
    <t>Bidoof</t>
  </si>
  <si>
    <t>Stonjourner</t>
  </si>
  <si>
    <t>Bibarel</t>
  </si>
  <si>
    <t>Pincurchin</t>
  </si>
  <si>
    <t>Kricketune</t>
  </si>
  <si>
    <t>Indeedee-M</t>
  </si>
  <si>
    <t>Shieldon</t>
  </si>
  <si>
    <t>Indeedee-F</t>
  </si>
  <si>
    <t>Brock</t>
  </si>
  <si>
    <t>Pokemon:</t>
  </si>
  <si>
    <t>Hippopotas</t>
  </si>
  <si>
    <t>Lunatone</t>
  </si>
  <si>
    <t>Lileep</t>
  </si>
  <si>
    <t>Archen</t>
  </si>
  <si>
    <t>Sandshrew</t>
  </si>
  <si>
    <t>Level:</t>
  </si>
  <si>
    <t>Nature:</t>
  </si>
  <si>
    <t>Careful</t>
  </si>
  <si>
    <t>Adamant</t>
  </si>
  <si>
    <t>Bashful</t>
  </si>
  <si>
    <t>Bold</t>
  </si>
  <si>
    <t>Jolly</t>
  </si>
  <si>
    <t>Ability:</t>
  </si>
  <si>
    <t>Sand Stream</t>
  </si>
  <si>
    <t>Sand Rush</t>
  </si>
  <si>
    <t>Levitate</t>
  </si>
  <si>
    <t>Defeatist</t>
  </si>
  <si>
    <t>Item:</t>
  </si>
  <si>
    <t>Berry Juice</t>
  </si>
  <si>
    <t>Eviolite</t>
  </si>
  <si>
    <t>Lum Berry</t>
  </si>
  <si>
    <t>Soft Sand</t>
  </si>
  <si>
    <t>Moves:</t>
  </si>
  <si>
    <t>Bulldoze</t>
  </si>
  <si>
    <t>Ancient Power</t>
  </si>
  <si>
    <t>Pluck</t>
  </si>
  <si>
    <t>Rock Tomb</t>
  </si>
  <si>
    <t>Bullet Seed</t>
  </si>
  <si>
    <t>Psybeam</t>
  </si>
  <si>
    <t>Recover</t>
  </si>
  <si>
    <t>Thunder Punch</t>
  </si>
  <si>
    <t>HP Ground</t>
  </si>
  <si>
    <t>Aerial Ace</t>
  </si>
  <si>
    <t>Slack Off</t>
  </si>
  <si>
    <t>Pin Missile</t>
  </si>
  <si>
    <t>Icy Wind</t>
  </si>
  <si>
    <t>Mega Drain</t>
  </si>
  <si>
    <t>U-Turn</t>
  </si>
  <si>
    <t>Sleep Talk</t>
  </si>
  <si>
    <t>Field Effect:</t>
  </si>
  <si>
    <t>Permanent Sandstorm</t>
  </si>
  <si>
    <t>Pokepaste:</t>
  </si>
  <si>
    <t>https://pokepast.es/4f9e56f7839df522</t>
  </si>
  <si>
    <t>Misty</t>
  </si>
  <si>
    <t>Ludicolo</t>
  </si>
  <si>
    <t>Mantine</t>
  </si>
  <si>
    <t>Ferroseed</t>
  </si>
  <si>
    <t>Starmie</t>
  </si>
  <si>
    <t>Toxicroak</t>
  </si>
  <si>
    <t>Calm</t>
  </si>
  <si>
    <t>Modest</t>
  </si>
  <si>
    <t>Sassy</t>
  </si>
  <si>
    <t>Timid</t>
  </si>
  <si>
    <t>Drizzle</t>
  </si>
  <si>
    <t>Iron Barbs</t>
  </si>
  <si>
    <t>Analytic</t>
  </si>
  <si>
    <t>Dry Skin</t>
  </si>
  <si>
    <t>Iapapa Berry</t>
  </si>
  <si>
    <t>Focus Sash</t>
  </si>
  <si>
    <t>Wacan Berry</t>
  </si>
  <si>
    <t>Expert Belt</t>
  </si>
  <si>
    <t>Life Orb</t>
  </si>
  <si>
    <t>Flip Turn</t>
  </si>
  <si>
    <t>Giga Drain</t>
  </si>
  <si>
    <t>Scald</t>
  </si>
  <si>
    <t>Hurricane</t>
  </si>
  <si>
    <t>Gyro Ball</t>
  </si>
  <si>
    <t>Thunderbolt</t>
  </si>
  <si>
    <t>Drain Punch</t>
  </si>
  <si>
    <t>Aurora Beam</t>
  </si>
  <si>
    <t>Roost</t>
  </si>
  <si>
    <t>Psyshock</t>
  </si>
  <si>
    <t>Poision Jab</t>
  </si>
  <si>
    <t>HP Grass</t>
  </si>
  <si>
    <t>Permanent Rain</t>
  </si>
  <si>
    <t>https://pokepast.es/1acba2a90a8d6566</t>
  </si>
  <si>
    <t>Surge</t>
  </si>
  <si>
    <t>Dedenne</t>
  </si>
  <si>
    <t>Raichu A</t>
  </si>
  <si>
    <t>Rotom Wash</t>
  </si>
  <si>
    <t>Hitmonlee</t>
  </si>
  <si>
    <t>Electivire</t>
  </si>
  <si>
    <t>Mega Manectric</t>
  </si>
  <si>
    <t>Electric Surge</t>
  </si>
  <si>
    <t>Surge Surfer</t>
  </si>
  <si>
    <t>Unburden</t>
  </si>
  <si>
    <t>Iron Fist</t>
  </si>
  <si>
    <t>Intimidate</t>
  </si>
  <si>
    <t>Magnet</t>
  </si>
  <si>
    <t>Leftovers</t>
  </si>
  <si>
    <t>Electric Seed</t>
  </si>
  <si>
    <t>Black Belt</t>
  </si>
  <si>
    <t>Manectite</t>
  </si>
  <si>
    <t>Rising Voltage</t>
  </si>
  <si>
    <t>Knock Off</t>
  </si>
  <si>
    <t>Plasma Fists</t>
  </si>
  <si>
    <t>HP Ice</t>
  </si>
  <si>
    <t>Hydropump</t>
  </si>
  <si>
    <t>Close Combat</t>
  </si>
  <si>
    <t>Mach Punch</t>
  </si>
  <si>
    <t>Flamethrower</t>
  </si>
  <si>
    <t>Dazzling Gleam</t>
  </si>
  <si>
    <t>Rock Slide</t>
  </si>
  <si>
    <t>Ice Punch</t>
  </si>
  <si>
    <t>Grass Knot</t>
  </si>
  <si>
    <t>Surf</t>
  </si>
  <si>
    <t>Permanent Electric Terrain</t>
  </si>
  <si>
    <t>https://pokepast.es/b5ee113dda9fc764</t>
  </si>
  <si>
    <t>Erika</t>
  </si>
  <si>
    <t>Cradily</t>
  </si>
  <si>
    <t>Hawlucha</t>
  </si>
  <si>
    <t>Mega Venusaur</t>
  </si>
  <si>
    <t>Rotom Mow</t>
  </si>
  <si>
    <t>Reuniclus</t>
  </si>
  <si>
    <t>Kartana</t>
  </si>
  <si>
    <t>Thick Fat</t>
  </si>
  <si>
    <t>Beast Boost</t>
  </si>
  <si>
    <t>Grassy Seed</t>
  </si>
  <si>
    <t>Venusaurite</t>
  </si>
  <si>
    <t>Grassium Z</t>
  </si>
  <si>
    <t>Acrobatics</t>
  </si>
  <si>
    <t>Sludge Bomb</t>
  </si>
  <si>
    <t>Grassy Glide</t>
  </si>
  <si>
    <t>HP Fire</t>
  </si>
  <si>
    <t>Focus Blast</t>
  </si>
  <si>
    <t xml:space="preserve">Cut </t>
  </si>
  <si>
    <t>Earth Power</t>
  </si>
  <si>
    <t>Stone Edge</t>
  </si>
  <si>
    <t>Sleep Powder</t>
  </si>
  <si>
    <t>Leaf Storm</t>
  </si>
  <si>
    <t>Sacred Sword</t>
  </si>
  <si>
    <t>Permanent Grassy Terrain</t>
  </si>
  <si>
    <t>https://pokepast.es/c759256f116a99d5</t>
  </si>
  <si>
    <t xml:space="preserve"> Sabrina (Doubles)</t>
  </si>
  <si>
    <t>Tapu Fini</t>
  </si>
  <si>
    <t>Mega Camerupt</t>
  </si>
  <si>
    <t>Glastrier</t>
  </si>
  <si>
    <t>Magearna</t>
  </si>
  <si>
    <t>Melmetal</t>
  </si>
  <si>
    <t>Jellicent</t>
  </si>
  <si>
    <t>Player Max Level</t>
  </si>
  <si>
    <t>Quiet</t>
  </si>
  <si>
    <t>Brave</t>
  </si>
  <si>
    <t>Misty Surge</t>
  </si>
  <si>
    <t>Sheer Force</t>
  </si>
  <si>
    <t>Moxie</t>
  </si>
  <si>
    <t>Soul Heart</t>
  </si>
  <si>
    <t>Water Bubble</t>
  </si>
  <si>
    <t>Pixie Plate</t>
  </si>
  <si>
    <t>Cameruptite</t>
  </si>
  <si>
    <t>Fightinium Z</t>
  </si>
  <si>
    <t>Assault Vest</t>
  </si>
  <si>
    <t>Mystic Water</t>
  </si>
  <si>
    <t>Misty Explosion</t>
  </si>
  <si>
    <t>Ice Hammer</t>
  </si>
  <si>
    <t>Moonblast</t>
  </si>
  <si>
    <t>Double Iron Bash</t>
  </si>
  <si>
    <t>Water Spout</t>
  </si>
  <si>
    <t>Muddy Water</t>
  </si>
  <si>
    <t>High Horsepower</t>
  </si>
  <si>
    <t>Flash Cannon</t>
  </si>
  <si>
    <t>High Horse Power</t>
  </si>
  <si>
    <t>Shadow Ball</t>
  </si>
  <si>
    <t>Steam Eruption</t>
  </si>
  <si>
    <t>Aura Sphere</t>
  </si>
  <si>
    <t>Brick Break</t>
  </si>
  <si>
    <t>Hydro Pump</t>
  </si>
  <si>
    <t>Permanent Trick Room</t>
  </si>
  <si>
    <t>https://pokepast.es/4d90bf1e49ce9873</t>
  </si>
  <si>
    <t>Koga</t>
  </si>
  <si>
    <t>Tapu Lele</t>
  </si>
  <si>
    <t>Sirfetch'd</t>
  </si>
  <si>
    <t>Krookodile</t>
  </si>
  <si>
    <t>Kyurem White</t>
  </si>
  <si>
    <t>Nidoking</t>
  </si>
  <si>
    <t>Mega Toxtricity</t>
  </si>
  <si>
    <t xml:space="preserve">Jolly </t>
  </si>
  <si>
    <t xml:space="preserve">Rash </t>
  </si>
  <si>
    <t>Rash</t>
  </si>
  <si>
    <t>Psychic Surge</t>
  </si>
  <si>
    <t>Blademaster</t>
  </si>
  <si>
    <t>Turbo Blaze</t>
  </si>
  <si>
    <t>Punk Rock</t>
  </si>
  <si>
    <t>Twisted Spoon</t>
  </si>
  <si>
    <t>Leek</t>
  </si>
  <si>
    <t>Black Glasses</t>
  </si>
  <si>
    <t>Dragonium Z</t>
  </si>
  <si>
    <t>Toxtricitite</t>
  </si>
  <si>
    <t>Wicked Blow</t>
  </si>
  <si>
    <t>Freeze Dry</t>
  </si>
  <si>
    <t>Boomburst</t>
  </si>
  <si>
    <t>Night Slash</t>
  </si>
  <si>
    <t>Earthquake</t>
  </si>
  <si>
    <t>Fusion Flare</t>
  </si>
  <si>
    <t>Poison Jab</t>
  </si>
  <si>
    <t>Overdrive</t>
  </si>
  <si>
    <t xml:space="preserve">Focus Blast </t>
  </si>
  <si>
    <t>Ice Beam</t>
  </si>
  <si>
    <t>Cut</t>
  </si>
  <si>
    <t>Dynamax Cannon</t>
  </si>
  <si>
    <t>Permanent Tailwind</t>
  </si>
  <si>
    <t>https://pokepast.es/1f03ff0f888374bf</t>
  </si>
  <si>
    <t>Blaine</t>
  </si>
  <si>
    <t>Heliolisk</t>
  </si>
  <si>
    <t>Primal Groudon</t>
  </si>
  <si>
    <t>Silvally Ground</t>
  </si>
  <si>
    <t>Venusaur</t>
  </si>
  <si>
    <t>Typhlosion</t>
  </si>
  <si>
    <t>Mega Charizard X</t>
  </si>
  <si>
    <t>Desolate Land</t>
  </si>
  <si>
    <t>Battle Armour</t>
  </si>
  <si>
    <t>Chlorophyll</t>
  </si>
  <si>
    <t>Tough Claws</t>
  </si>
  <si>
    <t>Red Orb</t>
  </si>
  <si>
    <t>Firium Z</t>
  </si>
  <si>
    <t>Charizardite X</t>
  </si>
  <si>
    <t>Precipice Blades</t>
  </si>
  <si>
    <t>Multi Attack</t>
  </si>
  <si>
    <t>Eruption</t>
  </si>
  <si>
    <t>Weather Ball</t>
  </si>
  <si>
    <t>Heat Crash</t>
  </si>
  <si>
    <t>Solar Beam</t>
  </si>
  <si>
    <t>Flare Blitz</t>
  </si>
  <si>
    <t xml:space="preserve">Stone Edge </t>
  </si>
  <si>
    <t>Thunder Wave</t>
  </si>
  <si>
    <t>Scorching Sands</t>
  </si>
  <si>
    <t>Dragon Claw</t>
  </si>
  <si>
    <t>Parting Shot</t>
  </si>
  <si>
    <t>Permanent Harsh Sunlight</t>
  </si>
  <si>
    <t>https://pokepast.es/0d8260ee682cd20f</t>
  </si>
  <si>
    <t>Claire</t>
  </si>
  <si>
    <t>Giratina (Origin)</t>
  </si>
  <si>
    <t>Necrozma Dusk Mane</t>
  </si>
  <si>
    <t>Eternatus</t>
  </si>
  <si>
    <t>Mega Duraludon</t>
  </si>
  <si>
    <t>Solid Rock</t>
  </si>
  <si>
    <t>Prism Armor</t>
  </si>
  <si>
    <t>Pressure</t>
  </si>
  <si>
    <t>Bad Company</t>
  </si>
  <si>
    <t>Red Card</t>
  </si>
  <si>
    <t>Griseous Orb</t>
  </si>
  <si>
    <t>Weakness Policy</t>
  </si>
  <si>
    <t>Ultra Necrozium Z</t>
  </si>
  <si>
    <t>Power Herb</t>
  </si>
  <si>
    <t>Duraludonite</t>
  </si>
  <si>
    <t>Dragon Hammer</t>
  </si>
  <si>
    <t>Draco Meteor</t>
  </si>
  <si>
    <t>Spirit Shackle</t>
  </si>
  <si>
    <t>Photon Geyser</t>
  </si>
  <si>
    <t>Steel Beam</t>
  </si>
  <si>
    <t>Shadow Sneak</t>
  </si>
  <si>
    <t>Body Press</t>
  </si>
  <si>
    <t>Unable to bring fairies into this battle + Can't remove hazards</t>
  </si>
  <si>
    <t>https://pokepast.es/f7b3d9ab02c6fd6a</t>
  </si>
  <si>
    <t>Terrakion</t>
  </si>
  <si>
    <t>Landorus</t>
  </si>
  <si>
    <t>Zygarde</t>
  </si>
  <si>
    <t>Sandslash</t>
  </si>
  <si>
    <t>Empoleon</t>
  </si>
  <si>
    <t>Mega Aerodactyl</t>
  </si>
  <si>
    <t>Naive</t>
  </si>
  <si>
    <t>Justified</t>
  </si>
  <si>
    <t>Power Construct</t>
  </si>
  <si>
    <t>Competitive</t>
  </si>
  <si>
    <t>Groundium Z</t>
  </si>
  <si>
    <t>Aerodactylite</t>
  </si>
  <si>
    <t>Dragone Dance</t>
  </si>
  <si>
    <t>Thousand Arrows</t>
  </si>
  <si>
    <t>Rest</t>
  </si>
  <si>
    <t>X-Scissor</t>
  </si>
  <si>
    <t>Dual Wingbeat</t>
  </si>
  <si>
    <t>Permanent Sandstorm + Super Effective moves deal 33% less to Brock's mons</t>
  </si>
  <si>
    <t>https://pokepast.es/63b0850dfd0616f9</t>
  </si>
  <si>
    <t>Greninja</t>
  </si>
  <si>
    <t>Kingdra</t>
  </si>
  <si>
    <t>Seismitoad</t>
  </si>
  <si>
    <t>Jirachi</t>
  </si>
  <si>
    <t>Thundurus Therian</t>
  </si>
  <si>
    <t>Mega Gyarados</t>
  </si>
  <si>
    <t>Mild</t>
  </si>
  <si>
    <t>Protean</t>
  </si>
  <si>
    <t>Serene Grace</t>
  </si>
  <si>
    <t>Intimidate -&gt; Mold Breaker</t>
  </si>
  <si>
    <t>Scope Lens</t>
  </si>
  <si>
    <t>Gyaradosite</t>
  </si>
  <si>
    <t>Snipe Shot</t>
  </si>
  <si>
    <t>Dragon Pulse</t>
  </si>
  <si>
    <t>Thunder</t>
  </si>
  <si>
    <t xml:space="preserve">Thunder </t>
  </si>
  <si>
    <t>Waterfall</t>
  </si>
  <si>
    <t>Crunch</t>
  </si>
  <si>
    <t>Dark Pulse</t>
  </si>
  <si>
    <t>Power Whip</t>
  </si>
  <si>
    <t>Water Pulse</t>
  </si>
  <si>
    <t>https://pokepast.es/649fdc1a3cfe9b38</t>
  </si>
  <si>
    <t>Magnezone</t>
  </si>
  <si>
    <t>Zekrom</t>
  </si>
  <si>
    <t>Raikou</t>
  </si>
  <si>
    <t>Sturdy</t>
  </si>
  <si>
    <t>Teraavolt</t>
  </si>
  <si>
    <t>Intimidate-&gt;Intimidate</t>
  </si>
  <si>
    <t>Colbur Berry</t>
  </si>
  <si>
    <t>Boltstrike</t>
  </si>
  <si>
    <t>Volt Switch</t>
  </si>
  <si>
    <t>Permanent Electric Terrain + Permenant Magent Rise</t>
  </si>
  <si>
    <t>https://pokepast.es/60c2b8141626658f</t>
  </si>
  <si>
    <t>Tsareena</t>
  </si>
  <si>
    <t>Mega Ampharos</t>
  </si>
  <si>
    <t>Striker</t>
  </si>
  <si>
    <t>Contrary</t>
  </si>
  <si>
    <t>Static -&gt; Thick Fat</t>
  </si>
  <si>
    <t>Ampharosite</t>
  </si>
  <si>
    <t>Leafstorm</t>
  </si>
  <si>
    <t>Triple Axel</t>
  </si>
  <si>
    <t>Draining Kiss</t>
  </si>
  <si>
    <t>High Jump Kick</t>
  </si>
  <si>
    <t>Stored Power</t>
  </si>
  <si>
    <t>Permanent Grassy terrain + Grass moves used by Erika get 75% damage boost if they are not very effective</t>
  </si>
  <si>
    <t>https://pokepast.es/c92493bebb393557</t>
  </si>
  <si>
    <t>Loreli (Double Battle)</t>
  </si>
  <si>
    <t>Loreli (Rain)</t>
  </si>
  <si>
    <t>Loreli (Hail)</t>
  </si>
  <si>
    <t>Genesect</t>
  </si>
  <si>
    <t>Dragonite</t>
  </si>
  <si>
    <t>Palkia</t>
  </si>
  <si>
    <t>Mega Swampert</t>
  </si>
  <si>
    <t>Glaceon</t>
  </si>
  <si>
    <t>Landorus Therian</t>
  </si>
  <si>
    <t>Mega Abomasnow</t>
  </si>
  <si>
    <t>Hasty</t>
  </si>
  <si>
    <t>Download</t>
  </si>
  <si>
    <t>Multiscale</t>
  </si>
  <si>
    <t>Damp&gt;Swift Swim</t>
  </si>
  <si>
    <t>Turboblaze</t>
  </si>
  <si>
    <t>Soundproof&gt;Slush Rush</t>
  </si>
  <si>
    <t>Flyinium Z</t>
  </si>
  <si>
    <t>Lustrous Orb</t>
  </si>
  <si>
    <t>Swampertite</t>
  </si>
  <si>
    <t>Choice Specs</t>
  </si>
  <si>
    <t>Abomasite</t>
  </si>
  <si>
    <t>Fake Out</t>
  </si>
  <si>
    <t>Spacial Rend</t>
  </si>
  <si>
    <t>Blizzard</t>
  </si>
  <si>
    <t>Iron Head</t>
  </si>
  <si>
    <t>Liquidation</t>
  </si>
  <si>
    <t>Energy Ball</t>
  </si>
  <si>
    <t>Aqua Tail</t>
  </si>
  <si>
    <t>Extreme Speed</t>
  </si>
  <si>
    <t>Heavy Rain (Immunity to fire)</t>
  </si>
  <si>
    <t>Permanent Hail</t>
  </si>
  <si>
    <t>https://pokepast.es/a022920e75bc44d8</t>
  </si>
  <si>
    <t>https://pokepast.es/3056778fd96beeed</t>
  </si>
  <si>
    <t>Bruno</t>
  </si>
  <si>
    <t>Infernape</t>
  </si>
  <si>
    <t>Zeraora</t>
  </si>
  <si>
    <t>Zamazenta</t>
  </si>
  <si>
    <t>Zacian</t>
  </si>
  <si>
    <t>Mega Lucario</t>
  </si>
  <si>
    <t>Urshifu Single Strike</t>
  </si>
  <si>
    <t>Mega Medicham</t>
  </si>
  <si>
    <t>Blaze</t>
  </si>
  <si>
    <t>Dauntless Shield</t>
  </si>
  <si>
    <t>Prism Armour</t>
  </si>
  <si>
    <t>Intrepid Sword</t>
  </si>
  <si>
    <t>Adaptability</t>
  </si>
  <si>
    <t>Unseen Fist</t>
  </si>
  <si>
    <t>Huge Power</t>
  </si>
  <si>
    <t>Misty Seed</t>
  </si>
  <si>
    <t>Rusted Shield</t>
  </si>
  <si>
    <t>Rusted Sword</t>
  </si>
  <si>
    <t>Lucarionite</t>
  </si>
  <si>
    <t>Medichamite</t>
  </si>
  <si>
    <t>Pyro Ball</t>
  </si>
  <si>
    <t>Sunsteel Strike</t>
  </si>
  <si>
    <t>Behemoth Bash</t>
  </si>
  <si>
    <t>Bullet Punch</t>
  </si>
  <si>
    <t>Zen Headbutt</t>
  </si>
  <si>
    <t>Wild Charge</t>
  </si>
  <si>
    <t>Meteor Mash</t>
  </si>
  <si>
    <t>https://pokepast.es/2be6792f30269170</t>
  </si>
  <si>
    <t>https://pokepast.es/c36974897b82d77b</t>
  </si>
  <si>
    <r>
      <rPr>
        <rFont val="Comic Sans MS"/>
        <color theme="1"/>
        <sz val="14.0"/>
      </rPr>
      <t xml:space="preserve">Agatha [Pokepaste: </t>
    </r>
    <r>
      <rPr>
        <rFont val="Comic Sans MS"/>
        <color rgb="FF1155CC"/>
        <sz val="14.0"/>
        <u/>
      </rPr>
      <t>https://pokepast.es/137b3eac160c2feb</t>
    </r>
    <r>
      <rPr>
        <rFont val="Comic Sans MS"/>
        <color theme="1"/>
        <sz val="14.0"/>
      </rPr>
      <t>]</t>
    </r>
  </si>
  <si>
    <t>Agatha</t>
  </si>
  <si>
    <t>Mega Mewtwo X</t>
  </si>
  <si>
    <t>Yveltal</t>
  </si>
  <si>
    <t>Zarude</t>
  </si>
  <si>
    <t>Victini</t>
  </si>
  <si>
    <t>Calyrex Shadow</t>
  </si>
  <si>
    <t>Unnerve&gt;Insomnia</t>
  </si>
  <si>
    <t>Dark Aura</t>
  </si>
  <si>
    <t>Defiant</t>
  </si>
  <si>
    <t>Victory Star</t>
  </si>
  <si>
    <t>As One (Spectrier)</t>
  </si>
  <si>
    <t>Mewtwonite X</t>
  </si>
  <si>
    <t>Psychic Seed</t>
  </si>
  <si>
    <t>Normalium Z</t>
  </si>
  <si>
    <t>Oblivion Wing</t>
  </si>
  <si>
    <t xml:space="preserve">Bulk Up </t>
  </si>
  <si>
    <t>Celebrate</t>
  </si>
  <si>
    <t>Expanding Force</t>
  </si>
  <si>
    <t>Dark Hole</t>
  </si>
  <si>
    <t>Sucker Punch</t>
  </si>
  <si>
    <t>Astral Barrage</t>
  </si>
  <si>
    <r>
      <rPr>
        <rFont val="Comic Sans MS"/>
        <color theme="1"/>
        <sz val="14.0"/>
      </rPr>
      <t xml:space="preserve">Lance [Pokepaste: </t>
    </r>
    <r>
      <rPr>
        <rFont val="Comic Sans MS"/>
        <color rgb="FF1155CC"/>
        <sz val="14.0"/>
        <u/>
      </rPr>
      <t>https://pokepast.es/100beeefe851e6d4</t>
    </r>
    <r>
      <rPr>
        <rFont val="Comic Sans MS"/>
        <color theme="1"/>
        <sz val="14.0"/>
      </rPr>
      <t>]</t>
    </r>
  </si>
  <si>
    <t>Lance</t>
  </si>
  <si>
    <t>Deoxys Speed</t>
  </si>
  <si>
    <t>Arceus (Fairy)</t>
  </si>
  <si>
    <t>Primal Dialga</t>
  </si>
  <si>
    <t>Mega Rayquaza</t>
  </si>
  <si>
    <t>Multitype</t>
  </si>
  <si>
    <t>Primal Armour</t>
  </si>
  <si>
    <t>Delta Strean</t>
  </si>
  <si>
    <t>Adamant Orb</t>
  </si>
  <si>
    <t>Sharp Beak</t>
  </si>
  <si>
    <t>Roar Of Time</t>
  </si>
  <si>
    <t>Judgement</t>
  </si>
  <si>
    <t>Psychic</t>
  </si>
  <si>
    <t>Dragon Ascent</t>
  </si>
  <si>
    <t>Can't Remove Hazards</t>
  </si>
  <si>
    <t>Champion Gary</t>
  </si>
  <si>
    <t>Champion Gary (If he has Squirtle)</t>
  </si>
  <si>
    <t>Champion Gary (If he has Bulbasaur)</t>
  </si>
  <si>
    <t>Champion Gary (If he has Charmander)</t>
  </si>
  <si>
    <t>Primal Kyogre</t>
  </si>
  <si>
    <t>Primal Eternatus</t>
  </si>
  <si>
    <t>Necrozma Dawn Wings</t>
  </si>
  <si>
    <t xml:space="preserve"> Arceus Normal</t>
  </si>
  <si>
    <t>Mega Metagross</t>
  </si>
  <si>
    <t>Xerneas</t>
  </si>
  <si>
    <t>Arceus Steel</t>
  </si>
  <si>
    <t>Mega Houndoom</t>
  </si>
  <si>
    <t>Ho Oh</t>
  </si>
  <si>
    <t>Arceus Ground</t>
  </si>
  <si>
    <t>Primordial Sea</t>
  </si>
  <si>
    <t>Prisim Armour</t>
  </si>
  <si>
    <t>Clear Body&gt;Tough Claws</t>
  </si>
  <si>
    <t>Fairy Aura</t>
  </si>
  <si>
    <t>Flash Fire&gt;Solar Power</t>
  </si>
  <si>
    <t>Regenerator</t>
  </si>
  <si>
    <t>Blue Orb</t>
  </si>
  <si>
    <t>Eternamax Orb</t>
  </si>
  <si>
    <t>Ultranecrozium Z</t>
  </si>
  <si>
    <t>Metagrossite</t>
  </si>
  <si>
    <t>Steelium Z</t>
  </si>
  <si>
    <t>Houndoomite</t>
  </si>
  <si>
    <t>Charti Berry</t>
  </si>
  <si>
    <t>Origin Pulse</t>
  </si>
  <si>
    <t>Sacred Fire</t>
  </si>
  <si>
    <t>Sludge Wave</t>
  </si>
  <si>
    <t>Solarbeam</t>
  </si>
  <si>
    <t>Brave Bird</t>
  </si>
  <si>
    <t>Shadow Claw</t>
  </si>
  <si>
    <t>Opponent can't be statused or have stats reduced</t>
  </si>
  <si>
    <t>https://pokepast.es/5e938b03ffca9d31</t>
  </si>
  <si>
    <t>https://pokepast.es/2755548c5decec30</t>
  </si>
  <si>
    <t>https://pokepast.es/5954a24d57117669</t>
  </si>
  <si>
    <t>Gary Rival (Route 22)</t>
  </si>
  <si>
    <t>If Gary has Squirtle</t>
  </si>
  <si>
    <t>If Gary has Bulbasaur</t>
  </si>
  <si>
    <t>If Gary has Charmander</t>
  </si>
  <si>
    <t>Snubbull</t>
  </si>
  <si>
    <t>Litleo</t>
  </si>
  <si>
    <t>Squirtle</t>
  </si>
  <si>
    <t>Slowpoke</t>
  </si>
  <si>
    <t>Bulbasaur</t>
  </si>
  <si>
    <t>Charmander</t>
  </si>
  <si>
    <t>-1 Player Max Level</t>
  </si>
  <si>
    <t>Rivalry</t>
  </si>
  <si>
    <t>Torrent</t>
  </si>
  <si>
    <t>Overgrow</t>
  </si>
  <si>
    <t>Flame Body</t>
  </si>
  <si>
    <t>Muscle Band</t>
  </si>
  <si>
    <t>Wise Glasses</t>
  </si>
  <si>
    <t>Oran Berry</t>
  </si>
  <si>
    <t>Incinerate</t>
  </si>
  <si>
    <t>Covet</t>
  </si>
  <si>
    <t>Round</t>
  </si>
  <si>
    <t>Aqua Jet</t>
  </si>
  <si>
    <t>Fire Fang</t>
  </si>
  <si>
    <t xml:space="preserve">Sludge </t>
  </si>
  <si>
    <t>Thunder Punch,</t>
  </si>
  <si>
    <t>Teleport</t>
  </si>
  <si>
    <t>Slash</t>
  </si>
  <si>
    <t>https://pokepast.es/2b6ae5bca162a807</t>
  </si>
  <si>
    <t>https://pokepast.es/412ddfe33725ddb2</t>
  </si>
  <si>
    <t>https://pokepast.es/e7489c45c5f43971</t>
  </si>
  <si>
    <t>Gary Rival (Cerulean City)</t>
  </si>
  <si>
    <t>Hitmonchan</t>
  </si>
  <si>
    <t>Clefable</t>
  </si>
  <si>
    <t>Simisear</t>
  </si>
  <si>
    <t>Eevee</t>
  </si>
  <si>
    <t>Wartortle</t>
  </si>
  <si>
    <t>Hitmontop</t>
  </si>
  <si>
    <t>Simipour</t>
  </si>
  <si>
    <t>Ivysaur</t>
  </si>
  <si>
    <t>Simisage</t>
  </si>
  <si>
    <t>Charmeleon</t>
  </si>
  <si>
    <t>Lonely</t>
  </si>
  <si>
    <t>Sage Power</t>
  </si>
  <si>
    <t>Technician</t>
  </si>
  <si>
    <t>Charcoal</t>
  </si>
  <si>
    <t>Poison Barb</t>
  </si>
  <si>
    <t>Normaliuum Z</t>
  </si>
  <si>
    <t>Miracle Seed</t>
  </si>
  <si>
    <t>Body Slam</t>
  </si>
  <si>
    <t>Fire Punch</t>
  </si>
  <si>
    <t>HP Rock</t>
  </si>
  <si>
    <t>Double Kick</t>
  </si>
  <si>
    <t>HP Electric</t>
  </si>
  <si>
    <t>Sludge</t>
  </si>
  <si>
    <t>Power Gem</t>
  </si>
  <si>
    <t>Thunder Fang</t>
  </si>
  <si>
    <t>Thief</t>
  </si>
  <si>
    <t>Low Sweep</t>
  </si>
  <si>
    <t>https://pokepast.es/8f6477f279346e80</t>
  </si>
  <si>
    <t>https://pokepast.es/06ece29fb0f7b406</t>
  </si>
  <si>
    <t>https://pokepast.es/47d272d66b09ca84</t>
  </si>
  <si>
    <t>Gary Rival (Silph Co)</t>
  </si>
  <si>
    <t>Azelf</t>
  </si>
  <si>
    <t>Celesteela</t>
  </si>
  <si>
    <t>Jumpluff</t>
  </si>
  <si>
    <t>Darmanitan</t>
  </si>
  <si>
    <t>Mega Blastoise</t>
  </si>
  <si>
    <t>Gorebyss</t>
  </si>
  <si>
    <t>Aerialite</t>
  </si>
  <si>
    <t>Dazzling</t>
  </si>
  <si>
    <t>Flame Body&gt;Tough Claws</t>
  </si>
  <si>
    <t>Blastoisinite</t>
  </si>
  <si>
    <t>White Herb</t>
  </si>
  <si>
    <t>Explosion</t>
  </si>
  <si>
    <t>Air Slash</t>
  </si>
  <si>
    <t>Double Edge</t>
  </si>
  <si>
    <t>Leaf Blade</t>
  </si>
  <si>
    <t>https://pokepast.es/9a9544f1a6abad95</t>
  </si>
  <si>
    <t>https://pokepast.es/7d15d8fd06f9071b</t>
  </si>
  <si>
    <t>https://pokepast.es/458060931d015b19</t>
  </si>
  <si>
    <t>Gary Rival (Pre E4)</t>
  </si>
  <si>
    <t>Zapdos</t>
  </si>
  <si>
    <t>Ferrothorn</t>
  </si>
  <si>
    <t>Barraskewda</t>
  </si>
  <si>
    <t>Goodra</t>
  </si>
  <si>
    <t>Conkeldurr</t>
  </si>
  <si>
    <t>Bisharp</t>
  </si>
  <si>
    <t>Primarina</t>
  </si>
  <si>
    <t>Chandelure</t>
  </si>
  <si>
    <t>Hydreigon</t>
  </si>
  <si>
    <t>Mega Charizard Y</t>
  </si>
  <si>
    <t>Garchomp</t>
  </si>
  <si>
    <t>Sunflora</t>
  </si>
  <si>
    <t>Gliscor</t>
  </si>
  <si>
    <t>Latias</t>
  </si>
  <si>
    <t>Relaxed</t>
  </si>
  <si>
    <t>Static</t>
  </si>
  <si>
    <t>Hydration</t>
  </si>
  <si>
    <t>Mega Launcher</t>
  </si>
  <si>
    <t>Liquid Voice</t>
  </si>
  <si>
    <t>Shadow Tag</t>
  </si>
  <si>
    <t>Rough Skin</t>
  </si>
  <si>
    <t>Poison Heal</t>
  </si>
  <si>
    <t>Rocky Helmet</t>
  </si>
  <si>
    <t>Darkinium Z</t>
  </si>
  <si>
    <t>Charizardite Y</t>
  </si>
  <si>
    <t>Yache Berry</t>
  </si>
  <si>
    <t>Toxic Orb</t>
  </si>
  <si>
    <t xml:space="preserve">Calm Mind </t>
  </si>
  <si>
    <t>Hyper Voice</t>
  </si>
  <si>
    <t>Mist Ball</t>
  </si>
  <si>
    <t>Psychic Fangs</t>
  </si>
  <si>
    <t>Facade</t>
  </si>
  <si>
    <t>Mystical Fire</t>
  </si>
  <si>
    <t>Serene Grace + Permanent Rain</t>
  </si>
  <si>
    <t>Swamp: Pokemon get 1/4 Speed</t>
  </si>
  <si>
    <t>Sea of Fire (Pokemon which are not fire type take 1/8 damage each turn)</t>
  </si>
  <si>
    <t>https://pokepast.es/ec91bd03c76b5fa5</t>
  </si>
  <si>
    <t>https://pokepast.es/be6c0999e7504fce</t>
  </si>
  <si>
    <t>https://pokepast.es/e6c6bef36003a4a3</t>
  </si>
  <si>
    <t>Brendan</t>
  </si>
  <si>
    <t>May</t>
  </si>
  <si>
    <t>Brendan (Virdian Forest)</t>
  </si>
  <si>
    <t>May (Cinnibar Mansion)</t>
  </si>
  <si>
    <t>Meditite</t>
  </si>
  <si>
    <t>Corphish</t>
  </si>
  <si>
    <t>Numel</t>
  </si>
  <si>
    <t>Treecko</t>
  </si>
  <si>
    <t>Togekiss</t>
  </si>
  <si>
    <t>Xurkitree</t>
  </si>
  <si>
    <t>Durant</t>
  </si>
  <si>
    <t>Mega Blaziken</t>
  </si>
  <si>
    <t>-2 Player Max Level</t>
  </si>
  <si>
    <t>Simple</t>
  </si>
  <si>
    <t>Swarm</t>
  </si>
  <si>
    <t>Hustle</t>
  </si>
  <si>
    <t>Passho Berry</t>
  </si>
  <si>
    <t>Electrium Z</t>
  </si>
  <si>
    <t>Blazikenite</t>
  </si>
  <si>
    <t>Hone Claws</t>
  </si>
  <si>
    <t>Rock Smash</t>
  </si>
  <si>
    <t>Stun Spore</t>
  </si>
  <si>
    <t>Bug Buzz</t>
  </si>
  <si>
    <t>Superpower</t>
  </si>
  <si>
    <t>https://pokepast.es/a894a50f923a7893</t>
  </si>
  <si>
    <t>Can't remove hazards</t>
  </si>
  <si>
    <t>https://pokepast.es/9f2512a39d64b18a</t>
  </si>
  <si>
    <t>Brendan (Diglett Tunnel)</t>
  </si>
  <si>
    <t>Crawdaunt</t>
  </si>
  <si>
    <t>Slaking</t>
  </si>
  <si>
    <t>Plusle</t>
  </si>
  <si>
    <t>Gardevoir</t>
  </si>
  <si>
    <t>Sceptile</t>
  </si>
  <si>
    <t>Hariyama</t>
  </si>
  <si>
    <t>Truant</t>
  </si>
  <si>
    <t>Transistor</t>
  </si>
  <si>
    <t>Guts</t>
  </si>
  <si>
    <t>Flame Orb</t>
  </si>
  <si>
    <t>https://pokepast.es/b85c2556311fb199</t>
  </si>
  <si>
    <t>Brendan (Safari Zone)</t>
  </si>
  <si>
    <t>Gengar</t>
  </si>
  <si>
    <t>Nihilego</t>
  </si>
  <si>
    <t>Urshifu Rapid</t>
  </si>
  <si>
    <t>Deoxys Attack</t>
  </si>
  <si>
    <t>Mega Sceptile</t>
  </si>
  <si>
    <t xml:space="preserve">Beast Boost </t>
  </si>
  <si>
    <t>Sceptilite</t>
  </si>
  <si>
    <t>Surging Strikes</t>
  </si>
  <si>
    <t>Dual Chop</t>
  </si>
  <si>
    <t>Note:</t>
  </si>
  <si>
    <t>Nihilego has 21 SpDef Ivs to make Beast Boost boost SpAttack Instead of SpDef</t>
  </si>
  <si>
    <t>https://pokepast.es/67408140a44d5106</t>
  </si>
  <si>
    <t>Brendan (Victory Road)</t>
  </si>
  <si>
    <t>Tyrantrum</t>
  </si>
  <si>
    <t>Marowak A</t>
  </si>
  <si>
    <t>Landorus Incarnate</t>
  </si>
  <si>
    <t>Exploud</t>
  </si>
  <si>
    <t>Rock Head</t>
  </si>
  <si>
    <t>Bone Zone</t>
  </si>
  <si>
    <t>Thick Club</t>
  </si>
  <si>
    <t>Silk Scarf</t>
  </si>
  <si>
    <t>Shadow Bone</t>
  </si>
  <si>
    <t>Head Smash</t>
  </si>
  <si>
    <t>Bonemerang</t>
  </si>
  <si>
    <t xml:space="preserve">Scald </t>
  </si>
  <si>
    <t>https://pokepast.es/ad9d4a91fe9ce6fe</t>
  </si>
  <si>
    <t>Archer (Mt Moon)</t>
  </si>
  <si>
    <t>Solrock</t>
  </si>
  <si>
    <t>Seviper</t>
  </si>
  <si>
    <t>Houndour</t>
  </si>
  <si>
    <t>Fatal Precision</t>
  </si>
  <si>
    <t>Strong Jaw</t>
  </si>
  <si>
    <t>Hard Stone</t>
  </si>
  <si>
    <t>Shuca Berry</t>
  </si>
  <si>
    <t>Bite</t>
  </si>
  <si>
    <t>Poison Fang</t>
  </si>
  <si>
    <t>Ice Fang</t>
  </si>
  <si>
    <t>Double Hit</t>
  </si>
  <si>
    <t xml:space="preserve">Snarl </t>
  </si>
  <si>
    <t>Drill Run</t>
  </si>
  <si>
    <t>Self Destruct</t>
  </si>
  <si>
    <t>Hypnosis</t>
  </si>
  <si>
    <t>https://pokepast.es/0e90c4ccbc988820</t>
  </si>
  <si>
    <t>Nugget Bridge Rocket</t>
  </si>
  <si>
    <t>Arcanine</t>
  </si>
  <si>
    <t>Druddigon</t>
  </si>
  <si>
    <t>Togedemaru</t>
  </si>
  <si>
    <t>Impish</t>
  </si>
  <si>
    <t>Comatose</t>
  </si>
  <si>
    <t>Sitrus Berry</t>
  </si>
  <si>
    <t>Dragon Rage</t>
  </si>
  <si>
    <t>Flame Wheel</t>
  </si>
  <si>
    <t>Zippy Zap</t>
  </si>
  <si>
    <t>Last Resort</t>
  </si>
  <si>
    <t>Dragon Tail</t>
  </si>
  <si>
    <t>Poison Tail</t>
  </si>
  <si>
    <t>Nuzzle</t>
  </si>
  <si>
    <t>https://pokepast.es/f1760a597d71be14</t>
  </si>
  <si>
    <t>Cerulean Rocket (Dig TM)</t>
  </si>
  <si>
    <t>Persian A</t>
  </si>
  <si>
    <t>Crobat</t>
  </si>
  <si>
    <t>Octillery</t>
  </si>
  <si>
    <t>Feline Prowess</t>
  </si>
  <si>
    <t>Sniper</t>
  </si>
  <si>
    <t>Skill Link</t>
  </si>
  <si>
    <t>Cross Poison</t>
  </si>
  <si>
    <t>Stomping Tantrum</t>
  </si>
  <si>
    <t>Rock Blast</t>
  </si>
  <si>
    <t>Air Cutter</t>
  </si>
  <si>
    <t>Shock Wave</t>
  </si>
  <si>
    <t>https://pokepast.es/1e2952bd9924df45</t>
  </si>
  <si>
    <t>Game Corner Rocket (Poster Guard)</t>
  </si>
  <si>
    <t>Crustle</t>
  </si>
  <si>
    <t>Eelektross</t>
  </si>
  <si>
    <t>https://pokepast.es/72504028652cd2a0</t>
  </si>
  <si>
    <t>Game Corner Rocket (Door Guard Left)</t>
  </si>
  <si>
    <t>Game Corner Rocket (Door Guard Right)</t>
  </si>
  <si>
    <t>Donphan</t>
  </si>
  <si>
    <t>Dhelmise</t>
  </si>
  <si>
    <t>Shiftry</t>
  </si>
  <si>
    <t>Stunfisk</t>
  </si>
  <si>
    <t>Breloom</t>
  </si>
  <si>
    <t>Klinklang</t>
  </si>
  <si>
    <t>Steel Worker</t>
  </si>
  <si>
    <t>Early Bird</t>
  </si>
  <si>
    <t>Aftermath</t>
  </si>
  <si>
    <t>Steelworker</t>
  </si>
  <si>
    <t>Chople Berry</t>
  </si>
  <si>
    <t>Occa Berry</t>
  </si>
  <si>
    <t>Wood Hammer</t>
  </si>
  <si>
    <t>Spore</t>
  </si>
  <si>
    <t>Gear Grind</t>
  </si>
  <si>
    <t>Ice Shard</t>
  </si>
  <si>
    <t>Focus Punch</t>
  </si>
  <si>
    <t>Anchor Shot</t>
  </si>
  <si>
    <t>Heat Wave</t>
  </si>
  <si>
    <t>Discharge</t>
  </si>
  <si>
    <t>https://pokepast.es/8f64e0338955e0cc</t>
  </si>
  <si>
    <t>https://pokepast.es/cb52c704e00ec1ad</t>
  </si>
  <si>
    <t>Game Corner Giovanni</t>
  </si>
  <si>
    <t>Torterra</t>
  </si>
  <si>
    <t>Silvally Ghost</t>
  </si>
  <si>
    <t>Gyarados</t>
  </si>
  <si>
    <t>Mega Kangaskhan</t>
  </si>
  <si>
    <t>Parental Bond</t>
  </si>
  <si>
    <t>Kangaskhanite</t>
  </si>
  <si>
    <t>Bounce</t>
  </si>
  <si>
    <t>https://pokepast.es/cc7c9e21b43056e5</t>
  </si>
  <si>
    <t>Rocket Grunt (Poke Tower 1)</t>
  </si>
  <si>
    <t>Rocket Grunt (Poke Tower 2)</t>
  </si>
  <si>
    <t>Rocket Grunt (Poke Tower 3)</t>
  </si>
  <si>
    <t>Lycanroc Midday</t>
  </si>
  <si>
    <t>Stoutland</t>
  </si>
  <si>
    <t>Dracozolt</t>
  </si>
  <si>
    <t>Klefki</t>
  </si>
  <si>
    <t>Obstagoon</t>
  </si>
  <si>
    <t>Braviary</t>
  </si>
  <si>
    <t>Dragalge</t>
  </si>
  <si>
    <t>Honchkrow</t>
  </si>
  <si>
    <t>Slurpuff</t>
  </si>
  <si>
    <t>Golurk</t>
  </si>
  <si>
    <t>Player Max level</t>
  </si>
  <si>
    <t>][p</t>
  </si>
  <si>
    <t>Prankster</t>
  </si>
  <si>
    <t>Super Luck</t>
  </si>
  <si>
    <t>Black Sludge</t>
  </si>
  <si>
    <t>Needle Arm</t>
  </si>
  <si>
    <t>Accelerock</t>
  </si>
  <si>
    <t>Return</t>
  </si>
  <si>
    <t>Bolt Beak</t>
  </si>
  <si>
    <t>Drill Peck</t>
  </si>
  <si>
    <t>Shadow Punch</t>
  </si>
  <si>
    <t>Foul Play</t>
  </si>
  <si>
    <t>Play Rough</t>
  </si>
  <si>
    <t>Thunder bolt</t>
  </si>
  <si>
    <t>https://pokepast.es/ecf73e021068430a</t>
  </si>
  <si>
    <t>https://pokepast.es/96877fe693cb88c6</t>
  </si>
  <si>
    <t>https://pokepast.es/4582609314130527</t>
  </si>
  <si>
    <r>
      <rPr>
        <rFont val="Comic Sans MS"/>
        <color theme="1"/>
        <sz val="12.0"/>
      </rPr>
      <t>Silph Co Tag Battle [</t>
    </r>
    <r>
      <rPr>
        <rFont val="Comic Sans MS"/>
        <color rgb="FFFF0000"/>
        <sz val="12.0"/>
        <u/>
      </rPr>
      <t>https://pokepast.es/2e977badf5c074d3</t>
    </r>
    <r>
      <rPr>
        <rFont val="Comic Sans MS"/>
        <color theme="1"/>
        <sz val="12.0"/>
      </rPr>
      <t>]</t>
    </r>
  </si>
  <si>
    <t>Silph Co Ariana (Tag Battle)</t>
  </si>
  <si>
    <t>Silph Co Archer (Tag Battle)</t>
  </si>
  <si>
    <t>Silph Co Brendan (Tag Battle Partner)</t>
  </si>
  <si>
    <t>Incineroar</t>
  </si>
  <si>
    <t>Mega Mawile</t>
  </si>
  <si>
    <t>Articuno G</t>
  </si>
  <si>
    <t>Aegislash</t>
  </si>
  <si>
    <t>Stance Change</t>
  </si>
  <si>
    <t>Early Bird&gt;Dark Aura</t>
  </si>
  <si>
    <t>Throat Spray</t>
  </si>
  <si>
    <t>Mawilite</t>
  </si>
  <si>
    <t>Ghostium Z</t>
  </si>
  <si>
    <t xml:space="preserve">Flamethrower </t>
  </si>
  <si>
    <t>Darkest Lariat</t>
  </si>
  <si>
    <t>Dragon Breath</t>
  </si>
  <si>
    <t>Kings Shield</t>
  </si>
  <si>
    <t>Silph Co Giovanni</t>
  </si>
  <si>
    <t>Mamoswine</t>
  </si>
  <si>
    <t>Dracovish</t>
  </si>
  <si>
    <t>Regirock</t>
  </si>
  <si>
    <t>Excadrill</t>
  </si>
  <si>
    <t>Mega Garchomp</t>
  </si>
  <si>
    <t>Sand Veil&gt;Sand Force</t>
  </si>
  <si>
    <t>Garchompite</t>
  </si>
  <si>
    <t>Fishious Rend</t>
  </si>
  <si>
    <t>Icicle Crash</t>
  </si>
  <si>
    <t>https://pokepast.es/a8db6e1f3bc5a817</t>
  </si>
  <si>
    <t>Cerulean Grunt 1</t>
  </si>
  <si>
    <t>Cerulean Grunt 2</t>
  </si>
  <si>
    <t>Qwilfish</t>
  </si>
  <si>
    <t>Mandibuzz</t>
  </si>
  <si>
    <t>Blissey</t>
  </si>
  <si>
    <t>Tangrowth</t>
  </si>
  <si>
    <t>Slowbro</t>
  </si>
  <si>
    <t>Mega Garbodor</t>
  </si>
  <si>
    <t>Grimmsnarl</t>
  </si>
  <si>
    <t>Ursaring</t>
  </si>
  <si>
    <t>Ninjask</t>
  </si>
  <si>
    <t>Mega Sharpedo</t>
  </si>
  <si>
    <t>Overcoat</t>
  </si>
  <si>
    <t>Gooey&gt;Parasitic Waste</t>
  </si>
  <si>
    <t>Quick Feet</t>
  </si>
  <si>
    <t>Speed Boost&gt;Strong Jaw</t>
  </si>
  <si>
    <t>Garbodorite</t>
  </si>
  <si>
    <t>Light Clay</t>
  </si>
  <si>
    <t>Sharpedonite</t>
  </si>
  <si>
    <t>Seismic Toss</t>
  </si>
  <si>
    <t>Reflect</t>
  </si>
  <si>
    <t>Future Sight</t>
  </si>
  <si>
    <t>Aqua Fang</t>
  </si>
  <si>
    <t>Soft Boiled</t>
  </si>
  <si>
    <t>Light Screen</t>
  </si>
  <si>
    <t>Sonic Slash</t>
  </si>
  <si>
    <t>Spirit Break</t>
  </si>
  <si>
    <t>Destiny Bond</t>
  </si>
  <si>
    <t>https://pokepast.es/d459105853642954</t>
  </si>
  <si>
    <t>https://pokepast.es/4378118986a5c350</t>
  </si>
  <si>
    <t>B2B Archer</t>
  </si>
  <si>
    <t>B2B Ariana</t>
  </si>
  <si>
    <t>Exeggutor</t>
  </si>
  <si>
    <t>Porygon 2</t>
  </si>
  <si>
    <t>Hoopa Unbound</t>
  </si>
  <si>
    <t>Sawk</t>
  </si>
  <si>
    <t>Magician</t>
  </si>
  <si>
    <t xml:space="preserve">Fly </t>
  </si>
  <si>
    <t>https://pokepast.es/65b5ee13e8ac2831</t>
  </si>
  <si>
    <t>https://pokepast.es/4e4f7508dc46a627</t>
  </si>
  <si>
    <t>Cerulean Cave Giovanni (Double Battle)</t>
  </si>
  <si>
    <t>Cerulean Cave Lance (Tag Battle Partner)</t>
  </si>
  <si>
    <t>Spiritomb</t>
  </si>
  <si>
    <t>Delphox</t>
  </si>
  <si>
    <t>Silvally  Fairy</t>
  </si>
  <si>
    <t>Moltres G</t>
  </si>
  <si>
    <t>Mega Mewtwo Y</t>
  </si>
  <si>
    <t>Dragapult</t>
  </si>
  <si>
    <t>Dialga</t>
  </si>
  <si>
    <t>Mega Salamence</t>
  </si>
  <si>
    <t>Berserk</t>
  </si>
  <si>
    <t>Figy Berry</t>
  </si>
  <si>
    <t>Mewtwonite Y</t>
  </si>
  <si>
    <t>Salamencite</t>
  </si>
  <si>
    <t>Will-O-Wisp</t>
  </si>
  <si>
    <t>Mind Blown</t>
  </si>
  <si>
    <t>Dragon Darts</t>
  </si>
  <si>
    <t>Fiery Wrath</t>
  </si>
  <si>
    <t>Soul Strike</t>
  </si>
  <si>
    <t>Phantom Force</t>
  </si>
  <si>
    <t xml:space="preserve">Thunderbolt </t>
  </si>
  <si>
    <t>Permanent Psychic Terrain</t>
  </si>
  <si>
    <t>https://pokepast.es/602710bea6fb6935</t>
  </si>
  <si>
    <t>Falkner</t>
  </si>
  <si>
    <t>Trumbeak</t>
  </si>
  <si>
    <t>Yanma</t>
  </si>
  <si>
    <t>Rufflet</t>
  </si>
  <si>
    <t>Farfethch'd G</t>
  </si>
  <si>
    <t>Lightning Rod</t>
  </si>
  <si>
    <t>Scrappy</t>
  </si>
  <si>
    <t>Silver Wind</t>
  </si>
  <si>
    <t xml:space="preserve">https://pokepast.es/cd85eb14c9f6bef9 </t>
  </si>
  <si>
    <t>Bugsy</t>
  </si>
  <si>
    <t>Scizor</t>
  </si>
  <si>
    <t>Scyther</t>
  </si>
  <si>
    <t>Heracross</t>
  </si>
  <si>
    <t>Vikavolt</t>
  </si>
  <si>
    <t>Coba Berry</t>
  </si>
  <si>
    <t>Bug Bite</t>
  </si>
  <si>
    <t>Signal Beam</t>
  </si>
  <si>
    <t>Rain in overworld</t>
  </si>
  <si>
    <t>https://pokepast.es/7ce260102ea8a9a0</t>
  </si>
  <si>
    <t>Whitney</t>
  </si>
  <si>
    <t>Diggersby</t>
  </si>
  <si>
    <t>Indeedee Female</t>
  </si>
  <si>
    <t>Pyroar</t>
  </si>
  <si>
    <t>Luvdisc</t>
  </si>
  <si>
    <t>Mega Altaria</t>
  </si>
  <si>
    <t>Natural Cure&gt;Pixilate</t>
  </si>
  <si>
    <t>Altarianite</t>
  </si>
  <si>
    <t>Lovely Kiss</t>
  </si>
  <si>
    <t xml:space="preserve">https://pokepast.es/2204550a74b919f3 </t>
  </si>
  <si>
    <t>Morty</t>
  </si>
  <si>
    <t>Dusknoir</t>
  </si>
  <si>
    <t>Mismagius</t>
  </si>
  <si>
    <t>Weavile</t>
  </si>
  <si>
    <t>Mega Gengar</t>
  </si>
  <si>
    <t>Levitate&gt;Shadow Tag</t>
  </si>
  <si>
    <t>Repear Cloth</t>
  </si>
  <si>
    <t>Spell Tag</t>
  </si>
  <si>
    <t>Choice Scarf</t>
  </si>
  <si>
    <t>Gengarite</t>
  </si>
  <si>
    <t xml:space="preserve">Psychic </t>
  </si>
  <si>
    <t>Hammer Arm</t>
  </si>
  <si>
    <t>Low Kick</t>
  </si>
  <si>
    <t>https://pokepast.es/7005604b96b8f2cb</t>
  </si>
  <si>
    <t>Chuck</t>
  </si>
  <si>
    <t>Cobalion</t>
  </si>
  <si>
    <t>Kommo-o</t>
  </si>
  <si>
    <t>Blaziken</t>
  </si>
  <si>
    <t>Mega Gallade</t>
  </si>
  <si>
    <t>Soundproof</t>
  </si>
  <si>
    <t>Blade Master</t>
  </si>
  <si>
    <t>Kommonium Z</t>
  </si>
  <si>
    <t>Liechi Berry</t>
  </si>
  <si>
    <t>Galladite</t>
  </si>
  <si>
    <t>Bulk Up;</t>
  </si>
  <si>
    <t>Clanging Scales</t>
  </si>
  <si>
    <t>Psycho Cut</t>
  </si>
  <si>
    <t>All Chuck's mons will survive at 1HP if they were supposed to be OHKO'd from above 75% HP</t>
  </si>
  <si>
    <t>https://pokepast.es/7c6e28bc1e9970a1</t>
  </si>
  <si>
    <t>Pryce</t>
  </si>
  <si>
    <t>Cloyster</t>
  </si>
  <si>
    <t>Suicune</t>
  </si>
  <si>
    <t>Kyurem Black</t>
  </si>
  <si>
    <t>Arctozolt</t>
  </si>
  <si>
    <t>Mega Glalie</t>
  </si>
  <si>
    <t>Sandslash A</t>
  </si>
  <si>
    <t>Arctovish</t>
  </si>
  <si>
    <t>Teravolt</t>
  </si>
  <si>
    <t>Ice Body&gt;Refrigerate</t>
  </si>
  <si>
    <t>Icium Z</t>
  </si>
  <si>
    <t>Glalitite</t>
  </si>
  <si>
    <t>Icicle Spear</t>
  </si>
  <si>
    <t>Quick Attack</t>
  </si>
  <si>
    <t>Fusion Bolt</t>
  </si>
  <si>
    <t>Permanent Hail &amp; +50% to defense</t>
  </si>
  <si>
    <t>https://pokepast.es/89ad8fcd0ce510a3</t>
  </si>
  <si>
    <t>https://pokepast.es/6d011d4c5e320651</t>
  </si>
  <si>
    <t>Jasmine</t>
  </si>
  <si>
    <t>Tapu Bulu</t>
  </si>
  <si>
    <t>Mega Aggron</t>
  </si>
  <si>
    <t>Grassy Surge</t>
  </si>
  <si>
    <t>Sturdy &gt; Filter</t>
  </si>
  <si>
    <t>Aggronite</t>
  </si>
  <si>
    <t xml:space="preserve">Curse </t>
  </si>
  <si>
    <t>Heavy Slam</t>
  </si>
  <si>
    <t>Immunity to Fire</t>
  </si>
  <si>
    <t>https://pokepast.es/a8fcfc9017af0d89</t>
  </si>
  <si>
    <t>The Lord Sammy (Viridian Forest)</t>
  </si>
  <si>
    <t>Shield Dust</t>
  </si>
  <si>
    <t xml:space="preserve">Flash </t>
  </si>
  <si>
    <t>https://pokepast.es/6a829ba149a56af8</t>
  </si>
  <si>
    <t>Lass (Route 3)</t>
  </si>
  <si>
    <t>Pikachu Balloon</t>
  </si>
  <si>
    <t>Oricorio Sensu</t>
  </si>
  <si>
    <t>Whimsicott</t>
  </si>
  <si>
    <t>Mawile</t>
  </si>
  <si>
    <t>Dancer</t>
  </si>
  <si>
    <t>Light Ball</t>
  </si>
  <si>
    <t>Metal Burst</t>
  </si>
  <si>
    <t>HP Flying</t>
  </si>
  <si>
    <t>HP Ghost</t>
  </si>
  <si>
    <t>Metal Claw</t>
  </si>
  <si>
    <t>HP Psychic</t>
  </si>
  <si>
    <t>https://pokepast.es/4b97197148043372</t>
  </si>
  <si>
    <t>Fossil Nerd (Mt Moon) (Doubles)</t>
  </si>
  <si>
    <t>Thwackey</t>
  </si>
  <si>
    <t>Voltorb</t>
  </si>
  <si>
    <t>Swoobat</t>
  </si>
  <si>
    <t>Skiddo</t>
  </si>
  <si>
    <t>Sableye</t>
  </si>
  <si>
    <t>Galvanize</t>
  </si>
  <si>
    <t>Grass Pelt</t>
  </si>
  <si>
    <t>Horn Leech</t>
  </si>
  <si>
    <t>Milk Drink</t>
  </si>
  <si>
    <t>Snarl</t>
  </si>
  <si>
    <t>https://pokepast.es/cd29c00b997ff4dc</t>
  </si>
  <si>
    <t>Route 6 Trainer (Doubles)</t>
  </si>
  <si>
    <t>Ambipom</t>
  </si>
  <si>
    <t>Mr Mime G</t>
  </si>
  <si>
    <t>Boltund</t>
  </si>
  <si>
    <t>Granbull</t>
  </si>
  <si>
    <t>Screen Cleaner</t>
  </si>
  <si>
    <t>Metal Coat</t>
  </si>
  <si>
    <t>Beat Up</t>
  </si>
  <si>
    <t>Arm Thrust</t>
  </si>
  <si>
    <t>Tail Slap</t>
  </si>
  <si>
    <t>https://pokepast.es/dd981793635a7fd5</t>
  </si>
  <si>
    <t>Lt Surge Gym Trainer</t>
  </si>
  <si>
    <t>Alakazam</t>
  </si>
  <si>
    <t>Farfethch'd</t>
  </si>
  <si>
    <t>Porygon Z</t>
  </si>
  <si>
    <t>Pikachu Surfing</t>
  </si>
  <si>
    <t>Morpeko</t>
  </si>
  <si>
    <t>Hunger Switch</t>
  </si>
  <si>
    <t>Tri Attack</t>
  </si>
  <si>
    <t>Bouncy Bubble</t>
  </si>
  <si>
    <t>Aura Wheel</t>
  </si>
  <si>
    <t>ZIppy Zap</t>
  </si>
  <si>
    <t>HP Fighting</t>
  </si>
  <si>
    <t>https://pokepast.es/f71a12b4a078de2e</t>
  </si>
  <si>
    <t>Cool Trainer (Route 9)</t>
  </si>
  <si>
    <t>Roserade</t>
  </si>
  <si>
    <t>Bruxish</t>
  </si>
  <si>
    <t>Flareon</t>
  </si>
  <si>
    <t>Tangled Feet</t>
  </si>
  <si>
    <t>Clear Smog</t>
  </si>
  <si>
    <t>Chatter</t>
  </si>
  <si>
    <t>https://pokepast.es/f8bcdfa087b704ea</t>
  </si>
  <si>
    <t>Cool Trainer (Rock Tunnel, Near Exit)</t>
  </si>
  <si>
    <t>Bouffalant</t>
  </si>
  <si>
    <t>Clawitzer</t>
  </si>
  <si>
    <t>Rampardos</t>
  </si>
  <si>
    <t>Magmortar</t>
  </si>
  <si>
    <t>Sweet Veil</t>
  </si>
  <si>
    <t>Bull Rush</t>
  </si>
  <si>
    <t>Mold Breaker</t>
  </si>
  <si>
    <t>Head Charge</t>
  </si>
  <si>
    <t>Throat Chop</t>
  </si>
  <si>
    <t>Acclerock</t>
  </si>
  <si>
    <t>https://pokepast.es/d937b1dcbbf66f60</t>
  </si>
  <si>
    <t>Poke Nerd (Route 10,Entrance of Lavender) (Doubles)</t>
  </si>
  <si>
    <t>Cherrim</t>
  </si>
  <si>
    <t>Sylveon</t>
  </si>
  <si>
    <t>Pixilate</t>
  </si>
  <si>
    <t>Air Balloon</t>
  </si>
  <si>
    <t>Solar Blade</t>
  </si>
  <si>
    <t>https://pokepast.es/11738dd335e58969</t>
  </si>
  <si>
    <t>Poke Nerd (Route 8)</t>
  </si>
  <si>
    <t>Muk</t>
  </si>
  <si>
    <t>Oricorio Baile</t>
  </si>
  <si>
    <t>TImid</t>
  </si>
  <si>
    <t>Assualt Vest</t>
  </si>
  <si>
    <t>Revelation Dance</t>
  </si>
  <si>
    <t>https://pokepast.es/6387568a9bdddacf</t>
  </si>
  <si>
    <t>Poke Tower Channeler (Doubles)</t>
  </si>
  <si>
    <t>Drifblim</t>
  </si>
  <si>
    <t>Cresselia</t>
  </si>
  <si>
    <t>Polteageist</t>
  </si>
  <si>
    <t>Cursed Body</t>
  </si>
  <si>
    <t>Moonlight</t>
  </si>
  <si>
    <t>https://pokepast.es/b93de4e42e720f2b</t>
  </si>
  <si>
    <t>Poke Tower Marowak</t>
  </si>
  <si>
    <t>Omni Boosted</t>
  </si>
  <si>
    <t>https://pokepast.es/d1ed630aeb999000</t>
  </si>
  <si>
    <t>Juggler Kayden (Koga's Gym)</t>
  </si>
  <si>
    <t>Mr Mime</t>
  </si>
  <si>
    <t>Hatterene</t>
  </si>
  <si>
    <t>Electrode</t>
  </si>
  <si>
    <t>Turtonator</t>
  </si>
  <si>
    <t>Silvally</t>
  </si>
  <si>
    <t>Volcanion</t>
  </si>
  <si>
    <t>https://pokepast.es/93e91bb322e0ab78</t>
  </si>
  <si>
    <t>Trainer (Cinnibar Mansion)</t>
  </si>
  <si>
    <t>Froslass</t>
  </si>
  <si>
    <t>Samurott</t>
  </si>
  <si>
    <t>Mega Pidgeot</t>
  </si>
  <si>
    <t>Emboar</t>
  </si>
  <si>
    <t>Leafeon</t>
  </si>
  <si>
    <t>Flygon</t>
  </si>
  <si>
    <t>No Guard</t>
  </si>
  <si>
    <t>Sap Sipper</t>
  </si>
  <si>
    <t>Tinted Lens</t>
  </si>
  <si>
    <t>Pidgeotite</t>
  </si>
  <si>
    <t>Choice Band</t>
  </si>
  <si>
    <t>Razor Shell</t>
  </si>
  <si>
    <t>Sappy Seed</t>
  </si>
  <si>
    <t>Poltergeist</t>
  </si>
  <si>
    <t>Jump Kick</t>
  </si>
  <si>
    <t>https://pokepast.es/1ffc9e4911937654</t>
  </si>
  <si>
    <t>Trainer 2 (Cinnibar Mansion) (Doubles)</t>
  </si>
  <si>
    <t>Rillaboom</t>
  </si>
  <si>
    <t>Drapion</t>
  </si>
  <si>
    <t>Mega Lopunny</t>
  </si>
  <si>
    <t>Spectrier</t>
  </si>
  <si>
    <t>Limber&gt;Scrappy</t>
  </si>
  <si>
    <t>Grim Neigh</t>
  </si>
  <si>
    <t>Lopunnite</t>
  </si>
  <si>
    <t>Will O Wisp</t>
  </si>
  <si>
    <t>Leech Life</t>
  </si>
  <si>
    <t>Morning Sun</t>
  </si>
  <si>
    <t>https://pokepast.es/2dfd11304c88abed</t>
  </si>
  <si>
    <t>Victory Road (Mandatory Trainers In order)</t>
  </si>
  <si>
    <t>Ace Trainer Naomi</t>
  </si>
  <si>
    <t>Shedinja</t>
  </si>
  <si>
    <t>Mega Absol</t>
  </si>
  <si>
    <t>Galvantula</t>
  </si>
  <si>
    <t>Blacephalon</t>
  </si>
  <si>
    <t>Wonder Guard</t>
  </si>
  <si>
    <t>Compound Eyes</t>
  </si>
  <si>
    <t>Absolite</t>
  </si>
  <si>
    <t>https://pokepast.es/50147d850fb5e438</t>
  </si>
  <si>
    <t>Ace Trainer Rolando</t>
  </si>
  <si>
    <t>Bronzong</t>
  </si>
  <si>
    <t>Kingler</t>
  </si>
  <si>
    <t>Rapidash G</t>
  </si>
  <si>
    <t>Corrosion</t>
  </si>
  <si>
    <t>Hyper Cutter&gt;Tough Claws</t>
  </si>
  <si>
    <t>Pastel Veil</t>
  </si>
  <si>
    <t>Waterium Z</t>
  </si>
  <si>
    <t>Kinglerite</t>
  </si>
  <si>
    <t xml:space="preserve">Nasty Plot </t>
  </si>
  <si>
    <t>Crab Hammer</t>
  </si>
  <si>
    <t>https://pokepast.es/f7d07070004351d7</t>
  </si>
  <si>
    <t>Ace Trainer George</t>
  </si>
  <si>
    <t>Metagross</t>
  </si>
  <si>
    <t>Pangoro</t>
  </si>
  <si>
    <t>Espeon</t>
  </si>
  <si>
    <t>Tauros</t>
  </si>
  <si>
    <t>Mega Pinsir</t>
  </si>
  <si>
    <t>Illuminate</t>
  </si>
  <si>
    <t>Pinsirite</t>
  </si>
  <si>
    <t>https://pokepast.es/8d1c63483237e31d</t>
  </si>
  <si>
    <t>Ace Trainer Caroline</t>
  </si>
  <si>
    <t>Stakataka</t>
  </si>
  <si>
    <t xml:space="preserve">Return </t>
  </si>
  <si>
    <t>Seed Bomb</t>
  </si>
  <si>
    <t>https://pokepast.es/286985c21c5d67ff</t>
  </si>
  <si>
    <t>Ace Trainer Colby</t>
  </si>
  <si>
    <t>Mega Diancie</t>
  </si>
  <si>
    <t>Virizion</t>
  </si>
  <si>
    <t>Muk A</t>
  </si>
  <si>
    <t>Clear Body&gt;Magic Bounce</t>
  </si>
  <si>
    <t>Poison Touch</t>
  </si>
  <si>
    <t>Diancite</t>
  </si>
  <si>
    <t>Pursuit</t>
  </si>
  <si>
    <t>Diamond Storm</t>
  </si>
  <si>
    <t>https://pokepast.es/3f7c80a820de24a2</t>
  </si>
  <si>
    <t>Ace Trainer Alexa</t>
  </si>
  <si>
    <t>Mega Audino</t>
  </si>
  <si>
    <t>Mew</t>
  </si>
  <si>
    <t>Mienshao</t>
  </si>
  <si>
    <t>Silvally Steel</t>
  </si>
  <si>
    <t>Synchroize</t>
  </si>
  <si>
    <t>Audinite</t>
  </si>
  <si>
    <t>Wish</t>
  </si>
  <si>
    <t>Fire Blast</t>
  </si>
  <si>
    <t>Vacuum Wave</t>
  </si>
  <si>
    <t>https://pokepast.es/37c23a1d47a67856</t>
  </si>
  <si>
    <t>Ace Trainers Ray + Tyra (Doubles)</t>
  </si>
  <si>
    <t>Zen Darmanitan (Unova)</t>
  </si>
  <si>
    <t>Mega Copperajah</t>
  </si>
  <si>
    <t>Runerigus</t>
  </si>
  <si>
    <t>Zen Mode</t>
  </si>
  <si>
    <t>Shadow Shield</t>
  </si>
  <si>
    <t>Copperajite</t>
  </si>
  <si>
    <t>https://pokepast.es/5d52f9ad0ddd8e0e</t>
  </si>
  <si>
    <t>Centiskorch Trainer (Route 8)</t>
  </si>
  <si>
    <t>Dumbass Kid</t>
  </si>
  <si>
    <t>Mega Centiskorch</t>
  </si>
  <si>
    <t>Frosmoth</t>
  </si>
  <si>
    <t>Flash Fire&gt;Mountanieer</t>
  </si>
  <si>
    <t>Ice Scales</t>
  </si>
  <si>
    <t>Centiskite</t>
  </si>
  <si>
    <t>Fire Lash</t>
  </si>
  <si>
    <t>Glare</t>
  </si>
  <si>
    <t>https://pokepast.es/e0380364a083a330</t>
  </si>
  <si>
    <t>https://pokepast.es/f08d909d3f6ea0c8</t>
  </si>
  <si>
    <t xml:space="preserve">Flapple Trainer </t>
  </si>
  <si>
    <t>Appletun Trainer</t>
  </si>
  <si>
    <t>Tapu Koko</t>
  </si>
  <si>
    <t>Vaporeon</t>
  </si>
  <si>
    <t>Mega Flapple</t>
  </si>
  <si>
    <t>Dodrio</t>
  </si>
  <si>
    <t>KlinkKlang</t>
  </si>
  <si>
    <t>Cinderace</t>
  </si>
  <si>
    <t>Mega Appletun</t>
  </si>
  <si>
    <t>Admant</t>
  </si>
  <si>
    <t>Dragon's Maw</t>
  </si>
  <si>
    <t>Applite</t>
  </si>
  <si>
    <t>Grav Apple</t>
  </si>
  <si>
    <t>Super Power</t>
  </si>
  <si>
    <t>Volt Tackle</t>
  </si>
  <si>
    <t>https://pokepast.es/bf6a0150da74d4a8</t>
  </si>
  <si>
    <t>https://pokepast.es/25531201de02874c</t>
  </si>
  <si>
    <t>Sandaconda Trainer (Fuchisa)</t>
  </si>
  <si>
    <t>Silvally Fairy</t>
  </si>
  <si>
    <t>Escavalier</t>
  </si>
  <si>
    <t>Cursola</t>
  </si>
  <si>
    <t>Mega Sandaconda</t>
  </si>
  <si>
    <t>Shed Skin&gt;Aerialite</t>
  </si>
  <si>
    <t>Sandacondite</t>
  </si>
  <si>
    <t>Sky Attack</t>
  </si>
  <si>
    <t>Mega Horn</t>
  </si>
  <si>
    <t>https://pokepast.es/14c7ab842e1152a9</t>
  </si>
  <si>
    <t>Kubfu Trainer</t>
  </si>
  <si>
    <t>Kubfu Trainer (Team 1)</t>
  </si>
  <si>
    <t>Kubfu Trainer (Team 2)</t>
  </si>
  <si>
    <t>Necrozma</t>
  </si>
  <si>
    <t>Mega Banette</t>
  </si>
  <si>
    <t>Urshifu Single</t>
  </si>
  <si>
    <t>Insomnia&gt;Prankster</t>
  </si>
  <si>
    <t>Banettite</t>
  </si>
  <si>
    <t>Petaya Berry</t>
  </si>
  <si>
    <t>Salac Berry</t>
  </si>
  <si>
    <t>Phantom Forces</t>
  </si>
  <si>
    <t xml:space="preserve">HP Flying </t>
  </si>
  <si>
    <t>Iron Tail</t>
  </si>
  <si>
    <t>Fighting Spirit: Pokemon lives at 1HP if above 75%</t>
  </si>
  <si>
    <t>https://pokepast.es/f72a60c4664bb79d</t>
  </si>
  <si>
    <t>https://pokepast.es/2f534131a9cbc310</t>
  </si>
  <si>
    <t>// HARDCORE MODE BOSS BATTLES HERE:</t>
  </si>
  <si>
    <t>static const struct BattleTowerSpread sExpertBossBattle_Brendan_Battle1[] =</t>
  </si>
  <si>
    <t>{</t>
  </si>
  <si>
    <t>.species = SPECIES_MEDITITE,</t>
  </si>
  <si>
    <t>.nature = NATURE_ADAMANT,</t>
  </si>
  <si>
    <t>.level = TWO_BELOW_PLAYER_MAX_LEVEL,</t>
  </si>
  <si>
    <t>.hpIv = 31,</t>
  </si>
  <si>
    <t>.atkIv = 31,</t>
  </si>
  <si>
    <t>.defIv = 31,</t>
  </si>
  <si>
    <t>.spAtkIv = 0,</t>
  </si>
  <si>
    <t>.spDefIv = 31,</t>
  </si>
  <si>
    <t>.spdIv = 31,</t>
  </si>
  <si>
    <t>.ability = FRONTIER_ABILITY_1, //ABILITY_HUGE POWER</t>
  </si>
  <si>
    <t>.item = ITEM_MUSCLE_BAND,</t>
  </si>
  <si>
    <t>.moves =</t>
  </si>
  <si>
    <t>MOVE_FAKEOUT,</t>
  </si>
  <si>
    <t>MOVE_ROCKSMASH,</t>
  </si>
  <si>
    <t>MOVE_BULLETPUNCH,</t>
  </si>
  <si>
    <t>MOVE_ROCKTOMB,</t>
  </si>
  <si>
    <t>},</t>
  </si>
  <si>
    <t>.ball = BALL_TYPE_GREAT_BALL,</t>
  </si>
  <si>
    <t>.forSingles = TRUE,</t>
  </si>
  <si>
    <t>.forDoubles = TRUE,</t>
  </si>
  <si>
    <t>.modifyMovesDoubles = FALSE,</t>
  </si>
  <si>
    <t>.species = SPECIES_CORPHISH,</t>
  </si>
  <si>
    <t>.level = ONE_BELOW_PLAYER_MAX_LEVEL,</t>
  </si>
  <si>
    <t>.ability = FRONTIER_ABILITY_HIDDEN, //ABILITY_ADAPTABILITY</t>
  </si>
  <si>
    <t>.item = ITEM_MYSTIC_WATER,</t>
  </si>
  <si>
    <t>MOVE_AQUAJET,</t>
  </si>
  <si>
    <t>MOVE_AERIALACE,</t>
  </si>
  <si>
    <t>MOVE_KNOCKOFF,</t>
  </si>
  <si>
    <t>.species = SPECIES_NUMEL,</t>
  </si>
  <si>
    <t>.spAtkIv = 31,</t>
  </si>
  <si>
    <t>.ability = FRONTIER_ABILITY_2, //ABILITY_Simple</t>
  </si>
  <si>
    <t>.item = ITEM_PASSHO_BERRY,</t>
  </si>
  <si>
    <t>MOVE_ANCIENTPOWER,</t>
  </si>
  <si>
    <t>MOVE_FLAMECHARGE,</t>
  </si>
  <si>
    <t>MOVE_BULLDOZE,</t>
  </si>
  <si>
    <t>.species = SPECIES_TREECKO,</t>
  </si>
  <si>
    <t>.level = PLAYER_MAX_LEVEL,</t>
  </si>
  <si>
    <t>.hpEv = 252,</t>
  </si>
  <si>
    <t>.atkEv = 252,</t>
  </si>
  <si>
    <t>.spDefEv = 4,</t>
  </si>
  <si>
    <t>.ability = FRONTIER_ABILITY_HIDDEN, //ABILITY_UNBURDEN</t>
  </si>
  <si>
    <t>.item = ITEM_ORAN_BERRY,</t>
  </si>
  <si>
    <t>MOVE_POWERUPPUNCH,</t>
  </si>
  <si>
    <t>MOVE_BULLETSEED,</t>
  </si>
  <si>
    <t>MOVE_DRAINPUNCH,</t>
  </si>
  <si>
    <t>.ball = BALL_TYPE_ULTRA_BALL,</t>
  </si>
  <si>
    <t>};</t>
  </si>
  <si>
    <t>static const struct BattleTowerSpread sExpertBossBattle_Route22_GarySquirtle[] =</t>
  </si>
  <si>
    <t>.species = SPECIES_SNUBBULL,</t>
  </si>
  <si>
    <t>.ability = FRONTIER_ABILITY_1, //ABILITY_intimidate</t>
  </si>
  <si>
    <t>MOVE_COVET,</t>
  </si>
  <si>
    <t>MOVE_THUNDERWAVE,</t>
  </si>
  <si>
    <t>MOVE_FIREFANG,</t>
  </si>
  <si>
    <t>.ball = BALL_TYPE_POKE_BALL,</t>
  </si>
  <si>
    <t>.species = SPECIES_LITLEO,</t>
  </si>
  <si>
    <t>.nature = NATURE_TIMID,</t>
  </si>
  <si>
    <t>.atkIv = 30,</t>
  </si>
  <si>
    <t>.spAtkIv = 30,</t>
  </si>
  <si>
    <t>.ability = FRONTIER_ABILITY_1, //ABILITY_RIVALRY</t>
  </si>
  <si>
    <t>.item = ITEM_WISE_GLASSES,</t>
  </si>
  <si>
    <t>MOVE_INCINERATE,</t>
  </si>
  <si>
    <t>MOVE_ROUND,</t>
  </si>
  <si>
    <t>MOVE_HIDDENPOWER, //grass</t>
  </si>
  <si>
    <t>MOVE_SLEEPTALK,</t>
  </si>
  <si>
    <t>.species = SPECIES_SQUIRTLE,</t>
  </si>
  <si>
    <t>.ability = FRONTIER_ABILITY_1, //ABILITY_Torrent</t>
  </si>
  <si>
    <t>MOVE_CURSE,</t>
  </si>
  <si>
    <t>static const struct BattleTowerSpread sExpertBossBattle_Route22_GaryBulbasaur[] =</t>
  </si>
  <si>
    <t>.species = SPECIES_SLOWPOKE,</t>
  </si>
  <si>
    <t>.nature = NATURE_BOLD,</t>
  </si>
  <si>
    <t>.atkIv = 0,</t>
  </si>
  <si>
    <t>.ability = FRONTIER_ABILITY_HIDDEN, //ABILITY_Regenerator</t>
  </si>
  <si>
    <t>.item = ITEM_LEFTOVERS,</t>
  </si>
  <si>
    <t>MOVE_WATERPULSE,</t>
  </si>
  <si>
    <t>MOVE_PSYBEAM,</t>
  </si>
  <si>
    <t>MOVE_TELEPORT,</t>
  </si>
  <si>
    <t>.species = SPECIES_BULBASAUR,</t>
  </si>
  <si>
    <t>.ability = FRONTIER_ABILITY_1, //ABILITY_overgrow</t>
  </si>
  <si>
    <t>MOVE_SLEEPPOWDER,</t>
  </si>
  <si>
    <t>MOVE_MEGADRAIN,</t>
  </si>
  <si>
    <t>MOVE_SLUDGE,</t>
  </si>
  <si>
    <t>MOVE_GROWTH,</t>
  </si>
  <si>
    <t>static const struct BattleTowerSpread sExpertBossBattle_Route22_GaryCharmander[] =</t>
  </si>
  <si>
    <t>.species = SPECIES_CHARMANDER,</t>
  </si>
  <si>
    <t>.nature = NATURE_JOLLY,</t>
  </si>
  <si>
    <t>.ability = FRONTIER_ABILITY_HIDDEN, //ABILITY_flame body</t>
  </si>
  <si>
    <t>MOVE_THUNDERPUNCH,</t>
  </si>
  <si>
    <t>MOVE_SLASH,</t>
  </si>
  <si>
    <t>static const struct BattleTowerSpread sExpertBossBattle_ViridianBug_Miniboss[] =</t>
  </si>
  <si>
    <t>.species = SPECIES_KRICKETUNE,</t>
  </si>
  <si>
    <t>.nature = NATURE_BASHFUL,</t>
  </si>
  <si>
    <t>.ability = FRONTIER_ABILITY_1, //ABILITY_Technician</t>
  </si>
  <si>
    <t>.item = ITEM_COBA_BERRY,</t>
  </si>
  <si>
    <t>MOVE_BUGBITE,</t>
  </si>
  <si>
    <t>.species = SPECIES_DUSTOX,</t>
  </si>
  <si>
    <t>.ability = FRONTIER_ABILITY_1, //ABILITY_shield dust</t>
  </si>
  <si>
    <t>.item = ITEM_BLACK_SLUDGE,</t>
  </si>
  <si>
    <t>MOVE_TOXIC,</t>
  </si>
  <si>
    <t>MOVE_PROTECT,</t>
  </si>
  <si>
    <t>MOVE_ROOST,</t>
  </si>
  <si>
    <t>.species = SPECIES_VOLBEAT,</t>
  </si>
  <si>
    <t>.ability = FRONTIER_ABILITY_1, //ABILITY_prankster</t>
  </si>
  <si>
    <t>MOVE_SILVERWIND,</t>
  </si>
  <si>
    <t>MOVE_FLASH,</t>
  </si>
  <si>
    <t>static const struct BattleTowerSpread sExpertBossBattle_Falkner_Battle1[] =</t>
  </si>
  <si>
    <t>.species = SPECIES_TRUMBEAK,</t>
  </si>
  <si>
    <t>.ability = FRONTIER_ABILITY_2, //ABILITY_SKILL LINK</t>
  </si>
  <si>
    <t>MOVE_PLUCK,</t>
  </si>
  <si>
    <t>.species = SPECIES_EMOLGA,</t>
  </si>
  <si>
    <t>.spDefIv = 30,</t>
  </si>
  <si>
    <t>.ability = FRONTIER_ABILITY_HIDDEN, //ABILITY_LIGHTNINGROD</t>
  </si>
  <si>
    <t>MOVE_SHOCKWAVE,</t>
  </si>
  <si>
    <t>MOVE_AIRCUTTER,</t>
  </si>
  <si>
    <t>MOVE_HIDDENPOWER, //ground</t>
  </si>
  <si>
    <t>.species = SPECIES_YANMA,</t>
  </si>
  <si>
    <t>.ability = FRONTIER_ABILITY_1, //ABILITY_SPEEDBOOST</t>
  </si>
  <si>
    <t>.item = ITEM_CHARTI_BERRY,</t>
  </si>
  <si>
    <t>.species = SPECIES_RUFFLET,</t>
  </si>
  <si>
    <t>.ability = FRONTIER_ABILITY_HIDDEN, //ABILITY Hustle</t>
  </si>
  <si>
    <t>.item = ITEM_SHARP_BEAK,</t>
  </si>
  <si>
    <t>.species = SPECIES_FARFETCHD_G,</t>
  </si>
  <si>
    <t>.ability = FRONTIER_ABILITY_HIDDEN, //ABILITY_SCRAPPY</t>
  </si>
  <si>
    <t>.item = ITEM_LEEK,</t>
  </si>
  <si>
    <t>MOVE_CUT,</t>
  </si>
  <si>
    <t>static const struct BattleTowerSpread sExpertBossBattle_Brock_Battle1[] =</t>
  </si>
  <si>
    <t>.species = SPECIES_HIPPOPOTAS,</t>
  </si>
  <si>
    <t>.nature = NATURE_CAREFUL,</t>
  </si>
  <si>
    <t>.level = 14,</t>
  </si>
  <si>
    <t>.ability = FRONTIER_ABILITY_1, //ABILITY_SAND STREAM</t>
  </si>
  <si>
    <t>.item = ITEM_BERRY_JUICE,</t>
  </si>
  <si>
    <t>MOVE_STEALTHROCK,</t>
  </si>
  <si>
    <t>MOVE_SLACKOFF,</t>
  </si>
  <si>
    <t>.species = SPECIES_CACNEA,</t>
  </si>
  <si>
    <t>.level = 15,</t>
  </si>
  <si>
    <t>.ability = FRONTIER_ABILITY_HIDDEN, //ABILITY_Sand Rush</t>
  </si>
  <si>
    <t>.item = ITEM_EVIOLITE,</t>
  </si>
  <si>
    <t>MOVE_PINMISSILE,</t>
  </si>
  <si>
    <t>.species = SPECIES_LUNATONE,</t>
  </si>
  <si>
    <t>.level = 16,</t>
  </si>
  <si>
    <t>.ability = FRONTIER_ABILITY_1, //ABILITY Levitate</t>
  </si>
  <si>
    <t>.item = ITEM_LUM_BERRY,</t>
  </si>
  <si>
    <t>MOVE_ICYWIND,</t>
  </si>
  <si>
    <t>.species = SPECIES_LILEEP,</t>
  </si>
  <si>
    <t>.ability = FRONTIER_ABILITY_HIDDEN, //ABILITY storm drain</t>
  </si>
  <si>
    <t>MOVE_STOCKPILE,</t>
  </si>
  <si>
    <t>MOVE_RECOVER,</t>
  </si>
  <si>
    <t>.species = SPECIES_ARCHEN,</t>
  </si>
  <si>
    <t>.ability = FRONTIER_ABILITY_1, //ABILITY_doodoo thing</t>
  </si>
  <si>
    <t>MOVE_UTURN,</t>
  </si>
  <si>
    <t>.species = SPECIES_SANDSHREW,</t>
  </si>
  <si>
    <t>.ability = FRONTIER_ABILITY_HIDDEN, //ABILITY sand rush</t>
  </si>
  <si>
    <t>.item = ITEM_SOFT_SAND,</t>
  </si>
  <si>
    <t>}</t>
  </si>
  <si>
    <t>static const struct BattleTowerSpread sExpertBossBattle_Route3_LassMiniBoss[] =</t>
  </si>
  <si>
    <t>.species = SPECIES_PIKACHU_FLYING,</t>
  </si>
  <si>
    <t>.nature = NATURE_NAIVE,</t>
  </si>
  <si>
    <t>.spdIv = 30,</t>
  </si>
  <si>
    <t>.ability = FRONTIER_ABILITY_HIDDEN, //lightningrod</t>
  </si>
  <si>
    <t>.item = ITEM_LIGHT_BALL,</t>
  </si>
  <si>
    <t>MOVE_ZIPPYZAP,</t>
  </si>
  <si>
    <t>MOVE_HIDDENPOWER, //flying</t>
  </si>
  <si>
    <t>MOVE_EXTREMESPEED,</t>
  </si>
  <si>
    <t>MOVE_GRASSKNOT,</t>
  </si>
  <si>
    <t>.species = SPECIES_ORICORIO_S,</t>
  </si>
  <si>
    <t>.defIv = 30,</t>
  </si>
  <si>
    <t>.ability = FRONTIER_ABILITY_1, //Dancer</t>
  </si>
  <si>
    <t>.item = ITEM_SPELL_TAG,</t>
  </si>
  <si>
    <t>MOVE_CALMMIND,</t>
  </si>
  <si>
    <t>MOVE_HIDDENPOWER, //ghost</t>
  </si>
  <si>
    <t>.species = SPECIES_WHIMSICOTT,</t>
  </si>
  <si>
    <t>.nature = NATURE_MODEST,</t>
  </si>
  <si>
    <t>.ability = FRONTIER_ABILITY_1, //ABILITY prankster</t>
  </si>
  <si>
    <t>MOVE_LEECHSEED,</t>
  </si>
  <si>
    <t>MOVE_HIDDENPOWER, //psychic</t>
  </si>
  <si>
    <t>.species = SPECIES_MAWILE,</t>
  </si>
  <si>
    <t>.nature = NATURE_BRAVE,</t>
  </si>
  <si>
    <t>.spdIv = 0,</t>
  </si>
  <si>
    <t>.ability = FRONTIER_ABILITY_2, //ABILITY intimidate</t>
  </si>
  <si>
    <t>MOVE_METALBURST,</t>
  </si>
  <si>
    <t>MOVE_METALCLAW,</t>
  </si>
  <si>
    <t>MOVE_THUNDERFANG,</t>
  </si>
  <si>
    <t>static const struct BattleTowerSpread sExpertBossBattle_MtMoon_Archer[] =</t>
  </si>
  <si>
    <t>.species = SPECIES_SOLROCK,</t>
  </si>
  <si>
    <t>.item = ITEM_HARD_STONE,</t>
  </si>
  <si>
    <t>MOVE_ZENHEADBUTT,</t>
  </si>
  <si>
    <t>MOVE_SELFDESTRUCT,</t>
  </si>
  <si>
    <t>.species = SPECIES_SEVIPER,</t>
  </si>
  <si>
    <t>.ability = FRONTIER_ABILITY_HIDDEN, //ABILITY FATAL PRECISION</t>
  </si>
  <si>
    <t>.item = ITEM_SHUCA_BERRY,</t>
  </si>
  <si>
    <t>MOVE_POISONFANG,</t>
  </si>
  <si>
    <t>MOVE_HYPNOSIS,</t>
  </si>
  <si>
    <t>.species = SPECIES_HOUNDOUR,</t>
  </si>
  <si>
    <t>.ability = FRONTIER_ABILITY_2, //Flash Fire</t>
  </si>
  <si>
    <t>.item = ITEM_FOCUS_SASH,</t>
  </si>
  <si>
    <t>MOVE_NASTYPLOT,</t>
  </si>
  <si>
    <t>MOVE_SNARL,</t>
  </si>
  <si>
    <t>MOVE_HIDDENPOWER, //electric</t>
  </si>
  <si>
    <t>.ball = BALL_TYPE_DUSK_BALL,</t>
  </si>
  <si>
    <t>.species = SPECIES_MIGHTYENA,</t>
  </si>
  <si>
    <t>.ability = FRONTIER_ABILITY_2, //ABILITY Strong Jaw</t>
  </si>
  <si>
    <t>MOVE_BITE,</t>
  </si>
  <si>
    <t>MOVE_ICEFANG,</t>
  </si>
  <si>
    <t>MOVE_HOWL,</t>
  </si>
  <si>
    <t>.species = SPECIES_FEAROW,</t>
  </si>
  <si>
    <t>.ability = FRONTIER_ABILITY_HIDDEN, //ABILITY Technician</t>
  </si>
  <si>
    <t>MOVE_DOUBLEHIT,</t>
  </si>
  <si>
    <t>MOVE_DRILLRUN,</t>
  </si>
  <si>
    <t>static const struct BattleTowerSpread sExpertBossBattle_MtMoon_Scientist[] =</t>
  </si>
  <si>
    <t>//doubles</t>
  </si>
  <si>
    <t>.species = SPECIES_THWACKEY,</t>
  </si>
  <si>
    <t>.ability = FRONTIER_ABILITY_HIDDEN, //ABILITY Grassy Surge</t>
  </si>
  <si>
    <t>MOVE_GRASSYGLIDE,</t>
  </si>
  <si>
    <t>.species = SPECIES_VOLTORB,</t>
  </si>
  <si>
    <t>.ability = FRONTIER_ABILITY_HIDDEN, //galvanize</t>
  </si>
  <si>
    <t>MOVE_VOLTSWITCH,</t>
  </si>
  <si>
    <t>.species = SPECIES_SWOOBAT,</t>
  </si>
  <si>
    <t>.ability = FRONTIER_ABILITY_HIDDEN, //ABILITY Simple</t>
  </si>
  <si>
    <t>.item = ITEM_GRASSY_SEED,</t>
  </si>
  <si>
    <t>.species = SPECIES_SKIDDO,</t>
  </si>
  <si>
    <t>.nature = NATURE_IMPISH,</t>
  </si>
  <si>
    <t>.ability = FRONTIER_ABILITY_HIDDEN, //ABILITY Grass Pelt</t>
  </si>
  <si>
    <t>.item = ITEM_MIRACLE_SEED,</t>
  </si>
  <si>
    <t>MOVE_HORNLEECH,</t>
  </si>
  <si>
    <t>MOVE_BRICKBREAK,</t>
  </si>
  <si>
    <t>MOVE_ROCKSLIDE,</t>
  </si>
  <si>
    <t>MOVE_MILKDRINK,</t>
  </si>
  <si>
    <t>.species = SPECIES_SABLEYE,</t>
  </si>
  <si>
    <t>.ability = FRONTIER_ABILITY_HIDDEN, //ABILITY Prankster</t>
  </si>
  <si>
    <t>MOVE_WILLOWISP,</t>
  </si>
  <si>
    <t>static const struct BattleTowerSpread sExpertBossBattle_CeruleanGary_Squirtle[] =</t>
  </si>
  <si>
    <t>.species = SPECIES_HITMONCHAN,</t>
  </si>
  <si>
    <t>.ability = FRONTIER_ABILITY_2, //ABILITY Iron Fist</t>
  </si>
  <si>
    <t>.item = ITEM_BLACK_BELT,</t>
  </si>
  <si>
    <t>MOVE_MACHPUNCH,</t>
  </si>
  <si>
    <t>MOVE_ICEPUNCH,</t>
  </si>
  <si>
    <t>MOVE_SUCKERPUNCH,</t>
  </si>
  <si>
    <t>.species = SPECIES_CLEFABLE,</t>
  </si>
  <si>
    <t>.ability = FRONTIER_ABILITY_2, //Magic Guard</t>
  </si>
  <si>
    <t>.item = ITEM_LIFE_ORB,</t>
  </si>
  <si>
    <t>MOVE_CHARGEBEAM,</t>
  </si>
  <si>
    <t>MOVE_DRAININGKISS,</t>
  </si>
  <si>
    <t>.species = SPECIES_SIMISEAR,</t>
  </si>
  <si>
    <t>.ability = FRONTIER_ABILITY_HIDDEN, //ABILITY Sage power</t>
  </si>
  <si>
    <t>.item = ITEM_CHARCOAL,</t>
  </si>
  <si>
    <t>MOVE_HIDDENPOWER, //rock</t>
  </si>
  <si>
    <t>.species = SPECIES_ARBOK,</t>
  </si>
  <si>
    <t>.ability = FRONTIER_ABILITY_1, //ABILITY INtimidate</t>
  </si>
  <si>
    <t>.item = ITEM_POISON_BARB,</t>
  </si>
  <si>
    <t>MOVE_POISONJAB,</t>
  </si>
  <si>
    <t>.species = SPECIES_EEVEE,</t>
  </si>
  <si>
    <t>.nature = NATURE_LONELY,</t>
  </si>
  <si>
    <t>.ability = FRONTIER_ABILITY_2, //ABILITY Adaptability</t>
  </si>
  <si>
    <t>.item = ITEM_NORMALIUM_Z,</t>
  </si>
  <si>
    <t>MOVE_CELEBRATE,</t>
  </si>
  <si>
    <t>MOVE_BODYSLAM,</t>
  </si>
  <si>
    <t>MOVE_DOUBLEKICK,</t>
  </si>
  <si>
    <t>MOVE_STOREDPOWER,</t>
  </si>
  <si>
    <t>.species = SPECIES_WARTORTLE,</t>
  </si>
  <si>
    <t>.ability = FRONTIER_ABILITY_1, //ABILITY Torrent</t>
  </si>
  <si>
    <t>MOVE_SHELLSMASH,</t>
  </si>
  <si>
    <t>static const struct BattleTowerSpread sExpertBossBattle_CeruleanGary_Bulbasaur[] =</t>
  </si>
  <si>
    <t>.species = SPECIES_HITMONTOP,</t>
  </si>
  <si>
    <t>.ability = FRONTIER_ABILITY_2, //ABILITY Technician</t>
  </si>
  <si>
    <t>MOVE_THIEF,</t>
  </si>
  <si>
    <t>.species = SPECIES_SIMIPOUR,</t>
  </si>
  <si>
    <t>.species = SPECIES_IVYSAUR,</t>
  </si>
  <si>
    <t>MOVE_GIGADRAIN,</t>
  </si>
  <si>
    <t>static const struct BattleTowerSpread sExpertBossBattle_CeruleanGary_Charmander[] =</t>
  </si>
  <si>
    <t>.species = SPECIES_HITMONLEE,</t>
  </si>
  <si>
    <t>.ability = FRONTIER_ABILITY_HIDDEN, //ABILITY Striker</t>
  </si>
  <si>
    <t>MOVE_LOWSWEEP,</t>
  </si>
  <si>
    <t>.species = SPECIES_SIMISAGE,</t>
  </si>
  <si>
    <t>MOVE_HIDDENPOWER, //fire</t>
  </si>
  <si>
    <t>MOVE_POWERGEM,</t>
  </si>
  <si>
    <t>MOVE_CRUNCH,</t>
  </si>
  <si>
    <t>.species = SPECIES_CHARMELEON,</t>
  </si>
  <si>
    <t>.ability = FRONTIER_ABILITY_1, //ABILITY Blaze</t>
  </si>
  <si>
    <t>MOVE_DRAGONDANCE,</t>
  </si>
  <si>
    <t>MOVE_FIREPUNCH,</t>
  </si>
  <si>
    <t>static const struct BattleTowerSpread sExpertBossBattle_NuggetBridge_Rocket[] =</t>
  </si>
  <si>
    <t>.species = SPECIES_ARCANINE,</t>
  </si>
  <si>
    <t>.ability = FRONTIER_ABILITY_1, //ABILITY Intimidate</t>
  </si>
  <si>
    <t>.item = ITEM_SITRUS_BERRY,</t>
  </si>
  <si>
    <t>MOVE_DRAGONRAGE,</t>
  </si>
  <si>
    <t>MOVE_FLAMEWHEEL,</t>
  </si>
  <si>
    <t>.species = SPECIES_DRUDDIGON,</t>
  </si>
  <si>
    <t>.ability = FRONTIER_ABILITY_1, //Rough Skin</t>
  </si>
  <si>
    <t>MOVE_DRAGONTAIL,</t>
  </si>
  <si>
    <t>MOVE_POISONTAIL,</t>
  </si>
  <si>
    <t>.species = SPECIES_TOGEDEMARU,</t>
  </si>
  <si>
    <t>.ability = FRONTIER_ABILITY_1, //ABILITY Iron barbs</t>
  </si>
  <si>
    <t>.item = ITEM_ROCKY_HELMET,</t>
  </si>
  <si>
    <t>MOVE_IRONHEAD,</t>
  </si>
  <si>
    <t>MOVE_NUZZLE,</t>
  </si>
  <si>
    <t>.species = SPECIES_KOMALA,</t>
  </si>
  <si>
    <t>.ability = FRONTIER_ABILITY_1, //ABILITY Comatose</t>
  </si>
  <si>
    <t>.item = ITEM_SILK_SCARF,</t>
  </si>
  <si>
    <t>MOVE_LASTRESORT,</t>
  </si>
  <si>
    <t>static const struct BattleTowerSpread sExpertBossBattle_Route24_Bugsy[] =</t>
  </si>
  <si>
    <t>//RAIN IN OVERWORLD</t>
  </si>
  <si>
    <t>.species = SPECIES_ANORITH,</t>
  </si>
  <si>
    <t>.level = 24,</t>
  </si>
  <si>
    <t>.ability = FRONTIER_ABILITY_HIDDEN, //ABILITY swift swim</t>
  </si>
  <si>
    <t>MOVE_ROCKBLAST,</t>
  </si>
  <si>
    <t>.species = SPECIES_SCIZOR,</t>
  </si>
  <si>
    <t>.ability = FRONTIER_ABILITY_2, //Technician</t>
  </si>
  <si>
    <t>.item = ITEM_ASSAULT_VEST,</t>
  </si>
  <si>
    <t>.species = SPECIES_SCYTHER,</t>
  </si>
  <si>
    <t>.level = 23,</t>
  </si>
  <si>
    <t>MOVE_SWORDSDANCE,</t>
  </si>
  <si>
    <t>.species = SPECIES_HERACROSS,</t>
  </si>
  <si>
    <t>.ability = FRONTIER_ABILITY_HIDDEN, //ABILITY Moxie</t>
  </si>
  <si>
    <t>.species = SPECIES_ARAQUANID,</t>
  </si>
  <si>
    <t>.ability = FRONTIER_ABILITY_1, //ABILITY Water Bubble</t>
  </si>
  <si>
    <t>MOVE_WATERFALL,</t>
  </si>
  <si>
    <t>.species = SPECIES_VIKAVOLT,</t>
  </si>
  <si>
    <t>.item = ITEM_MAGNET,</t>
  </si>
  <si>
    <t>MOVE_SIGNALBEAM,</t>
  </si>
  <si>
    <t>MOVE_HIDDENPOWER,  //grass</t>
  </si>
  <si>
    <t>static const struct BattleTowerSpread sExpertBossBattle_Misty1[] =</t>
  </si>
  <si>
    <t>.species = SPECIES_POLITOED,</t>
  </si>
  <si>
    <t>.nature = NATURE_CALM,</t>
  </si>
  <si>
    <t>.level = 27,</t>
  </si>
  <si>
    <t>.ability = FRONTIER_ABILITY_HIDDEN, //ABILITY Drizzle</t>
  </si>
  <si>
    <t>.item = ITEM_IAPAPA_BERRY,</t>
  </si>
  <si>
    <t>MOVE_FLIPTURN,</t>
  </si>
  <si>
    <t>MOVE_SCALD,</t>
  </si>
  <si>
    <t>MOVE_AURORABEAM,</t>
  </si>
  <si>
    <t>.species = SPECIES_LUDICOLO,</t>
  </si>
  <si>
    <t>.level = 28,</t>
  </si>
  <si>
    <t>.ability = FRONTIER_ABILITY_1, //Swift Swim</t>
  </si>
  <si>
    <t>.species = SPECIES_MANTINE,</t>
  </si>
  <si>
    <t>.ability = FRONTIER_ABILITY_1, //ABILITY Swift Swim</t>
  </si>
  <si>
    <t>.item = ITEM_WACAN_BERRY,</t>
  </si>
  <si>
    <t>MOVE_HURRICANE,</t>
  </si>
  <si>
    <t>.species = SPECIES_FERROSEED,</t>
  </si>
  <si>
    <t>.nature = NATURE_SASSY,</t>
  </si>
  <si>
    <t>.ability = FRONTIER_ABILITY_1, //ABILITY Iron Barbs</t>
  </si>
  <si>
    <t>MOVE_GYROBALL,</t>
  </si>
  <si>
    <t>.species = SPECIES_STARMIE,</t>
  </si>
  <si>
    <t>.ability = FRONTIER_ABILITY_HIDDEN, //ABILITY Analytic</t>
  </si>
  <si>
    <t>.item = ITEM_EXPERT_BELT,</t>
  </si>
  <si>
    <t>MOVE_THUNDERBOLT,</t>
  </si>
  <si>
    <t>MOVE_PSYSHOCK,</t>
  </si>
  <si>
    <t>.species = SPECIES_TOXICROAK,</t>
  </si>
  <si>
    <t>.ability = FRONTIER_ABILITY_2, //ABILITY dry skin</t>
  </si>
  <si>
    <t>static const struct BattleTowerSpread sExpertBossBattle_Cerulean_Rocket[] =</t>
  </si>
  <si>
    <t>.species = SPECIES_PERSIAN_A,</t>
  </si>
  <si>
    <t>.ability = FRONTIER_ABILITY_HIDDEN, //ABILITY Feline Power</t>
  </si>
  <si>
    <t>.item = ITEM_BLACK_GLASSES,</t>
  </si>
  <si>
    <t>MOVE_DARKPULSE,</t>
  </si>
  <si>
    <t>MOVE_PARTINGSHOT,</t>
  </si>
  <si>
    <t>.species = SPECIES_CROBAT,</t>
  </si>
  <si>
    <t>.ability = FRONTIER_ABILITY_2, //Sniper</t>
  </si>
  <si>
    <t>.item = ITEM_SCOPE_LENS,</t>
  </si>
  <si>
    <t>MOVE_CROSSPOISON,</t>
  </si>
  <si>
    <t>.species = SPECIES_RATICATE,</t>
  </si>
  <si>
    <t>.ability = FRONTIER_ABILITY_2, //ABILITY Guts</t>
  </si>
  <si>
    <t>.item = ITEM_FLAME_ORB,</t>
  </si>
  <si>
    <t>MOVE_FACADE,</t>
  </si>
  <si>
    <t>MOVE_STOMPINGTANTRUM,</t>
  </si>
  <si>
    <t>.species = SPECIES_OCTILLERY,</t>
  </si>
  <si>
    <t>.nature = NATURE_RASH,</t>
  </si>
  <si>
    <t>.ability = FRONTIER_ABILITY_HIDDEN, //ABILITY Skill Link</t>
  </si>
  <si>
    <t>static const struct BattleTowerSpread sExpertBossBattle_Route6_Miniboss[] =</t>
  </si>
  <si>
    <t>//Doubles Fight</t>
  </si>
  <si>
    <t>.species = SPECIES_AMBIPOM,</t>
  </si>
  <si>
    <t>.ability = FRONTIER_ABILITY_1, //ABILITY TEchnician</t>
  </si>
  <si>
    <t>.item = ITEM_CHOPLE_BERRY,</t>
  </si>
  <si>
    <t>MOVE_BEATUP,</t>
  </si>
  <si>
    <t>MOVE_ARMTHRUST,</t>
  </si>
  <si>
    <t>MOVE_TAILSLAP,</t>
  </si>
  <si>
    <t>.species = SPECIES_MR_MIME_G,</t>
  </si>
  <si>
    <t>.ability = FRONTIER_ABILITY_1, //Screen Cleaner</t>
  </si>
  <si>
    <t>MOVE_FREEZEDRY,</t>
  </si>
  <si>
    <t>MOVE_SHADOWBALL,</t>
  </si>
  <si>
    <t>.species = SPECIES_PERRSERKER,</t>
  </si>
  <si>
    <t>.ability = FRONTIER_ABILITY_2, //ABILITY Tough Claws</t>
  </si>
  <si>
    <t>.item = ITEM_METAL_COAT,</t>
  </si>
  <si>
    <t>.species = SPECIES_BOLTUND,</t>
  </si>
  <si>
    <t>.ability = FRONTIER_ABILITY_1, //ABILITY Strong Jaw</t>
  </si>
  <si>
    <t>MOVE_PSYCHICFANGS,</t>
  </si>
  <si>
    <t>.species = SPECIES_GRANBULL,</t>
  </si>
  <si>
    <t>MOVE_PLAYROUGH,</t>
  </si>
  <si>
    <t>static const struct BattleTowerSpread sExpertBossBattle_Brendan_Battle2[] =</t>
  </si>
  <si>
    <t>.species = SPECIES_CRAWDAUNT,</t>
  </si>
  <si>
    <t>.level = 30,</t>
  </si>
  <si>
    <t>.ability = FRONTIER_ABILITY_HIDDEN, //adaptability</t>
  </si>
  <si>
    <t>MOVE_LIQUIDATION,</t>
  </si>
  <si>
    <t>MOVE_XSCISSOR,</t>
  </si>
  <si>
    <t>.species = SPECIES_SLAKING,</t>
  </si>
  <si>
    <t>.ability = FRONTIER_ABILITY_1, //ABILITY Truant</t>
  </si>
  <si>
    <t>.species = SPECIES_PLUSLE,</t>
  </si>
  <si>
    <t>.ability = FRONTIER_ABILITY_HIDDEN, //ABILITY Transistor</t>
  </si>
  <si>
    <t>MOVE_HIDDENPOWER,</t>
  </si>
  <si>
    <t>.species = SPECIES_GARDEVOIR,</t>
  </si>
  <si>
    <t>.ability = FRONTIER_ABILITY_2, //ABILITY Trace</t>
  </si>
  <si>
    <t>MOVE_PSYCHIC,</t>
  </si>
  <si>
    <t>MOVE_MOONBLAST,</t>
  </si>
  <si>
    <t>MOVE_MYSTICALFIRE,</t>
  </si>
  <si>
    <t>.species = SPECIES_SCEPTILE,</t>
  </si>
  <si>
    <t>.ability = FRONTIER_ABILITY_1, //ABILITY Overgrow</t>
  </si>
  <si>
    <t>MOVE_LEAFBLADE,</t>
  </si>
  <si>
    <t>.species = SPECIES_HARIYAMA,</t>
  </si>
  <si>
    <t>static const struct BattleTowerSpread sExpertBossBattle_Route11_Whitney[] =</t>
  </si>
  <si>
    <t>.species = SPECIES_DIGGERSBY,</t>
  </si>
  <si>
    <t>.ability = FRONTIER_ABILITY_HIDDEN, //ABILITY Huge Power</t>
  </si>
  <si>
    <t>MOVE_EARTHQUAKE,</t>
  </si>
  <si>
    <t>.species = SPECIES_INDEEDEE_FEMALE,</t>
  </si>
  <si>
    <t>.ability = FRONTIER_ABILITY_HIDDEN, //ABILITY Psychic Surge</t>
  </si>
  <si>
    <t>.item = ITEM_TWISTED_SPOON,</t>
  </si>
  <si>
    <t>MOVE_EXPANDINGFORCE,</t>
  </si>
  <si>
    <t>MOVE_HYPERVOICE,</t>
  </si>
  <si>
    <t>.species = SPECIES_PYROAR,</t>
  </si>
  <si>
    <t>MOVE_FLAMETHROWER,</t>
  </si>
  <si>
    <t>.species = SPECIES_LUVDISC,</t>
  </si>
  <si>
    <t>.ability = FRONTIER_ABILITY_HIDDEN, //ABILITY soul heart</t>
  </si>
  <si>
    <t>MOVE_LOVELYKISS,</t>
  </si>
  <si>
    <t>MOVE_DAZZLINGGLEAM,</t>
  </si>
  <si>
    <t>MOVE_ICEBEAM,</t>
  </si>
  <si>
    <t>.species = SPECIES_TOGEKISS,</t>
  </si>
  <si>
    <t>.ability = FRONTIER_ABILITY_2, //ABILITY Serene Grace</t>
  </si>
  <si>
    <t>MOVE_AIRSLASH,</t>
  </si>
  <si>
    <t>.species = SPECIES_ALTARIA,</t>
  </si>
  <si>
    <t>.ability = FRONTIER_ABILITY_1, //ABILITY natural cure</t>
  </si>
  <si>
    <t>.item = ITEM_ALTARIANITE,</t>
  </si>
  <si>
    <t>static const struct BattleTowerSpread sExpertBossBattle_Vermilion_LtSurgeGymTrainer[] =</t>
  </si>
  <si>
    <t>.species = SPECIES_ALAKAZAM,</t>
  </si>
  <si>
    <t>.ability = FRONTIER_ABILITY_HIDDEN, //ABILITY Magic Guard</t>
  </si>
  <si>
    <t>MOVE_ENERGYBALL,</t>
  </si>
  <si>
    <t>MOVE_HIDDENPOWER, //fighting</t>
  </si>
  <si>
    <t>.species = SPECIES_FARFETCHD,</t>
  </si>
  <si>
    <t>.ability = FRONTIER_ABILITY_HIDDEN, //ABILITY Blademaster</t>
  </si>
  <si>
    <t>MOVE_SACREDSWORD,</t>
  </si>
  <si>
    <t>MOVE_NIGHTSLASH,</t>
  </si>
  <si>
    <t>MOVE_BRAVEBIRD,</t>
  </si>
  <si>
    <t>.species = SPECIES_PORYGON_Z,</t>
  </si>
  <si>
    <t>.ability = FRONTIER_ABILITY_2, //ABILITY Download</t>
  </si>
  <si>
    <t>MOVE_TRIATTACK,</t>
  </si>
  <si>
    <t>.species = SPECIES_PIKACHU_SURFING,</t>
  </si>
  <si>
    <t>.ability = FRONTIER_ABILITY_HIDDEN, //ABILITY Lightningrod</t>
  </si>
  <si>
    <t>MOVE_BOUNCYBUBBLE,</t>
  </si>
  <si>
    <t>.species = SPECIES_MORPEKO,</t>
  </si>
  <si>
    <t>.ability = FRONTIER_ABILITY_1, //ABILITY Hunger Thingy</t>
  </si>
  <si>
    <t>MOVE_AURAWHEEL,</t>
  </si>
  <si>
    <t>static const struct BattleTowerSpread sExpertBossBattle_Vermilion_LtSurge[] =</t>
  </si>
  <si>
    <t>.species = SPECIES_DEDENNE,</t>
  </si>
  <si>
    <t>.level = 35,</t>
  </si>
  <si>
    <t>.ability = FRONTIER_ABILITY_HIDDEN, //ABILITY Electric Terrain</t>
  </si>
  <si>
    <t>MOVE_RISINGVOLTAGE,</t>
  </si>
  <si>
    <t>MOVE_HIDDENPOWER, //ice</t>
  </si>
  <si>
    <t>.species = SPECIES_RAICHU_A,</t>
  </si>
  <si>
    <t>.level = 36,</t>
  </si>
  <si>
    <t>.ability = FRONTIER_ABILITY_1, //ABILITY Surge Surfer</t>
  </si>
  <si>
    <t>MOVE_SURF,</t>
  </si>
  <si>
    <t>.species = SPECIES_ROTOM_WASH,</t>
  </si>
  <si>
    <t>.ability = FRONTIER_ABILITY_1, //ABILITY levitate</t>
  </si>
  <si>
    <t>MOVE_HYDROPUMP,</t>
  </si>
  <si>
    <t>.ability = FRONTIER_ABILITY_1, //ABILITY unburden</t>
  </si>
  <si>
    <t>.item = ITEM_ELECTRIC_SEED,</t>
  </si>
  <si>
    <t>MOVE_CLOSECOMBAT,</t>
  </si>
  <si>
    <t>MOVE_BULKUP,</t>
  </si>
  <si>
    <t>.species = SPECIES_ELECTIVIRE,</t>
  </si>
  <si>
    <t>.ability = FRONTIER_ABILITY_HIDDEN, //ABILITY Iron Fist</t>
  </si>
  <si>
    <t>MOVE_PLASMAFISTS,</t>
  </si>
  <si>
    <t>.species = SPECIES_MANECTRIC,</t>
  </si>
  <si>
    <t>.ability = FRONTIER_ABILITY_HIDDEN, //ABILITY Intimidate</t>
  </si>
  <si>
    <t>.item = ITEM_MANECTITE,</t>
  </si>
  <si>
    <t>static const struct BattleTowerSpread sExpertBossBattle_Route9_Cooltrainer[] =</t>
  </si>
  <si>
    <t>.species = SPECIES_ROSERADE,</t>
  </si>
  <si>
    <t>MOVE_CLEARSMOG,</t>
  </si>
  <si>
    <t>.species = SPECIES_BRUXISH,</t>
  </si>
  <si>
    <t>MOVE_AQUAFANG,</t>
  </si>
  <si>
    <t>.species = SPECIES_FLAREON,</t>
  </si>
  <si>
    <t>.ability = FRONTIER_ABILITY_HIDDEN, //ABILITY Guts</t>
  </si>
  <si>
    <t>.item = ITEM_TOXIC_ORB,</t>
  </si>
  <si>
    <t>MOVE_SACREDFIRE,</t>
  </si>
  <si>
    <t>.species = SPECIES_CHATOT,</t>
  </si>
  <si>
    <t>.ability = FRONTIER_ABILITY_2, //ABILITY Tangled Feet</t>
  </si>
  <si>
    <t>MOVE_BOOMBURST,</t>
  </si>
  <si>
    <t>MOVE_CHATTER,</t>
  </si>
  <si>
    <t>MOVE_HEATWAVE,</t>
  </si>
  <si>
    <t>static const struct BattleTowerSpread sExpertBossBattle_RockTunnel_Cooltrainer[] =</t>
  </si>
  <si>
    <t>.species = SPECIES_RIBOMBEE,</t>
  </si>
  <si>
    <t>.ability = FRONTIER_ABILITY_HIDDEN, //ABILITY Sweet Veil</t>
  </si>
  <si>
    <t>MOVE_STICKYWEB,</t>
  </si>
  <si>
    <t>MOVE_STUNSPORE,</t>
  </si>
  <si>
    <t>.species = SPECIES_BOUFFALANT,</t>
  </si>
  <si>
    <t>.ability = FRONTIER_ABILITY_HIDDEN, //ABILITY Bull Rush</t>
  </si>
  <si>
    <t>MOVE_HEADCHARGE,</t>
  </si>
  <si>
    <t>MOVE_THROATCHOP,</t>
  </si>
  <si>
    <t>.species = SPECIES_CLAWITZER,</t>
  </si>
  <si>
    <t>.ability = FRONTIER_ABILITY_1, //ABILITY Mega Launcher</t>
  </si>
  <si>
    <t>MOVE_AURASPHERE,</t>
  </si>
  <si>
    <t>.species = SPECIES_RAMPARDOS,</t>
  </si>
  <si>
    <t>.ability = FRONTIER_ABILITY_1, //ABILITY mold breaker</t>
  </si>
  <si>
    <t>MOVE_ACCELEROCK,</t>
  </si>
  <si>
    <t>MOVE_HEADSMASH,</t>
  </si>
  <si>
    <t>.species = SPECIES_MAGMORTAR,</t>
  </si>
  <si>
    <t>.ability = FRONTIER_ABILITY_HIDDEN, //ABILITY mega launcher</t>
  </si>
  <si>
    <t>static const struct BattleTowerSpread sExpertBossBattle_Route10_Pokenerd[] =</t>
  </si>
  <si>
    <t>.species = SPECIES_NINETALES,</t>
  </si>
  <si>
    <t>.ability = FRONTIER_ABILITY_HIDDEN, //ABILITY Drought</t>
  </si>
  <si>
    <t>.item = ITEM_AIR_BALLOON,</t>
  </si>
  <si>
    <t>MOVE_SOLARBEAM,</t>
  </si>
  <si>
    <t>MOVE_SCORCHINGSANDS,</t>
  </si>
  <si>
    <t>.species = SPECIES_VICTREEBEL,</t>
  </si>
  <si>
    <t>.ability = FRONTIER_ABILITY_1, //ABILITY Chlorophyll</t>
  </si>
  <si>
    <t>MOVE_SLUDGEBOMB,</t>
  </si>
  <si>
    <t>MOVE_WEATHERBALL, //fire</t>
  </si>
  <si>
    <t>.species = SPECIES_CHERRIM,</t>
  </si>
  <si>
    <t>MOVE_SOLARBLADE,</t>
  </si>
  <si>
    <t>MOVE_WEATHERBALL,</t>
  </si>
  <si>
    <t>MOVE_RETURN,</t>
  </si>
  <si>
    <t>.species = SPECIES_SYLVEON,</t>
  </si>
  <si>
    <t>.ability = FRONTIER_ABILITY_HIDDEN, //ABILITY Pixilate</t>
  </si>
  <si>
    <t>.item = ITEM_PIXIE_PLATE,</t>
  </si>
  <si>
    <t>MOVE_MISTYEXPLOSION,</t>
  </si>
  <si>
    <t>static const struct BattleTowerSpread sExpertBossBattle_Route8_Pokenerd[] =</t>
  </si>
  <si>
    <t>.ability = FRONTIER_ABILITY_1, //ABILITY Adaptability</t>
  </si>
  <si>
    <t>.item = ITEM_POWER_HERB,</t>
  </si>
  <si>
    <t>MOVE_METEORBEAM,</t>
  </si>
  <si>
    <t>MOVE_EARTHPOWER,</t>
  </si>
  <si>
    <t>.species = SPECIES_MUK,</t>
  </si>
  <si>
    <t>.ability = FRONTIER_ABILITY_1, //ABILITY Regenerator</t>
  </si>
  <si>
    <t>MOVE_SHADOWSNEAK,</t>
  </si>
  <si>
    <t>.species = SPECIES_ORICORIO,</t>
  </si>
  <si>
    <t>.ability = FRONTIER_ABILITY_1, //ABILITY dancer</t>
  </si>
  <si>
    <t>MOVE_QUIVERDANCE,</t>
  </si>
  <si>
    <t>MOVE_REVELATIONDANCE,</t>
  </si>
  <si>
    <t>static const struct BattleTowerSpread sExpertBossBattle_Celadon_Erika1[] =</t>
  </si>
  <si>
    <t>.species = SPECIES_CRADILY,</t>
  </si>
  <si>
    <t>.level = 44,</t>
  </si>
  <si>
    <t>.ability = FRONTIER_ABILITY_1, //ABILITY Storm Drain</t>
  </si>
  <si>
    <t>.species = SPECIES_HAWLUCHA,</t>
  </si>
  <si>
    <t>.ability = FRONTIER_ABILITY_2, //ABILITY Unburden</t>
  </si>
  <si>
    <t>MOVE_ACROBATICS,</t>
  </si>
  <si>
    <t>MOVE_STONEEDGE,</t>
  </si>
  <si>
    <t>.species = SPECIES_VENUSAUR,</t>
  </si>
  <si>
    <t>.ability = FRONTIER_ABILITY_1, //ABILITY Thick fat in mega</t>
  </si>
  <si>
    <t>.item = ITEM_VENUSAURITE,</t>
  </si>
  <si>
    <t>.species = SPECIES_ROTOM_MOW,</t>
  </si>
  <si>
    <t>.item = ITEM_GRASSIUM_Z,</t>
  </si>
  <si>
    <t>MOVE_HIDDENPOWER,//fire</t>
  </si>
  <si>
    <t>MOVE_LEAFSTORM,</t>
  </si>
  <si>
    <t>.species = SPECIES_REUNICLUS,</t>
  </si>
  <si>
    <t>.ability = FRONTIER_ABILITY_2, //ABILITY Magic Guard</t>
  </si>
  <si>
    <t>MOVE_FOCUSBLAST,</t>
  </si>
  <si>
    <t>.species = SPECIES_KARTANA,</t>
  </si>
  <si>
    <t>.ability = FRONTIER_ABILITY_1, //ABILITY Beast Boost</t>
  </si>
  <si>
    <t>MOVE_GRASSYGLIDE, //illegal</t>
  </si>
  <si>
    <t>.ball = BALL_TYPE_BEAST_BALL,</t>
  </si>
  <si>
    <t>static const struct BattleTowerSpread sExpertBossBattle_Lavender_Morty[] =</t>
  </si>
  <si>
    <t>.species = SPECIES_KROOKODILE,</t>
  </si>
  <si>
    <t>MOVE_WICKEDBLOW,</t>
  </si>
  <si>
    <t>.species = SPECIES_DUSKNOIR,</t>
  </si>
  <si>
    <t>.ability = FRONTIER_ABILITY_HIDDEN, //ABILITY HUstle</t>
  </si>
  <si>
    <t>.item = ITEM_REAPER_CLOTH,</t>
  </si>
  <si>
    <t>MOVE_SHADOWPUNCH,</t>
  </si>
  <si>
    <t>MOVE_HAMMERARM,</t>
  </si>
  <si>
    <t>.species = SPECIES_MISMAGIUS,</t>
  </si>
  <si>
    <t>.species = SPECIES_DELPHOX,</t>
  </si>
  <si>
    <t>.item = ITEM_CHOICE_SCARF,</t>
  </si>
  <si>
    <t>MOVE_MINDBLOWN,</t>
  </si>
  <si>
    <t>.species = SPECIES_WEAVILE,</t>
  </si>
  <si>
    <t>.ability = FRONTIER_ABILITY_HIDDEN, //ABILITY infiltrator</t>
  </si>
  <si>
    <t>MOVE_TRIPLEAXEL,</t>
  </si>
  <si>
    <t>MOVE_LOWKICK,</t>
  </si>
  <si>
    <t>.species = SPECIES_GENGAR,</t>
  </si>
  <si>
    <t>.item = ITEM_GENGARITE,</t>
  </si>
  <si>
    <t>MOVE_SLUDGEWAVE,</t>
  </si>
  <si>
    <t>static const struct BattleTowerSpread sExpertBossBattle_GameCorner_Rocket1[] =</t>
  </si>
  <si>
    <t>.species = SPECIES_CRUSTLE,</t>
  </si>
  <si>
    <t>.ability = FRONTIER_ABILITY_1, //ABILITY sturdy</t>
  </si>
  <si>
    <t>.item = ITEM_WHITE_HERB,</t>
  </si>
  <si>
    <t>.species = SPECIES_EELEKTROSS,</t>
  </si>
  <si>
    <t>.species = SPECIES_SWALOT,</t>
  </si>
  <si>
    <t>.species = SPECIES_MASQUERAIN,</t>
  </si>
  <si>
    <t>.ability = FRONTIER_ABILITY_1, //ABILITY intimidate</t>
  </si>
  <si>
    <t>MOVE_BUGBUZZ,</t>
  </si>
  <si>
    <t>static const struct BattleTowerSpread sExpertBossBattle_RocketHideout_GruntMini1[] =</t>
  </si>
  <si>
    <t>.species = SPECIES_SUDOWOODO,</t>
  </si>
  <si>
    <t>.ability = FRONTIER_ABILITY_2, //ABILITY Rock Head</t>
  </si>
  <si>
    <t>MOVE_WOODHAMMER,</t>
  </si>
  <si>
    <t>.species = SPECIES_DONPHAN,</t>
  </si>
  <si>
    <t>MOVE_BONEMERANG,</t>
  </si>
  <si>
    <t>MOVE_ICESHARD,</t>
  </si>
  <si>
    <t>.species = SPECIES_DHELMISE,</t>
  </si>
  <si>
    <t>.ability = FRONTIER_ABILITY_1, //ABILITY STeel Worker</t>
  </si>
  <si>
    <t>MOVE_SPIRITSHACKLE,</t>
  </si>
  <si>
    <t>MOVE_POWERWHIP,</t>
  </si>
  <si>
    <t>MOVE_ANCHORSHOT,</t>
  </si>
  <si>
    <t>.species = SPECIES_SHIFTRY,</t>
  </si>
  <si>
    <t>.ability = FRONTIER_ABILITY_2, //ABILITY Early Bird</t>
  </si>
  <si>
    <t>static const struct BattleTowerSpread sExpertBossBattle_RocketHideout_GruntMini2[] =</t>
  </si>
  <si>
    <t>.species = SPECIES_STUNFISK,</t>
  </si>
  <si>
    <t>.ability = FRONTIER_ABILITY_2, //ABILITY Water Absorb</t>
  </si>
  <si>
    <t>MOVE_DISCHARGE,</t>
  </si>
  <si>
    <t>.species = SPECIES_BRELOOM,</t>
  </si>
  <si>
    <t>.ability = FRONTIER_ABILITY_2, //ABILITY Poison Heal</t>
  </si>
  <si>
    <t>MOVE_SPORE,</t>
  </si>
  <si>
    <t>MOVE_SUBSTITUTE,</t>
  </si>
  <si>
    <t>MOVE_FOCUSPUNCH,</t>
  </si>
  <si>
    <t>.species = SPECIES_SKUNTANK,</t>
  </si>
  <si>
    <t>.ability = FRONTIER_ABILITY_2, //ABILITY Aftermath</t>
  </si>
  <si>
    <t>.species = SPECIES_KLINKLANG,</t>
  </si>
  <si>
    <t>.ability = FRONTIER_ABILITY_HIDDEN, //ABILITY Steelworker</t>
  </si>
  <si>
    <t>.item = ITEM_OCCA_BERRY,</t>
  </si>
  <si>
    <t>MOVE_SHIFTGEAR,</t>
  </si>
  <si>
    <t>MOVE_GEARGRIND,</t>
  </si>
  <si>
    <t>MOVE_WILDCHARGE,</t>
  </si>
  <si>
    <t>MOVE_SUPERPOWER,</t>
  </si>
  <si>
    <t>static const struct BattleTowerSpread sExpertBossBattle_RocketHideout_Giovanni1[] =</t>
  </si>
  <si>
    <t>.species = SPECIES_INFERNAPE,</t>
  </si>
  <si>
    <t>.level = 47,</t>
  </si>
  <si>
    <t>MOVE_PYROBALL,</t>
  </si>
  <si>
    <t>.species = SPECIES_NIDOKING,</t>
  </si>
  <si>
    <t>.ability = FRONTIER_ABILITY_HIDDEN, //ABILITY Sheer Force</t>
  </si>
  <si>
    <t>.species = SPECIES_TORTERRA,</t>
  </si>
  <si>
    <t>.ability = FRONTIER_ABILITY_HIDDEN, //ABILITY Rock Head</t>
  </si>
  <si>
    <t>.species = SPECIES_SILVALLY_GHOST,</t>
  </si>
  <si>
    <t>.ability = FRONTIER_ABILITY_1, //ABILITY Battle Armor</t>
  </si>
  <si>
    <t>MOVE_MULTIATTACK,</t>
  </si>
  <si>
    <t>MOVE_EXPLOSION,</t>
  </si>
  <si>
    <t>.species = SPECIES_GYARADOS,</t>
  </si>
  <si>
    <t>.item = ITEM_FLYINIUM_Z,</t>
  </si>
  <si>
    <t>MOVE_BOUNCE,</t>
  </si>
  <si>
    <t>.species = SPECIES_KANGASKHAN,</t>
  </si>
  <si>
    <t>.ability = FRONTIER_ABILITY_HIDDEN, //ABILITY Inner Focus</t>
  </si>
  <si>
    <t>.item = ITEM_KANGASKHANITE,</t>
  </si>
  <si>
    <t>static const struct BattleTowerSpread sExpertBossBattle_Lavender_Channeler[] =</t>
  </si>
  <si>
    <t>//THIS IS A DOUBLE BATTLE</t>
  </si>
  <si>
    <t>.species = SPECIES_PINCURCHIN,</t>
  </si>
  <si>
    <t>.ability = FRONTIER_ABILITY_HIDDEN, //ABILITY electric surge</t>
  </si>
  <si>
    <t>MOVE_SPIKES,</t>
  </si>
  <si>
    <t>.species = SPECIES_GRIMMSNARL,</t>
  </si>
  <si>
    <t>.item = ITEM_LIGHT_CLAY,</t>
  </si>
  <si>
    <t>MOVE_SPIRITBREAK,</t>
  </si>
  <si>
    <t>MOVE_LIGHTSCREEN,</t>
  </si>
  <si>
    <t>MOVE_REFLECT,</t>
  </si>
  <si>
    <t>MOVE_DARKESTLARIAT,</t>
  </si>
  <si>
    <t>.species = SPECIES_DRIFBLIM,</t>
  </si>
  <si>
    <t>MOVE_STRENGTHSAP,</t>
  </si>
  <si>
    <t>.species = SPECIES_CRESSELIA,</t>
  </si>
  <si>
    <t>MOVE_MOONLIGHT,</t>
  </si>
  <si>
    <t>.species = SPECIES_POLTEAGEIST,</t>
  </si>
  <si>
    <t>.ability = FRONTIER_ABILITY_HIDDEN, //ABILITY Cursed Body</t>
  </si>
  <si>
    <t>static const struct BattleTowerSpread sExpertBossBattle_Lavender_Rocket1[] =</t>
  </si>
  <si>
    <t>.species = SPECIES_GIGALITH,</t>
  </si>
  <si>
    <t>.ability = FRONTIER_ABILITY_2, //ABILITY Sand Stream</t>
  </si>
  <si>
    <t>.species = SPECIES_CACTURNE,</t>
  </si>
  <si>
    <t>.ability = FRONTIER_ABILITY_HIDDEN, //ABILITY Sand Rush</t>
  </si>
  <si>
    <t>MOVE_NEEDLEARM,</t>
  </si>
  <si>
    <t>.species = SPECIES_LYCANROC,</t>
  </si>
  <si>
    <t>.ability = FRONTIER_ABILITY_2, //ABILITY Sand Rush</t>
  </si>
  <si>
    <t>.species = SPECIES_STOUTLAND,</t>
  </si>
  <si>
    <t>.level =  ONE_BELOW_PLAYER_MAX_LEVEL,</t>
  </si>
  <si>
    <t>.species = SPECIES_DRACOZOLT,</t>
  </si>
  <si>
    <t>MOVE_BOLTBEAK,</t>
  </si>
  <si>
    <t>MOVE_DRAGONCLAW,</t>
  </si>
  <si>
    <t>static const struct BattleTowerSpread sExpertBossBattle_Lavender_Rocket2[] =</t>
  </si>
  <si>
    <t>.species = SPECIES_KLEFKI,</t>
  </si>
  <si>
    <t>.ability = FRONTIER_ABILITY_1, //ABILITY Prankster</t>
  </si>
  <si>
    <t>MOVE_FOULPLAY,</t>
  </si>
  <si>
    <t>.species = SPECIES_OBSTAGOON,</t>
  </si>
  <si>
    <t>.species = SPECIES_BRAVIARY,</t>
  </si>
  <si>
    <t>.ability = FRONTIER_ABILITY_HIDDEN, //ABILITY Defiant</t>
  </si>
  <si>
    <t>.species = SPECIES_DRAGALGE,</t>
  </si>
  <si>
    <t>.ability = FRONTIER_ABILITY_HIDDEN, //ABILITY adaptability</t>
  </si>
  <si>
    <t>MOVE_DRAGONPULSE,</t>
  </si>
  <si>
    <t>.species = SPECIES_HONCHKROW,</t>
  </si>
  <si>
    <t>.ability = FRONTIER_ABILITY_2, //ABILITY Super Luck</t>
  </si>
  <si>
    <t>MOVE_DRILLPECK,</t>
  </si>
  <si>
    <t>static const struct BattleTowerSpread sExpertBossBattle_Lavender_Rocket3[] =</t>
  </si>
  <si>
    <t>.species = SPECIES_SLURPUFF,</t>
  </si>
  <si>
    <t>.ability = FRONTIER_ABILITY_HIDDEN, //ABILITY Unburden</t>
  </si>
  <si>
    <t>.species = SPECIES_HYDREIGON,</t>
  </si>
  <si>
    <t>.species = SPECIES_MAGNEZONE,</t>
  </si>
  <si>
    <t>.ability = FRONTIER_ABILITY_2, //ABILITY Sturdy</t>
  </si>
  <si>
    <t>MOVE_FLASHCANNON,</t>
  </si>
  <si>
    <t>.species = SPECIES_GOLURK,</t>
  </si>
  <si>
    <t>.ability = FRONTIER_ABILITY_1, //ABILITY Iron Fist</t>
  </si>
  <si>
    <t>MOVE_HEATCRASH,</t>
  </si>
  <si>
    <t>.species = SPECIES_PRIMARINA,</t>
  </si>
  <si>
    <t>.ability = FRONTIER_ABILITY_HIDDEN, //ABILITY Liquid Voice</t>
  </si>
  <si>
    <t>static const struct BattleTowerSpread sExpertBossBattle_SilphCo_GarySquirtle[] =</t>
  </si>
  <si>
    <t>.species = SPECIES_AZELF,</t>
  </si>
  <si>
    <t>.species = SPECIES_CELESTEELA,</t>
  </si>
  <si>
    <t>.ability = FRONTIER_ABILITY_1, //ABILITY Weakness policy</t>
  </si>
  <si>
    <t>.item = ITEM_WEAKNESS_POLICY,</t>
  </si>
  <si>
    <t>MOVE_AUTOTOMIZE,</t>
  </si>
  <si>
    <t>.species = SPECIES_JUMPLUFF,</t>
  </si>
  <si>
    <t>.ability = FRONTIER_ABILITY_HIDDEN, //ABILITY Aerilate</t>
  </si>
  <si>
    <t>MOVE_DOUBLEEDGE,</t>
  </si>
  <si>
    <t>.species = SPECIES_DARMANITAN,</t>
  </si>
  <si>
    <t>.ability = FRONTIER_ABILITY_1, //ABILITY sheer force</t>
  </si>
  <si>
    <t>MOVE_FLAREBLITZ,</t>
  </si>
  <si>
    <t>.species = SPECIES_BLASTOISE,</t>
  </si>
  <si>
    <t>.item = ITEM_BLASTOISINITE,</t>
  </si>
  <si>
    <t>static const struct BattleTowerSpread sExpertBossBattle_SilphCo_GaryBulba[] =</t>
  </si>
  <si>
    <t>.species = SPECIES_GOREBYSS,</t>
  </si>
  <si>
    <t>.ability = FRONTIER_ABILITY_1, //ABILITY Dazzling</t>
  </si>
  <si>
    <t>.ability = FRONTIER_ABILITY_1, //ABILITY Thick Fat</t>
  </si>
  <si>
    <t>static const struct BattleTowerSpread sExpertBossBattle_SilphCo_GaryChar[] =</t>
  </si>
  <si>
    <t>.species = SPECIES_CHARIZARD,</t>
  </si>
  <si>
    <t>.ability = FRONTIER_ABILITY_HIDDEN, //ABILITY Flame Body, Tough Claws in Mega</t>
  </si>
  <si>
    <t>.item = ITEM_CHARIZARDITE_X,</t>
  </si>
  <si>
    <t>static const struct BattleTowerSpread sExpertBossBattle_SilphCo_Ariana[] =</t>
  </si>
  <si>
    <t>.species = SPECIES_INCINEROAR,</t>
  </si>
  <si>
    <t>.level = 55,</t>
  </si>
  <si>
    <t>.item = ITEM_FIRIUM_Z,</t>
  </si>
  <si>
    <t>.item = ITEM_THROAT_SPRAY,</t>
  </si>
  <si>
    <t>.ability = FRONTIER_ABILITY_2, //ABILITY Intimidate</t>
  </si>
  <si>
    <t>.item = ITEM_MAWILITE,</t>
  </si>
  <si>
    <t>static const struct BattleTowerSpread sExpertBossBattle_SilphCo_Archer[] =</t>
  </si>
  <si>
    <t>.species = SPECIES_ARTICUNO_G,</t>
  </si>
  <si>
    <t>.ability = FRONTIER_ABILITY_1, //ABILITY Competitive</t>
  </si>
  <si>
    <t>.item = ITEM_COLBUR_BERRY,</t>
  </si>
  <si>
    <t>.species = SPECIES_AEGISLASH,</t>
  </si>
  <si>
    <t>.nature = NATURE_QUIET,</t>
  </si>
  <si>
    <t>.ability = FRONTIER_ABILITY_1, //ABILITY Stance Change</t>
  </si>
  <si>
    <t>.item = ITEM_GHOSTIUM_Z,</t>
  </si>
  <si>
    <t>MOVE_KINGSSHIELD,</t>
  </si>
  <si>
    <t>.species = SPECIES_HOUNDOOM,</t>
  </si>
  <si>
    <t>.ability = FRONTIER_ABILITY_1, //ABILITY Early Bird, Dark Aura Mega</t>
  </si>
  <si>
    <t>.item = ITEM_HOUNDOOMINITE,</t>
  </si>
  <si>
    <t>MOVE_DARKHOLE,</t>
  </si>
  <si>
    <t>static const struct BattleTowerSpread sExpertBossBattle_SilphCo_Giovanni[] =</t>
  </si>
  <si>
    <t>//perma sandstorm</t>
  </si>
  <si>
    <t>.species = SPECIES_MAMOSWINE,</t>
  </si>
  <si>
    <t>.ability = FRONTIER_ABILITY_HIDDEN, //ABILITY Thick Fat</t>
  </si>
  <si>
    <t>MOVE_ICICLECRASH,</t>
  </si>
  <si>
    <t>.species = SPECIES_DRACOVISH,</t>
  </si>
  <si>
    <t>MOVE_FISHIOUSREND,</t>
  </si>
  <si>
    <t>.species = SPECIES_REGIROCK,</t>
  </si>
  <si>
    <t>.ability = FRONTIER_ABILITY_HIDDEN, //ABILITY Solid Rock</t>
  </si>
  <si>
    <t>.species = SPECIES_EXCADRILL,</t>
  </si>
  <si>
    <t>.ability = FRONTIER_ABILITY_1, //ABILITY Sand Rush</t>
  </si>
  <si>
    <t>.species = SPECIES_GARCHOMP,</t>
  </si>
  <si>
    <t>.ability = FRONTIER_ABILITY_1, //ABILITY Sand Veil, Sand Force Mega</t>
  </si>
  <si>
    <t>.item = ITEM_GARCHOMPITE,</t>
  </si>
  <si>
    <t>MOVE_SCALESHOT,</t>
  </si>
  <si>
    <t>.ball = BALL_TYPE_CHERISH_BALL,</t>
  </si>
  <si>
    <t>static const struct BattleTowerSpread sExpertBossBattle_Saffron_Chuck[] =</t>
  </si>
  <si>
    <t>//all chuck pokemon will live at 1 HP if supposed to be one shot when HP is above 75%</t>
  </si>
  <si>
    <t>.species = SPECIES_COBALION,</t>
  </si>
  <si>
    <t>.ability = FRONTIER_ABILITY_1, //ABILITY Justified</t>
  </si>
  <si>
    <t>.species = SPECIES_KOMMO_O,</t>
  </si>
  <si>
    <t>.nature = NATURE_HASTY,</t>
  </si>
  <si>
    <t>.ability = FRONTIER_ABILITY_2, //ABILITY Soundproof</t>
  </si>
  <si>
    <t>.item = ITEM_KOMMONIUM_Z,</t>
  </si>
  <si>
    <t>MOVE_CLANGINGSCALES,</t>
  </si>
  <si>
    <t>.species = SPECIES_GLISCOR,</t>
  </si>
  <si>
    <t>.ability = FRONTIER_ABILITY_HIDDEN, //ABILITY Poison Heal</t>
  </si>
  <si>
    <t>.species = SPECIES_BLAZIKEN,</t>
  </si>
  <si>
    <t>.ability = FRONTIER_ABILITY_HIDDEN, //ABILITY Speed BOost</t>
  </si>
  <si>
    <t>.item = ITEM_LIECHI_BERRY,</t>
  </si>
  <si>
    <t>.species = SPECIES_ZAMAZENTA,</t>
  </si>
  <si>
    <t>.ability = FRONTIER_ABILITY_1, //ABILITY Dauntless Shield</t>
  </si>
  <si>
    <t>.item = ITEM_RUSTED_SHIELD,</t>
  </si>
  <si>
    <t>MOVE_BEHEMOTHBASH,</t>
  </si>
  <si>
    <t>MOVE_BODYPRESS,</t>
  </si>
  <si>
    <t>.species = SPECIES_GALLADE,</t>
  </si>
  <si>
    <t>.ability = FRONTIER_ABILITY_HIDDEN, //ABILITY Justified, Blade Master Mega</t>
  </si>
  <si>
    <t>.item = ITEM_GALLADITE,</t>
  </si>
  <si>
    <t>MOVE_PSYCHOCUT,</t>
  </si>
  <si>
    <t>static const struct BattleTowerSpread sExpertBossBattle_Saffron_Sabrina[] =</t>
  </si>
  <si>
    <t>//doubles, perma trick room</t>
  </si>
  <si>
    <t>.species = SPECIES_TAPU_FINI,</t>
  </si>
  <si>
    <t>.ability = FRONTIER_ABILITY_1, //ABILITY Misty Surge</t>
  </si>
  <si>
    <t>MOVE_MUDDYWATER,</t>
  </si>
  <si>
    <t>.shiny = TRUE,</t>
  </si>
  <si>
    <t>.species = SPECIES_CAMERUPT,</t>
  </si>
  <si>
    <t>.ability = FRONTIER_ABILITY_2, //ABILITY Sheer Force</t>
  </si>
  <si>
    <t>.item = ITEM_CAMERUPTITE,</t>
  </si>
  <si>
    <t>MOVE_STEAMERUPTION,</t>
  </si>
  <si>
    <t>.species = SPECIES_GLASTRIER,</t>
  </si>
  <si>
    <t>.ability = FRONTIER_ABILITY_1, //ABILITY Moxie</t>
  </si>
  <si>
    <t>MOVE_ICEHAMMER,</t>
  </si>
  <si>
    <t>MOVE_HIGHHORSEPOWER,</t>
  </si>
  <si>
    <t>.species = SPECIES_MAGEARNA,</t>
  </si>
  <si>
    <t>.ability = FRONTIER_ABILITY_1, //ABILITY Soul Heart</t>
  </si>
  <si>
    <t>.item = ITEM_FIGHTINIUM_Z,</t>
  </si>
  <si>
    <t>MOVE_MOONBLAST, //illegal</t>
  </si>
  <si>
    <t>.species = SPECIES_MELMETAL,</t>
  </si>
  <si>
    <t>.ability = FRONTIER_ABILITY_1, //ABILITY Clear Body</t>
  </si>
  <si>
    <t>MOVE_DOUBLEIRONBASH,</t>
  </si>
  <si>
    <t>.species = SPECIES_JELLICENT,</t>
  </si>
  <si>
    <t>.ability = FRONTIER_ABILITY_HIDDEN, //ABILITY Water bubble</t>
  </si>
  <si>
    <t>MOVE_WATERSPOUT,</t>
  </si>
  <si>
    <t>static const struct BattleTowerSpread sExpertBossBattle_Saffron_DumbassKid[] =</t>
  </si>
  <si>
    <t>//perma rain</t>
  </si>
  <si>
    <t>.species = SPECIES_BEARTIC,</t>
  </si>
  <si>
    <t>.ability = FRONTIER_ABILITY_HIDDEN, //ABILITY Swift Swim</t>
  </si>
  <si>
    <t>.species = SPECIES_ZAPDOS,</t>
  </si>
  <si>
    <t>.ability = FRONTIER_ABILITY_HIDDEN, //ABILITY Static</t>
  </si>
  <si>
    <t>MOVE_THUNDER,</t>
  </si>
  <si>
    <t>.species = SPECIES_FROSMOTH,</t>
  </si>
  <si>
    <t>.ability = FRONTIER_ABILITY_HIDDEN, //ABILITY Ice Scales</t>
  </si>
  <si>
    <t>.species = SPECIES_GOODRA,</t>
  </si>
  <si>
    <t>.ability = FRONTIER_ABILITY_2, //ABILITY Hydration</t>
  </si>
  <si>
    <t>MOVE_REST,</t>
  </si>
  <si>
    <t>MOVE_DRAGONHAMMER,</t>
  </si>
  <si>
    <t>MOVE_DUALWINGBEAT,</t>
  </si>
  <si>
    <t>.species = SPECIES_SWAMPERT,</t>
  </si>
  <si>
    <t>.ability = FRONTIER_ABILITY_HIDDEN, //ABILITY Damp, Swift Swim in Mega</t>
  </si>
  <si>
    <t>.item = ITEM_SWAMPERTITE,</t>
  </si>
  <si>
    <t>static const struct BattleTowerSpread sExpertBossBattle_Pewter_BrockRematch[] =</t>
  </si>
  <si>
    <t>//perma sandstorm, super effective moves deal 33% less to Brock's mons</t>
  </si>
  <si>
    <t>.species = SPECIES_TERRAKION,</t>
  </si>
  <si>
    <t>.species = SPECIES_LANDORUS,</t>
  </si>
  <si>
    <t>.ability = FRONTIER_ABILITY_1, //ABILITY Sand Force</t>
  </si>
  <si>
    <t>MOVE_ROCKPOLISH,</t>
  </si>
  <si>
    <t>.species = SPECIES_ZYGARDE,</t>
  </si>
  <si>
    <t>.ability = FRONTIER_ABILITY_HIDDEN, //ABILITY power construct</t>
  </si>
  <si>
    <t>MOVE_COIL,</t>
  </si>
  <si>
    <t>MOVE_THOUSANDARROWS,</t>
  </si>
  <si>
    <t>.species = SPECIES_SANDSLASH,</t>
  </si>
  <si>
    <t>.item = ITEM_GROUNDIUM_Z,</t>
  </si>
  <si>
    <t>.species = SPECIES_EMPOLEON,</t>
  </si>
  <si>
    <t>.ability = FRONTIER_ABILITY_HIDDEN, //ABILITY Competitive</t>
  </si>
  <si>
    <t>.species = SPECIES_AERODACTYL,</t>
  </si>
  <si>
    <t>.ability = FRONTIER_ABILITY_2, //ABILITY Pressure</t>
  </si>
  <si>
    <t>.item = ITEM_AERODACTYLITE,</t>
  </si>
  <si>
    <t>static const struct BattleTowerSpread sExpertBossBattle_Cerulean_MistyRematch[] =</t>
  </si>
  <si>
    <t>.species = SPECIES_GRENINJA,</t>
  </si>
  <si>
    <t>.ability = FRONTIER_ABILITY_HIDDEN, //ABILITY Protean</t>
  </si>
  <si>
    <t>.species = SPECIES_KINGDRA,</t>
  </si>
  <si>
    <t>.nature = NATURE_MILD,</t>
  </si>
  <si>
    <t>MOVE_SNIPESHOT,</t>
  </si>
  <si>
    <t>.species = SPECIES_SEISMITOAD,</t>
  </si>
  <si>
    <t>.species = SPECIES_JIRACHI,</t>
  </si>
  <si>
    <t>.ability = FRONTIER_ABILITY_1, //ABILITY Serene Grace</t>
  </si>
  <si>
    <t>.species = SPECIES_THUNDURUS_THERIAN,</t>
  </si>
  <si>
    <t>.ability = FRONTIER_ABILITY_1, //ABILITY Volt Absorb</t>
  </si>
  <si>
    <t>.item = ITEM_GYARADOSITE,</t>
  </si>
  <si>
    <t>static const struct BattleTowerSpread sExpertBossBattle_Vermilion_LtSurgeRematch[] =</t>
  </si>
  <si>
    <t>//perma electric terrain, perma magnet rise</t>
  </si>
  <si>
    <t>.ability = FRONTIER_ABILITY_2, //ABILITY Levitate</t>
  </si>
  <si>
    <t>.species = SPECIES_ZEKROM,</t>
  </si>
  <si>
    <t>.ability = FRONTIER_ABILITY_1, //ABILITY Teravolt</t>
  </si>
  <si>
    <t>MOVE_BOLTSTRIKE,</t>
  </si>
  <si>
    <t>MOVE_DRAGONHAMMER, //illegal</t>
  </si>
  <si>
    <t>.ball = BALL_TYPE_MASTER_BALL,</t>
  </si>
  <si>
    <t>.species = SPECIES_RAIKOU,</t>
  </si>
  <si>
    <t>.ability = FRONTIER_ABILITY_HIDDEN, //ABILITY inner Focus</t>
  </si>
  <si>
    <t>static const struct BattleTowerSpread sExpertBossBattle_Route8_CentiMiniBoss[] =</t>
  </si>
  <si>
    <t>.ability = FRONTIER_ABILITY_1, //ABILITY Rough Skin</t>
  </si>
  <si>
    <t>MOVE_GLARE,</t>
  </si>
  <si>
    <t>.species = SPECIES_MOLTRES_G,</t>
  </si>
  <si>
    <t>.ability = FRONTIER_ABILITY_1, //ABILITY Berserk</t>
  </si>
  <si>
    <t>MOVE_AGILITY,</t>
  </si>
  <si>
    <t>MOVE_FIERYWRATH,</t>
  </si>
  <si>
    <t>.ability = FRONTIER_ABILITY_1, //ABILITY misty Surge</t>
  </si>
  <si>
    <t>.species = SPECIES_LANDORUS_THERIAN,</t>
  </si>
  <si>
    <t>MOVE_FLY,</t>
  </si>
  <si>
    <t>.species = SPECIES_FERROTHORN,</t>
  </si>
  <si>
    <t>.nature = NATURE_RELAXED,</t>
  </si>
  <si>
    <t>.species = SPECIES_CENTISKORCH,</t>
  </si>
  <si>
    <t>.ability = FRONTIER_ABILITY_1, //ABILITY Flash Fire</t>
  </si>
  <si>
    <t>.item = ITEM_CENTISKITE,</t>
  </si>
  <si>
    <t>MOVE_FIRELASH,</t>
  </si>
  <si>
    <t>MOVE_LEECHLIFE,</t>
  </si>
  <si>
    <t>static const struct BattleTowerSpread sExpertBossBattle_Celadon_Flapple1[] =</t>
  </si>
  <si>
    <t>.species = SPECIES_TAPU_KOKO,</t>
  </si>
  <si>
    <t>.ability = FRONTIER_ABILITY_1, //ABILITY Electric Surge</t>
  </si>
  <si>
    <t>.ability = FRONTIER_ABILITY_1, //ABILITY Unburden</t>
  </si>
  <si>
    <t>.species = SPECIES_VAPOREON,</t>
  </si>
  <si>
    <t>.ability = FRONTIER_ABILITY_1, //ABILITY Water Absorb</t>
  </si>
  <si>
    <t>.species = SPECIES_FLAPPLE,</t>
  </si>
  <si>
    <t>.item = ITEM_APPLITE,</t>
  </si>
  <si>
    <t>MOVE_GRAVAPPLE,</t>
  </si>
  <si>
    <t>MOVE_DRACOMETEOR,</t>
  </si>
  <si>
    <t>static const struct BattleTowerSpread sExpertBossBattle_Celadon_Flapple2[] =</t>
  </si>
  <si>
    <t>.species = SPECIES_DODRIO,</t>
  </si>
  <si>
    <t>.ability = FRONTIER_ABILITY_1, //ABILITY Rock head</t>
  </si>
  <si>
    <t>MOVE_PURSUIT,</t>
  </si>
  <si>
    <t>MOVE_JUMPKICK,</t>
  </si>
  <si>
    <t>.ability = FRONTIER_ABILITY_HIDDEN, //ABILITY Steel Worker</t>
  </si>
  <si>
    <t>MOVE_VOLTTACKLE,</t>
  </si>
  <si>
    <t>.species = SPECIES_CINDERACE,</t>
  </si>
  <si>
    <t>MOVE_HIGHJUMPKICK,</t>
  </si>
  <si>
    <t>.species = SPECIES_APPLETUN,</t>
  </si>
  <si>
    <t>static const struct BattleTowerSpread sExpertBossBattle_Fuschia_Sandacondite[] =</t>
  </si>
  <si>
    <t>.species = SPECIES_SILVALLY_FAIRY,</t>
  </si>
  <si>
    <t>.species = SPECIES_ESCAVALIER,</t>
  </si>
  <si>
    <t>.ability = FRONTIER_ABILITY_HIDDEN, //ABILITY Overcoat</t>
  </si>
  <si>
    <t>MOVE_MEGAHORN,</t>
  </si>
  <si>
    <t>MOVE_SKYATTACK,</t>
  </si>
  <si>
    <t>.ability = FRONTIER_ABILITY_2, //ABILITY Illuminate</t>
  </si>
  <si>
    <t>MOVE_BLIZZARD,</t>
  </si>
  <si>
    <t>.species = SPECIES_CURSOLA,</t>
  </si>
  <si>
    <t>.species = SPECIES_SANDACONDA,</t>
  </si>
  <si>
    <t>.ability = FRONTIER_ABILITY_2, //ABILITY Shed Skin</t>
  </si>
  <si>
    <t>.item = ITEM_SANDACONDITE,</t>
  </si>
  <si>
    <t>static const struct BattleTowerSpread sExpertBossBattle_Fuschia_KogaGymTrainer[] =</t>
  </si>
  <si>
    <t>.species = SPECIES_MR_MIME,</t>
  </si>
  <si>
    <t>.ability = FRONTIER_ABILITY_HIDDEN, //ABILITY GALVANIZE</t>
  </si>
  <si>
    <t>.species = SPECIES_HATTERENE,</t>
  </si>
  <si>
    <t>.ability = FRONTIER_ABILITY_HIDDEN, //ABILITY Magic Bounce</t>
  </si>
  <si>
    <t>.species = SPECIES_ELECTRODE,</t>
  </si>
  <si>
    <t>.species = SPECIES_TURTONATOR,</t>
  </si>
  <si>
    <t>.species = SPECIES_SILVALLY,</t>
  </si>
  <si>
    <t>MOVE_SHADOWCLAW,</t>
  </si>
  <si>
    <t>.species = SPECIES_VOLCANION,</t>
  </si>
  <si>
    <t>static const struct BattleTowerSpread sExpertBossBattle_Fuschia_Brendan[] =</t>
  </si>
  <si>
    <t>.species = SPECIES_NIHILEGO,</t>
  </si>
  <si>
    <t>.spDefIv = 21, //these IVs allows beast boost to boost SpA instead of SpD</t>
  </si>
  <si>
    <t>.ability = FRONTIER_ABILITY_1, //ABILITY soul heart</t>
  </si>
  <si>
    <t>.species = SPECIES_URSHIFU_RAPID,</t>
  </si>
  <si>
    <t>.ability = FRONTIER_ABILITY_1, //ABILITY Unseen Fist</t>
  </si>
  <si>
    <t>MOVE_SURGINGSTRIKES,</t>
  </si>
  <si>
    <t>.species = SPECIES_DEOXYS_ATTACK,</t>
  </si>
  <si>
    <t>.ability = FRONTIER_ABILITY_1, //ABILITY Pressure</t>
  </si>
  <si>
    <t>.ability = FRONTIER_ABILITY_1, //ABILITY Overgrow, Technician in Mega</t>
  </si>
  <si>
    <t>.item = ITEM_SCEPTILITE,</t>
  </si>
  <si>
    <t>MOVE_DUALCHOP,</t>
  </si>
  <si>
    <t>static const struct BattleTowerSpread sExpertBossBattle_Fuschia_Koga[] =</t>
  </si>
  <si>
    <t>//perma tailwind</t>
  </si>
  <si>
    <t>.species = SPECIES_TAPU_LELE,</t>
  </si>
  <si>
    <t>.ability = FRONTIER_ABILITY_1, //ABILITY Psychic Surge</t>
  </si>
  <si>
    <t>.species = SPECIES_SIRFETCHD,</t>
  </si>
  <si>
    <t>.ability = FRONTIER_ABILITY_1, //ABILITY Blademaster</t>
  </si>
  <si>
    <t>.ability = FRONTIER_ABILITY_2, //ABILITY Moxie</t>
  </si>
  <si>
    <t>.species = SPECIES_KYUREM_WHITE,</t>
  </si>
  <si>
    <t>.ability = FRONTIER_ABILITY_1, //ABILITY Turbo Blaze</t>
  </si>
  <si>
    <t>.item = ITEM_DRAGONIUM_Z,</t>
  </si>
  <si>
    <t>MOVE_FUSIONFLARE,</t>
  </si>
  <si>
    <t>MOVE_DYNAMAXCANNON,</t>
  </si>
  <si>
    <t>.species = SPECIES_TOXTRICITY,</t>
  </si>
  <si>
    <t>.ability = FRONTIER_ABILITY_1, //ABILITY Punk Rock</t>
  </si>
  <si>
    <t>.item = ITEM_TOXTRICITITE,</t>
  </si>
  <si>
    <t>MOVE_OVERDRIVE,</t>
  </si>
  <si>
    <t>static const struct BattleTowerSpread sExpertBossBattle_Seafoam_Pryce1[] =</t>
  </si>
  <si>
    <t>//perma hail +50% to defense</t>
  </si>
  <si>
    <t>.species = SPECIES_CLOYSTER,</t>
  </si>
  <si>
    <t>.ability = FRONTIER_ABILITY_2, //ABILITY Skill Link</t>
  </si>
  <si>
    <t>MOVE_ICICLESPEAR,</t>
  </si>
  <si>
    <t>.species = SPECIES_SUICUNE,</t>
  </si>
  <si>
    <t>.species = SPECIES_KYUREM_BLACK,</t>
  </si>
  <si>
    <t>.item = ITEM_ICIUM_Z,</t>
  </si>
  <si>
    <t>MOVE_FUSIONBOLT,</t>
  </si>
  <si>
    <t>.species = SPECIES_ARCTOZOLT,</t>
  </si>
  <si>
    <t>.ability = FRONTIER_ABILITY_HIDDEN, //ABILITY Slush Rush</t>
  </si>
  <si>
    <t>.species = SPECIES_GLALIE,</t>
  </si>
  <si>
    <t>.ability = FRONTIER_ABILITY_2, //ABILITY Ice Body, Refrigerate Mega</t>
  </si>
  <si>
    <t>.item = ITEM_GLALITITE,</t>
  </si>
  <si>
    <t>MOVE_QUICKATTACK,</t>
  </si>
  <si>
    <t>static const struct BattleTowerSpread sExpertBossBattle_Seafoam_Pryce2[] =</t>
  </si>
  <si>
    <t>.species = SPECIES_SANDSLASH_A,</t>
  </si>
  <si>
    <t>.ability = FRONTIER_ABILITY_1, //ABILITY Slush Rush</t>
  </si>
  <si>
    <t>.species = SPECIES_ARCTOVISH,</t>
  </si>
  <si>
    <t>static const struct BattleTowerSpread sExpertBossBattle_Seafoam_Pryce3[] =</t>
  </si>
  <si>
    <t>//perma hail</t>
  </si>
  <si>
    <t>MOVE_SOFTBOILED,</t>
  </si>
  <si>
    <t>static const struct BattleTowerSpread sExpertBossBattle_Celadon_ErikaRe[] =</t>
  </si>
  <si>
    <t>//perma grassy terrain, grass moves for erika get 75% boost if not very effective</t>
  </si>
  <si>
    <t>.species = SPECIES_TSAREENA,</t>
  </si>
  <si>
    <t>.species = SPECIES_SERPERIOR,</t>
  </si>
  <si>
    <t>.ability = FRONTIER_ABILITY_HIDDEN, //ABILITY Contrary</t>
  </si>
  <si>
    <t>.species = SPECIES_AMPHAROS,</t>
  </si>
  <si>
    <t>.ability = FRONTIER_ABILITY_1, //ABILITY Static, Thick Fat mega</t>
  </si>
  <si>
    <t>.item = ITEM_AMPHAROSITE,</t>
  </si>
  <si>
    <t>static const struct BattleTowerSpread sExpertBossBattle_Cinnabar_May[] =</t>
  </si>
  <si>
    <t>//cannot remove hazards</t>
  </si>
  <si>
    <t>.ability = FRONTIER_ABILITY_1, //ABILITY Swarm</t>
  </si>
  <si>
    <t>.species = SPECIES_XURKITREE,</t>
  </si>
  <si>
    <t>.item = ITEM_ELECTRIUM_Z,</t>
  </si>
  <si>
    <t>.species = SPECIES_DURANT,</t>
  </si>
  <si>
    <t>.ability = FRONTIER_ABILITY_2, //ABILITY Hustle</t>
  </si>
  <si>
    <t>MOVE_HONECLAWS,</t>
  </si>
  <si>
    <t>.ability = FRONTIER_ABILITY_HIDDEN, //ABILITY Speed Boost</t>
  </si>
  <si>
    <t>.item = ITEM_BLAZIKENITE,</t>
  </si>
  <si>
    <t>static const struct BattleTowerSpread sExpertBossBattle_Cinnabar_Mansion1[] =</t>
  </si>
  <si>
    <t>//single battle</t>
  </si>
  <si>
    <t>.species = SPECIES_FROSLASS,</t>
  </si>
  <si>
    <t>MOVE_POLTERGEIST,</t>
  </si>
  <si>
    <t>MOVE_DESTINYBOND,</t>
  </si>
  <si>
    <t>.species = SPECIES_SAMUROTT,</t>
  </si>
  <si>
    <t>.ability = FRONTIER_ABILITY_HIDDEN, //ABILITY Blade master</t>
  </si>
  <si>
    <t>MOVE_RAZORSHELL,</t>
  </si>
  <si>
    <t>.species = SPECIES_PIDGEOT,</t>
  </si>
  <si>
    <t>.ability = FRONTIER_ABILITY_2, //ABILITY Tangled Feet, No Guard</t>
  </si>
  <si>
    <t>.item = ITEM_PIDGEOTITE,</t>
  </si>
  <si>
    <t>.species = SPECIES_EMBOAR,</t>
  </si>
  <si>
    <t>.item = ITEM_CHOICE_BAND,</t>
  </si>
  <si>
    <t>.species = SPECIES_LEAFEON,</t>
  </si>
  <si>
    <t>.ability = FRONTIER_ABILITY_2, //ABILITY Sap Sipper</t>
  </si>
  <si>
    <t>MOVE_SAPPYSEED,</t>
  </si>
  <si>
    <t>.species = SPECIES_FLYGON,</t>
  </si>
  <si>
    <t>.ability = FRONTIER_ABILITY_HIDDEN, //ABILITY Tinted Lens</t>
  </si>
  <si>
    <t>static const struct BattleTowerSpread sExpertBossBattle_Cinnabar_Mansion2[] =</t>
  </si>
  <si>
    <t>//double battle</t>
  </si>
  <si>
    <t>MOVE_MORNINGSUN,</t>
  </si>
  <si>
    <t>.species = SPECIES_RILLABOOM,</t>
  </si>
  <si>
    <t>.species = SPECIES_DRAPION,</t>
  </si>
  <si>
    <t>.ability = FRONTIER_ABILITY_2, //ABILITY Sniper</t>
  </si>
  <si>
    <t>MOVE_AQUATAIL,</t>
  </si>
  <si>
    <t>.species = SPECIES_LOPUNNY,</t>
  </si>
  <si>
    <t>.ability = FRONTIER_ABILITY_HIDDEN, //ABILITY Limber</t>
  </si>
  <si>
    <t>.item = ITEM_LOPUNNITE,</t>
  </si>
  <si>
    <t>.species = SPECIES_SPECTRIER,</t>
  </si>
  <si>
    <t>.ability = FRONTIER_ABILITY_1, //ABILITY Grim Neigh</t>
  </si>
  <si>
    <t>static const struct BattleTowerSpread sExpertBossBattle_Cinnabar_Jasmine[] =</t>
  </si>
  <si>
    <t>//pokemon are immune to fire</t>
  </si>
  <si>
    <t>.species = SPECIES_TAPU_BULU,</t>
  </si>
  <si>
    <t>.ability = FRONTIER_ABILITY_1, //ABILITY Grassy Surge</t>
  </si>
  <si>
    <t>.species = SPECIES_NECROZMA_DUSK_MANE,</t>
  </si>
  <si>
    <t>.ability = FRONTIER_ABILITY_1, //ABILITY Full Metal Body</t>
  </si>
  <si>
    <t>MOVE_SUNSTEELSTRIKE,</t>
  </si>
  <si>
    <t>.species = SPECIES_GENESECT,</t>
  </si>
  <si>
    <t>.ability = FRONTIER_ABILITY_1, //ABILITY Download</t>
  </si>
  <si>
    <t>.species = SPECIES_AGGRON,</t>
  </si>
  <si>
    <t>.ability = FRONTIER_ABILITY_1, //ABILITY Sturdy, Filter mega</t>
  </si>
  <si>
    <t>.item = ITEM_AGGRONITE,</t>
  </si>
  <si>
    <t>MOVE_HEAVYSLAM,</t>
  </si>
  <si>
    <t>static const struct BattleTowerSpread sExpertBossBattle_Cinnabar_Blaine[] =</t>
  </si>
  <si>
    <t>//harsh sunlight (water moves do no damage)</t>
  </si>
  <si>
    <t>.species = SPECIES_HELIOLISK,</t>
  </si>
  <si>
    <t>.ability = FRONTIER_ABILITY_HIDDEN, //ABILITY Solar Power</t>
  </si>
  <si>
    <t>.species = SPECIES_GROUDON,</t>
  </si>
  <si>
    <t>.ability = FRONTIER_ABILITY_1, //ABILITY desolate land, doesnt really matter in this battle</t>
  </si>
  <si>
    <t>.item = ITEM_RED_ORB,</t>
  </si>
  <si>
    <t>MOVE_PRECIPICEBLADES,</t>
  </si>
  <si>
    <t>.shiny      = TRUE,</t>
  </si>
  <si>
    <t>.species = SPECIES_SILVALLY_GROUND,</t>
  </si>
  <si>
    <t>.ability = FRONTIER_ABILITY_HIDDEN, //ABILITY Chlorophyll</t>
  </si>
  <si>
    <t>.species = SPECIES_TYPHLOSION,</t>
  </si>
  <si>
    <t>.ability = FRONTIER_ABILITY_HIDDEN, //ABILITY Blazing Soul</t>
  </si>
  <si>
    <t>MOVE_ERUPTION,</t>
  </si>
  <si>
    <t>.ability = FRONTIER_ABILITY_HIDDEN, //ABILITY Tough Claws Mega</t>
  </si>
  <si>
    <t>static const struct BattleTowerSpread sExpertBossBattle_CeruleanCave_Grunt1[] =</t>
  </si>
  <si>
    <t>.species = SPECIES_URSARING,</t>
  </si>
  <si>
    <t>.ability = FRONTIER_ABILITY_2, //ABILITY Quick Feet</t>
  </si>
  <si>
    <t>.species = SPECIES_BISHARP,</t>
  </si>
  <si>
    <t>.ability = FRONTIER_ABILITY_1, //ABILITY Defiant</t>
  </si>
  <si>
    <t>.species = SPECIES_NINJASK,</t>
  </si>
  <si>
    <t>.ability = FRONTIER_ABILITY_1, //ABILITY Speed Boost</t>
  </si>
  <si>
    <t>MOVE_SONICSLASH,</t>
  </si>
  <si>
    <t>.ability = FRONTIER_ABILITY_HIDDEN, //ABILITY Regenerator</t>
  </si>
  <si>
    <t>MOVE_FUTURESIGHT,</t>
  </si>
  <si>
    <t>.species = SPECIES_SHARPEDO,</t>
  </si>
  <si>
    <t>.ability = FRONTIER_ABILITY_HIDDEN, //ABILITY Speed Boost, Strong Jaw Mega</t>
  </si>
  <si>
    <t>.item = ITEM_SHARPEDONITE,</t>
  </si>
  <si>
    <t>static const struct BattleTowerSpread sExpertBossBattle_CeruleanCave_Grunt2[] =</t>
  </si>
  <si>
    <t>.species = SPECIES_QWILFISH,</t>
  </si>
  <si>
    <t>MOVE_TOXICSPIKES,</t>
  </si>
  <si>
    <t>.species = SPECIES_MANDIBUZZ,</t>
  </si>
  <si>
    <t>.ability = FRONTIER_ABILITY_2, //ABILITY Overcoat</t>
  </si>
  <si>
    <t>.species = SPECIES_BLISSEY,</t>
  </si>
  <si>
    <t>.ability = FRONTIER_ABILITY_1, //ABILITY Natural Cure</t>
  </si>
  <si>
    <t>MOVE_SEISMICTOSS,</t>
  </si>
  <si>
    <t>.species = SPECIES_TANGROWTH,</t>
  </si>
  <si>
    <t>.species = SPECIES_SLOWBRO,</t>
  </si>
  <si>
    <t>.species = SPECIES_GARBODOR,</t>
  </si>
  <si>
    <t>.ability = FRONTIER_ABILITY_1, //ABILITY Gooey, Parasitic Waste Mega</t>
  </si>
  <si>
    <t>.item = ITEM_GARBODORITE,</t>
  </si>
  <si>
    <t>static const struct BattleTowerSpread sExpertBossBattle_CeruleanCave_Archer[] =</t>
  </si>
  <si>
    <t>.ability = FRONTIER_ABILITY_HIDDEN, //ABILITY drought</t>
  </si>
  <si>
    <t>.species = SPECIES_EXEGGUTOR,</t>
  </si>
  <si>
    <t>.ability = FRONTIER_ABILITY_2, //ABILITY Flash Fire, Solar Power Mega</t>
  </si>
  <si>
    <t>.species = SPECIES_SUNFLORA,</t>
  </si>
  <si>
    <t>static const struct BattleTowerSpread sExpertBossBattle_CeruleanCave_Ariana[] =</t>
  </si>
  <si>
    <t>.species = SPECIES_PORYGON2,</t>
  </si>
  <si>
    <t>.ability = FRONTIER_ABILITY_1, //ABILITY Trace</t>
  </si>
  <si>
    <t>MOVE_TRICKROOM,</t>
  </si>
  <si>
    <t>.species = SPECIES_HOOPA_UNBOUND,</t>
  </si>
  <si>
    <t>.ability = FRONTIER_ABILITY_1, //ABILITY MAgician</t>
  </si>
  <si>
    <t>.item = ITEM_DARKINIUM_Z,</t>
  </si>
  <si>
    <t>.species = SPECIES_SAWK,</t>
  </si>
  <si>
    <t>static const struct BattleTowerSpread sExpertBossBattle_CeruleanCave_Giovanni[] =</t>
  </si>
  <si>
    <t>//psychic terrain</t>
  </si>
  <si>
    <t>.species = SPECIES_SPIRITOMB,</t>
  </si>
  <si>
    <t>.item = ITEM_FIGY_BERRY,</t>
  </si>
  <si>
    <t>.species = SPECIES_MEWTWO,</t>
  </si>
  <si>
    <t>.ability = FRONTIER_ABILITY_HIDDEN, //ABILITY unnerve</t>
  </si>
  <si>
    <t>.item = ITEM_MEWTWONITE_Y,</t>
  </si>
  <si>
    <t>MOVE_SOULSTRIKE,</t>
  </si>
  <si>
    <t>static const struct BattleTowerSpread sExpertBossBattle_CeruleanCave_Ketchup1[] =</t>
  </si>
  <si>
    <t>//automatic tailwind</t>
  </si>
  <si>
    <t>.species = SPECIES_NECROZMA,</t>
  </si>
  <si>
    <t>.ability = FRONTIER_ABILITY_1, //ABILITY Prism Armor</t>
  </si>
  <si>
    <t>.ability = FRONTIER_ABILITY_HIDDEN, //ABILITY Mega Launcher</t>
  </si>
  <si>
    <t>.species = SPECIES_BANETTE,</t>
  </si>
  <si>
    <t>.ability = FRONTIER_ABILITY_1, //ABILITY Insomnia/Prankster</t>
  </si>
  <si>
    <t>.item = ITEM_BANETTITE,</t>
  </si>
  <si>
    <t>.species = SPECIES_URSHIFU_SINGLE,</t>
  </si>
  <si>
    <t>static const struct BattleTowerSpread sExpertBossBattle_CeruleanCave_Ketchup2[] =</t>
  </si>
  <si>
    <t>//fighting spirit, lives at 1 hp if above 75%</t>
  </si>
  <si>
    <t>.species = SPECIES_GALVANTULA,</t>
  </si>
  <si>
    <t>.ability = FRONTIER_ABILITY_1, //ABILITY Compound Eyes</t>
  </si>
  <si>
    <t>.item = ITEM_PETAYA_BERRY,</t>
  </si>
  <si>
    <t>.species = SPECIES_DRAGAPULT,</t>
  </si>
  <si>
    <t>MOVE_PHANTOMFORCE,</t>
  </si>
  <si>
    <t>MOVE_DRAGONDARTS,</t>
  </si>
  <si>
    <t>MOVE_IRONTAIL,</t>
  </si>
  <si>
    <t>.item = ITEM_SALAC_BERRY,</t>
  </si>
  <si>
    <t>static const struct BattleTowerSpread sExpertBossBattle_Viridian_Clair[] =</t>
  </si>
  <si>
    <t>//can't bring fairies to this battle, can't remove hazards</t>
  </si>
  <si>
    <t>.species = SPECIES_SHUCKLE,</t>
  </si>
  <si>
    <t>.ability = FRONTIER_ABILITY_2, //ABILITY Solid Rock</t>
  </si>
  <si>
    <t>.item = ITEM_RED_CARD,</t>
  </si>
  <si>
    <t>.species = SPECIES_GIRATINA,</t>
  </si>
  <si>
    <t>.item = ITEM_GRISEOUS_ORB,</t>
  </si>
  <si>
    <t>MOVE_SPIRITSHACKLE, //illegal</t>
  </si>
  <si>
    <t>.ball = BALL_TYPE_LOVE_BALL,</t>
  </si>
  <si>
    <t>.ability = FRONTIER_ABILITY_1, //ABILITY Prism Armor/Neuroforce</t>
  </si>
  <si>
    <t>.item = ITEM_ULTRANECROZIUM_Z,</t>
  </si>
  <si>
    <t>MOVE_PHOTONGEYSER,</t>
  </si>
  <si>
    <t>.species = SPECIES_ETERNATUS,</t>
  </si>
  <si>
    <t>.species = SPECIES_DURALUDON,</t>
  </si>
  <si>
    <t>.ability = FRONTIER_ABILITY_HIDDEN, //ABILITY Clear Body Bad Company Mega</t>
  </si>
  <si>
    <t>.item = ITEM_DURALUDONITE,</t>
  </si>
  <si>
    <t>MOVE_STEELBEAM,</t>
  </si>
  <si>
    <t>static const struct BattleTowerSpread sExpertBossBattle_Viridian_GaryPreE4Charmander[] =</t>
  </si>
  <si>
    <t>// sea of fire</t>
  </si>
  <si>
    <t>.ability = FRONTIER_ABILITY_1, //ABILITY Blaze, Drought Mega</t>
  </si>
  <si>
    <t>.item = ITEM_CHARIZARDITE_Y,</t>
  </si>
  <si>
    <t>.ability = FRONTIER_ABILITY_HIDDEN, //ABILITY Rough Skin</t>
  </si>
  <si>
    <t>.item = ITEM_YACHE_BERRY,</t>
  </si>
  <si>
    <t>MOVE_FIERYDANCE,</t>
  </si>
  <si>
    <t>.species = SPECIES_LATIAS,</t>
  </si>
  <si>
    <t>MOVE_MISTBALL,</t>
  </si>
  <si>
    <t>static const struct BattleTowerSpread sExpertBossBattle_Viridian_GaryPreE4Bulbasaur[] =</t>
  </si>
  <si>
    <t>//swamp (pokemon get 1/4 speed)</t>
  </si>
  <si>
    <t>.species = SPECIES_CONKELDURR,</t>
  </si>
  <si>
    <t>.species = SPECIES_CHANDELURE,</t>
  </si>
  <si>
    <t>.ability = FRONTIER_ABILITY_HIDDEN, //ABILITY Shadow Tag</t>
  </si>
  <si>
    <t>static const struct BattleTowerSpread sExpertBossBattle_Viridian_GaryPreE4Squirtle[] =</t>
  </si>
  <si>
    <t>// serene grace, rain</t>
  </si>
  <si>
    <t>.species = SPECIES_BARRASKEWDA,</t>
  </si>
  <si>
    <t>.ball = BALL_TYPE_DIVE_BALL,</t>
  </si>
  <si>
    <t>.ability = FRONTIER_ABILITY_2, //ABILITY hydration</t>
  </si>
  <si>
    <t>.ability = FRONTIER_ABILITY_HIDDEN, //ABILITY Rain Dish</t>
  </si>
  <si>
    <t>static const struct BattleTowerSpread sExpertBossBattle_Viridian_BrendanFinal[] =</t>
  </si>
  <si>
    <t>//swamp, 1/4 your speed</t>
  </si>
  <si>
    <t>.species = SPECIES_TYRANTRUM,</t>
  </si>
  <si>
    <t>.species = SPECIES_MAROWAK_A,</t>
  </si>
  <si>
    <t>.ability = FRONTIER_ABILITY_HIDDEN, //ABILITY Bone Zone</t>
  </si>
  <si>
    <t>.item = ITEM_THICK_CLUB,</t>
  </si>
  <si>
    <t>MOVE_SHADOWBONE,</t>
  </si>
  <si>
    <t>.species = SPECIES_EXPLOUD,</t>
  </si>
  <si>
    <t>.ability = FRONTIER_ABILITY_HIDDEN, //ABILITY Punk Rock</t>
  </si>
  <si>
    <t>.ability = FRONTIER_ABILITY_1, //ABILITY Overgrow Technician Mega</t>
  </si>
  <si>
    <t>static const struct BattleTowerSpread sExpertBossBattle_VictoryRoad_AceTrainer1[] =</t>
  </si>
  <si>
    <t>.ability = FRONTIER_ABILITY_1, //ABILITY Technician</t>
  </si>
  <si>
    <t>.species = SPECIES_SHEDINJA,</t>
  </si>
  <si>
    <t>.ability = FRONTIER_ABILITY_1, //ABILITY Wonder Guard</t>
  </si>
  <si>
    <t>.species = SPECIES_ABSOL,</t>
  </si>
  <si>
    <t>.ability = FRONTIER_ABILITY_2, //ABILITY Super Luck Blademaster</t>
  </si>
  <si>
    <t>.item = ITEM_ABSOLITE,</t>
  </si>
  <si>
    <t>.ability = FRONTIER_ABILITY_1, //ABILITY Compound eyes</t>
  </si>
  <si>
    <t>.species = SPECIES_BLACEPHALON,</t>
  </si>
  <si>
    <t>static const struct BattleTowerSpread sExpertBossBattle_VictoryRoad_AceTrainer2[] =</t>
  </si>
  <si>
    <t>.species = SPECIES_BRONZONG,</t>
  </si>
  <si>
    <t>.item = ITEM_WATERIUM_Z,</t>
  </si>
  <si>
    <t>.ability = FRONTIER_ABILITY_HIDDEN, //ABILITY Corrosion</t>
  </si>
  <si>
    <t>.species = SPECIES_KINGLER,</t>
  </si>
  <si>
    <t>.ability = FRONTIER_ABILITY_1, //ABILITY Hyper Cutter Tough Claws Mega</t>
  </si>
  <si>
    <t>.item = ITEM_KINGLERITE,</t>
  </si>
  <si>
    <t>MOVE_CRABHAMMER,</t>
  </si>
  <si>
    <t>.species = SPECIES_RAPIDASH_G,</t>
  </si>
  <si>
    <t>.ability = FRONTIER_ABILITY_HIDDEN, //ABILITY Pastel Veil</t>
  </si>
  <si>
    <t>static const struct BattleTowerSpread sExpertBossBattle_VictoryRoad_AceTrainer3[] =</t>
  </si>
  <si>
    <t>MOVE_FIREBLAST,</t>
  </si>
  <si>
    <t>.species = SPECIES_AUDINO,</t>
  </si>
  <si>
    <t>.item = ITEM_AUDINITE,</t>
  </si>
  <si>
    <t>MOVE_WISH,</t>
  </si>
  <si>
    <t>.species = SPECIES_MEW,</t>
  </si>
  <si>
    <t>.ability = FRONTIER_ABILITY_1, //ABILITY Synchronize</t>
  </si>
  <si>
    <t>MOVE_COSMICPOWER,</t>
  </si>
  <si>
    <t>.species = SPECIES_MIENSHAO,</t>
  </si>
  <si>
    <t>.ability = FRONTIER_ABILITY_2, //ABILITY Regenerator</t>
  </si>
  <si>
    <t>.species = SPECIES_SILVALLY_STEEL,</t>
  </si>
  <si>
    <t>MOVE_VACUUMWAVE,</t>
  </si>
  <si>
    <t>static const struct BattleTowerSpread sExpertBossBattle_VictoryRoad_AceTrainer4[] =</t>
  </si>
  <si>
    <t>.ability = FRONTIER_ABILITY_HIDDEN, //ABILITY Limber Scrappy Hidden</t>
  </si>
  <si>
    <t>.species = SPECIES_BELLOSSOM,</t>
  </si>
  <si>
    <t>.species = SPECIES_STAKATAKA,</t>
  </si>
  <si>
    <t>.ability = FRONTIER_ABILITY_1, //ABILITY Hunger Switch</t>
  </si>
  <si>
    <t>MOVE_SEEDBOMB,</t>
  </si>
  <si>
    <t>.ability = FRONTIER_ABILITY_HIDDEN, //ABILITY Sage Power</t>
  </si>
  <si>
    <t>static const struct BattleTowerSpread sExpertBossBattle_VictoryRoad_AceTrainer5[] =</t>
  </si>
  <si>
    <t>.species = SPECIES_DIANCIE,</t>
  </si>
  <si>
    <t>.ability = FRONTIER_ABILITY_1, //ABILITY Clear Body Magic Bounce</t>
  </si>
  <si>
    <t>.item = ITEM_DIANCITE,</t>
  </si>
  <si>
    <t>MOVE_DIAMONDSTORM,</t>
  </si>
  <si>
    <t>.species = SPECIES_VIRIZION,</t>
  </si>
  <si>
    <t>.species = SPECIES_MUK_A,</t>
  </si>
  <si>
    <t>.ability = FRONTIER_ABILITY_1, //ABILITY Poison Touch</t>
  </si>
  <si>
    <t>.species = SPECIES_GRAPPLOCT,</t>
  </si>
  <si>
    <t>static const struct BattleTowerSpread sExpertBossBattle_VictoryRoad_AceTrainer6[] =</t>
  </si>
  <si>
    <t>.species = SPECIES_METAGROSS,</t>
  </si>
  <si>
    <t>MOVE_METEORMASH,</t>
  </si>
  <si>
    <t>.species = SPECIES_PANGORO,</t>
  </si>
  <si>
    <t>.species = SPECIES_ESPEON,</t>
  </si>
  <si>
    <t>.ability = FRONTIER_ABILITY_HIDDEN, //ABILITY Multiscale</t>
  </si>
  <si>
    <t>.species = SPECIES_TAUROS,</t>
  </si>
  <si>
    <t>.species = SPECIES_PINSIR,</t>
  </si>
  <si>
    <t>.ability = FRONTIER_ABILITY_1, //ABILITY Hyper Cutter</t>
  </si>
  <si>
    <t>.item = ITEM_PINSIRITE,</t>
  </si>
  <si>
    <t>static const struct BattleTowerSpread sExpertBossBattle_VictoryRoad_AceTrainer7[] =</t>
  </si>
  <si>
    <t>.species = SPECIES_DARMANITAN, //darmanitan zen</t>
  </si>
  <si>
    <t>.ability = FRONTIER_ABILITY_HIDDEN, //ABILITY Zen Mode</t>
  </si>
  <si>
    <t>.species = SPECIES_SCRAFTY,</t>
  </si>
  <si>
    <t>.species = SPECIES_COPPERAJAH,</t>
  </si>
  <si>
    <t>.ability = FRONTIER_ABILITY_1, //ABILITY Sheer Force Mega</t>
  </si>
  <si>
    <t>.item = ITEM_COPPERAJITE,</t>
  </si>
  <si>
    <t>.species = SPECIES_RUNERIGUS,</t>
  </si>
  <si>
    <t>.ability = FRONTIER_ABILITY_HIDDEN, //ABILITY Shadow Shield</t>
  </si>
  <si>
    <t>.ability = FRONTIER_ABILITY_HIDDEN, //ABILITY Adaptabilty</t>
  </si>
  <si>
    <t>static const struct BattleTowerSpread sExpertBossBattle_E4_LoreleiRain[] =</t>
  </si>
  <si>
    <t>//Heavy Rain (immunity to fire)</t>
  </si>
  <si>
    <t>.species = SPECIES_DRAGONITE,</t>
  </si>
  <si>
    <t>.species = SPECIES_PALKIA,</t>
  </si>
  <si>
    <t>.item = ITEM_LUSTROUS_ORB,</t>
  </si>
  <si>
    <t>MOVE_SPACIALREND,</t>
  </si>
  <si>
    <t>.ability = FRONTIER_ABILITY_HIDDEN, //ABILITY Damp Swift Swim Mega</t>
  </si>
  <si>
    <t>static const struct BattleTowerSpread sExpertBossBattle_E4_LoreleiHail[] =</t>
  </si>
  <si>
    <t>.species = SPECIES_GLACEON,</t>
  </si>
  <si>
    <t>.item = ITEM_CHOICE_SPECS,</t>
  </si>
  <si>
    <t>MOVE_HIGHHORSEPOWER, //illegal</t>
  </si>
  <si>
    <t>.ability = FRONTIER_ABILITY_2, //ABILITY Slush Rush</t>
  </si>
  <si>
    <t>.ability = FRONTIER_ABILITY_1, //ABILITY Teravolt thingy</t>
  </si>
  <si>
    <t>MOVE_DYNAMAXCANNON, //illegal</t>
  </si>
  <si>
    <t>.species = SPECIES_ABOMASNOW,</t>
  </si>
  <si>
    <t>.ability = FRONTIER_ABILITY_HIDDEN, //ABILITY Soundproof Slush Rush Mega</t>
  </si>
  <si>
    <t>.item = ITEM_ABOMASITE,</t>
  </si>
  <si>
    <t>static const struct BattleTowerSpread sExpertBossBattle_E4_Bruno1[] =</t>
  </si>
  <si>
    <t>//misty terrain</t>
  </si>
  <si>
    <t>.species = SPECIES_ZERAORA,</t>
  </si>
  <si>
    <t>.item = ITEM_MISTY_SEED,</t>
  </si>
  <si>
    <t>.species = SPECIES_ZACIAN,</t>
  </si>
  <si>
    <t>.ability = FRONTIER_ABILITY_1, //ABILITY Intrepid Sword</t>
  </si>
  <si>
    <t>.item = ITEM_RUSTED_SWORD,</t>
  </si>
  <si>
    <t>.species = SPECIES_LUCARIO,</t>
  </si>
  <si>
    <t>.ability = FRONTIER_ABILITY_2, //ABILITY Inner Focus Adaptability</t>
  </si>
  <si>
    <t>.item = ITEM_LUCARIONITE,</t>
  </si>
  <si>
    <t>static const struct BattleTowerSpread sExpertBossBattle_E4_Bruno2[] =</t>
  </si>
  <si>
    <t>.ability = FRONTIER_ABILITY_1, //ABILITY Shield</t>
  </si>
  <si>
    <t>.species = SPECIES_MEDICHAM,</t>
  </si>
  <si>
    <t>.ability = FRONTIER_ABILITY_1, //ABILITY Huge Power</t>
  </si>
  <si>
    <t>.item = ITEM_MEDICHAMITE,</t>
  </si>
  <si>
    <t>static const struct BattleTowerSpread sExpertBossBattle_E4_Agatha1[] =</t>
  </si>
  <si>
    <t>.species = SPECIES_MEWTWO, //mewtwo x</t>
  </si>
  <si>
    <t>.ability = FRONTIER_ABILITY_1, //ABILITY Unnerve, Insomnia</t>
  </si>
  <si>
    <t>.item = ITEM_MEWTWONITE_X,</t>
  </si>
  <si>
    <t>.species = SPECIES_YVELTAL,</t>
  </si>
  <si>
    <t>.ability = FRONTIER_ABILITY_1, //ABILITY Dark Aura</t>
  </si>
  <si>
    <t>MOVE_OBLIVIONWING,</t>
  </si>
  <si>
    <t>.species = SPECIES_ZARUDE,</t>
  </si>
  <si>
    <t>.item = ITEM_PSYCHIC_SEED,</t>
  </si>
  <si>
    <t>.species = SPECIES_VICTINI,</t>
  </si>
  <si>
    <t>.ability = FRONTIER_ABILITY_1, //ABILITY Victory Star</t>
  </si>
  <si>
    <t>MOVE_PYROBALL, //illegal</t>
  </si>
  <si>
    <t>.species = SPECIES_CALYREX_SHADOW,</t>
  </si>
  <si>
    <t>.ability = FRONTIER_ABILITY_1, //ABILITY As One Spectrier</t>
  </si>
  <si>
    <t>MOVE_ASTRALBARRAGE,</t>
  </si>
  <si>
    <t>static const struct BattleTowerSpread sExpertBossBattle_E4_Agatha2[] =</t>
  </si>
  <si>
    <t>.ability = FRONTIER_ABILITY_1, //ABILITY Unnerve, Steadfast</t>
  </si>
  <si>
    <t>static const struct BattleTowerSpread sExpertBossBattle_E4_Lance1[] =</t>
  </si>
  <si>
    <t>//can't remove hazards</t>
  </si>
  <si>
    <t>.species = SPECIES_DEOXYS_SPEED,</t>
  </si>
  <si>
    <t>.species = SPECIES_ARCEUS,</t>
  </si>
  <si>
    <t>.ability = FRONTIER_ABILITY_1, //ABILITY Multitype</t>
  </si>
  <si>
    <t>MOVE_JUDGMENT,</t>
  </si>
  <si>
    <t>.species = SPECIES_DIALGA,</t>
  </si>
  <si>
    <t>.ability = FRONTIER_ABILITY_1, //ABILITY Pressure, Primal Armor Primal form</t>
  </si>
  <si>
    <t>.item = ITEM_ADAMANT_ORB,</t>
  </si>
  <si>
    <t>MOVE_ROAROFTIME,</t>
  </si>
  <si>
    <t>.species = SPECIES_RAYQUAZA,</t>
  </si>
  <si>
    <t>.ability = FRONTIER_ABILITY_1, //ABILITY Delta Stream</t>
  </si>
  <si>
    <t>MOVE_DRAGONASCENT,</t>
  </si>
  <si>
    <t>static const struct BattleTowerSpread sExpertBossBattle_E4_Lance2[] =</t>
  </si>
  <si>
    <t>static const struct BattleTowerSpread sExpertBossBattle_E4_GarySquirtle[] =</t>
  </si>
  <si>
    <t>//opponent can't be statused/stat reductions</t>
  </si>
  <si>
    <t>.species = SPECIES_KYOGRE,</t>
  </si>
  <si>
    <t>.ability = FRONTIER_ABILITY_1, //ABILITY Drizzle Thingy STAYS UPON SWITCHING</t>
  </si>
  <si>
    <t>.item = ITEM_BLUE_ORB,</t>
  </si>
  <si>
    <t>MOVE_ORIGINPULSE,</t>
  </si>
  <si>
    <t>.ability = FRONTIER_ABILITY_HIDDEN, //ABILITY Damp/Swift Swim</t>
  </si>
  <si>
    <t>.ability = FRONTIER_ABILITY_1, //ABILITY Pressure/Levitate</t>
  </si>
  <si>
    <t>.item = ITEM_ETERNAMAX_ORB,</t>
  </si>
  <si>
    <t>.species = SPECIES_NECROZMA_DAWN_WINGS,</t>
  </si>
  <si>
    <t>.ability = FRONTIER_ABILITY_1, //ABILITY Clear Body Tough Claws</t>
  </si>
  <si>
    <t>.item = ITEM_METAGROSSITE,</t>
  </si>
  <si>
    <t>static const struct BattleTowerSpread sExpertBossBattle_E4_GaryBulbasaur[] =</t>
  </si>
  <si>
    <t>.ability = FRONTIER_ABILITY_1, //ABILITY Drizzle STAYS UPON SWITCHING</t>
  </si>
  <si>
    <t>.species = SPECIES_XERNEAS,</t>
  </si>
  <si>
    <t>.ability = FRONTIER_ABILITY_1, //ABILITY Fairy Aura</t>
  </si>
  <si>
    <t>MOVE_GEOMANCY,</t>
  </si>
  <si>
    <t>.item = ITEM_STEELIUM_Z,</t>
  </si>
  <si>
    <t>static const struct BattleTowerSpread sExpertBossBattle_E4_GaryCharmander[] =</t>
  </si>
  <si>
    <t>.ability = FRONTIER_ABILITY_1, //ABILITY Desolate Land</t>
  </si>
  <si>
    <t>.ability = FRONTIER_ABILITY_2, //ABILITY Flash Fire/Solar Power</t>
  </si>
  <si>
    <t>.species = SPECIES_HO_OH,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</si>
</sst>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</font>
    <font>
      <sz val="14.0"/>
      <color theme="1"/>
      <name val="Comfortaa"/>
    </font>
    <font>
      <color rgb="FFFF0000"/>
      <name val="Comfortaa"/>
    </font>
    <font>
      <color theme="1"/>
      <name val="Comfortaa"/>
    </font>
    <font/>
    <font>
      <u/>
      <sz val="14.0"/>
      <color theme="1"/>
      <name val="Comfortaa"/>
    </font>
    <font>
      <b/>
      <color theme="1"/>
      <name val="Comfortaa"/>
    </font>
    <font>
      <sz val="10.0"/>
      <color theme="1"/>
      <name val="Comfortaa"/>
    </font>
    <font>
      <sz val="14.0"/>
      <color theme="1"/>
      <name val="Comic Sans MS"/>
    </font>
    <font>
      <color theme="1"/>
      <name val="Arial"/>
    </font>
    <font>
      <u/>
      <color rgb="FF0000FF"/>
      <name val="Comfortaa"/>
    </font>
    <font>
      <sz val="8.0"/>
      <color theme="1"/>
      <name val="Comfortaa"/>
    </font>
    <font>
      <sz val="9.0"/>
      <color theme="1"/>
      <name val="Comfortaa"/>
    </font>
    <font>
      <u/>
      <color rgb="FF0000FF"/>
      <name val="Comfortaa"/>
    </font>
    <font>
      <color rgb="FF000000"/>
      <name val="Comfortaa"/>
    </font>
    <font>
      <u/>
      <sz val="14.0"/>
      <color theme="1"/>
      <name val="Comic Sans MS"/>
    </font>
    <font>
      <sz val="11.0"/>
      <color rgb="FF000000"/>
      <name val="Inconsolata"/>
    </font>
    <font>
      <u/>
      <color rgb="FF0000FF"/>
      <name val="Arial"/>
    </font>
    <font>
      <sz val="12.0"/>
      <color theme="1"/>
      <name val="Comic Sans MS"/>
    </font>
    <font>
      <u/>
      <color rgb="FF0000FF"/>
      <name val="Comfortaa"/>
    </font>
    <font>
      <u/>
      <color rgb="FF0000FF"/>
      <name val="Comfortaa"/>
    </font>
    <font>
      <u/>
      <color rgb="FF0000FF"/>
      <name val="Comfortaa"/>
    </font>
    <font>
      <color rgb="FFFF00FF"/>
      <name val="Comfortaa"/>
    </font>
    <font>
      <u/>
      <color rgb="FF0000FF"/>
      <name val="Comfortaa"/>
    </font>
    <font>
      <u/>
      <color rgb="FF0000FF"/>
      <name val="Comfortaa"/>
    </font>
    <font>
      <u/>
      <sz val="12.0"/>
      <color theme="1"/>
      <name val="Comic Sans MS"/>
    </font>
    <font>
      <u/>
      <color rgb="FF0000FF"/>
      <name val="Comfortaa"/>
    </font>
    <font>
      <u/>
      <color rgb="FF0000FF"/>
      <name val="Comfortaa"/>
    </font>
    <font>
      <u/>
      <sz val="10.0"/>
      <color rgb="FF0000FF"/>
      <name val="Comfortaa"/>
    </font>
  </fonts>
  <fills count="3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9900FF"/>
        <bgColor rgb="FF9900FF"/>
      </patternFill>
    </fill>
    <fill>
      <patternFill patternType="solid">
        <fgColor rgb="FF38761D"/>
        <bgColor rgb="FF38761D"/>
      </patternFill>
    </fill>
    <fill>
      <patternFill patternType="solid">
        <fgColor rgb="FF990000"/>
        <bgColor rgb="FF990000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BF9000"/>
        <bgColor rgb="FFBF9000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674EA7"/>
        <bgColor rgb="FF674EA7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vertical="top"/>
    </xf>
    <xf borderId="0" fillId="0" fontId="3" numFmtId="0" xfId="0" applyFont="1"/>
    <xf borderId="0" fillId="0" fontId="3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Alignment="1" applyFont="1">
      <alignment horizontal="center"/>
    </xf>
    <xf borderId="1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  <xf borderId="5" fillId="0" fontId="3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/>
    </xf>
    <xf borderId="11" fillId="0" fontId="3" numFmtId="0" xfId="0" applyAlignment="1" applyBorder="1" applyFont="1">
      <alignment horizontal="center"/>
    </xf>
    <xf borderId="11" fillId="0" fontId="4" numFmtId="0" xfId="0" applyBorder="1" applyFont="1"/>
    <xf borderId="10" fillId="0" fontId="4" numFmtId="0" xfId="0" applyBorder="1" applyFont="1"/>
    <xf borderId="12" fillId="0" fontId="3" numFmtId="0" xfId="0" applyAlignment="1" applyBorder="1" applyFont="1">
      <alignment horizontal="center"/>
    </xf>
    <xf borderId="13" fillId="0" fontId="3" numFmtId="0" xfId="0" applyAlignment="1" applyBorder="1" applyFont="1">
      <alignment horizontal="center"/>
    </xf>
    <xf borderId="14" fillId="0" fontId="4" numFmtId="0" xfId="0" applyBorder="1" applyFont="1"/>
    <xf borderId="12" fillId="0" fontId="4" numFmtId="0" xfId="0" applyBorder="1" applyFont="1"/>
    <xf borderId="5" fillId="0" fontId="1" numFmtId="0" xfId="0" applyAlignment="1" applyBorder="1" applyFont="1">
      <alignment horizontal="center"/>
    </xf>
    <xf borderId="5" fillId="0" fontId="7" numFmtId="0" xfId="0" applyBorder="1" applyFont="1"/>
    <xf borderId="8" fillId="0" fontId="7" numFmtId="0" xfId="0" applyBorder="1" applyFont="1"/>
    <xf borderId="13" fillId="0" fontId="3" numFmtId="0" xfId="0" applyBorder="1" applyFont="1"/>
    <xf borderId="15" fillId="0" fontId="4" numFmtId="0" xfId="0" applyBorder="1" applyFont="1"/>
    <xf borderId="14" fillId="0" fontId="3" numFmtId="0" xfId="0" applyAlignment="1" applyBorder="1" applyFont="1">
      <alignment horizontal="center"/>
    </xf>
    <xf borderId="0" fillId="2" fontId="8" numFmtId="0" xfId="0" applyAlignment="1" applyFill="1" applyFont="1">
      <alignment horizontal="center" vertical="bottom"/>
    </xf>
    <xf borderId="0" fillId="2" fontId="3" numFmtId="0" xfId="0" applyFont="1"/>
    <xf borderId="0" fillId="2" fontId="3" numFmtId="0" xfId="0" applyAlignment="1" applyFont="1">
      <alignment horizontal="center" vertical="bottom"/>
    </xf>
    <xf borderId="0" fillId="3" fontId="3" numFmtId="0" xfId="0" applyFill="1" applyFont="1"/>
    <xf borderId="0" fillId="3" fontId="3" numFmtId="0" xfId="0" applyAlignment="1" applyFont="1">
      <alignment horizontal="center"/>
    </xf>
    <xf borderId="0" fillId="4" fontId="3" numFmtId="0" xfId="0" applyFill="1" applyFont="1"/>
    <xf borderId="0" fillId="4" fontId="3" numFmtId="0" xfId="0" applyAlignment="1" applyFont="1">
      <alignment horizontal="center"/>
    </xf>
    <xf borderId="0" fillId="5" fontId="3" numFmtId="0" xfId="0" applyFill="1" applyFont="1"/>
    <xf borderId="0" fillId="5" fontId="3" numFmtId="0" xfId="0" applyAlignment="1" applyFont="1">
      <alignment horizontal="center"/>
    </xf>
    <xf borderId="0" fillId="6" fontId="3" numFmtId="0" xfId="0" applyFill="1" applyFont="1"/>
    <xf borderId="0" fillId="6" fontId="3" numFmtId="0" xfId="0" applyAlignment="1" applyFont="1">
      <alignment horizontal="center"/>
    </xf>
    <xf borderId="0" fillId="6" fontId="2" numFmtId="0" xfId="0" applyAlignment="1" applyFont="1">
      <alignment horizontal="center"/>
    </xf>
    <xf borderId="0" fillId="6" fontId="9" numFmtId="0" xfId="0" applyFont="1"/>
    <xf borderId="0" fillId="6" fontId="10" numFmtId="0" xfId="0" applyAlignment="1" applyFont="1">
      <alignment horizontal="center"/>
    </xf>
    <xf borderId="0" fillId="2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horizontal="center" vertical="bottom"/>
    </xf>
    <xf borderId="0" fillId="4" fontId="3" numFmtId="0" xfId="0" applyAlignment="1" applyFont="1">
      <alignment vertical="bottom"/>
    </xf>
    <xf borderId="0" fillId="4" fontId="3" numFmtId="0" xfId="0" applyAlignment="1" applyFont="1">
      <alignment horizontal="center" vertical="bottom"/>
    </xf>
    <xf borderId="0" fillId="5" fontId="3" numFmtId="0" xfId="0" applyAlignment="1" applyFont="1">
      <alignment vertical="bottom"/>
    </xf>
    <xf borderId="0" fillId="5" fontId="3" numFmtId="0" xfId="0" applyAlignment="1" applyFont="1">
      <alignment horizontal="center" vertical="bottom"/>
    </xf>
    <xf borderId="0" fillId="6" fontId="3" numFmtId="0" xfId="0" applyAlignment="1" applyFont="1">
      <alignment vertical="bottom"/>
    </xf>
    <xf borderId="0" fillId="6" fontId="3" numFmtId="0" xfId="0" applyAlignment="1" applyFont="1">
      <alignment horizontal="center" vertical="bottom"/>
    </xf>
    <xf borderId="0" fillId="6" fontId="9" numFmtId="0" xfId="0" applyAlignment="1" applyFont="1">
      <alignment vertical="bottom"/>
    </xf>
    <xf borderId="0" fillId="6" fontId="2" numFmtId="0" xfId="0" applyAlignment="1" applyFont="1">
      <alignment horizontal="center" vertical="bottom"/>
    </xf>
    <xf borderId="0" fillId="5" fontId="11" numFmtId="0" xfId="0" applyAlignment="1" applyFont="1">
      <alignment horizontal="center"/>
    </xf>
    <xf borderId="0" fillId="7" fontId="8" numFmtId="0" xfId="0" applyAlignment="1" applyFill="1" applyFont="1">
      <alignment horizontal="center" vertical="bottom"/>
    </xf>
    <xf borderId="0" fillId="7" fontId="3" numFmtId="0" xfId="0" applyFont="1"/>
    <xf borderId="0" fillId="7" fontId="3" numFmtId="0" xfId="0" applyAlignment="1" applyFont="1">
      <alignment horizontal="center" vertical="bottom"/>
    </xf>
    <xf borderId="0" fillId="8" fontId="3" numFmtId="0" xfId="0" applyFill="1" applyFont="1"/>
    <xf borderId="0" fillId="8" fontId="3" numFmtId="0" xfId="0" applyAlignment="1" applyFont="1">
      <alignment horizontal="center"/>
    </xf>
    <xf borderId="0" fillId="9" fontId="3" numFmtId="0" xfId="0" applyFill="1" applyFont="1"/>
    <xf borderId="0" fillId="9" fontId="3" numFmtId="0" xfId="0" applyAlignment="1" applyFont="1">
      <alignment horizontal="center"/>
    </xf>
    <xf borderId="0" fillId="9" fontId="12" numFmtId="0" xfId="0" applyAlignment="1" applyFont="1">
      <alignment horizontal="center"/>
    </xf>
    <xf borderId="0" fillId="10" fontId="3" numFmtId="0" xfId="0" applyFill="1" applyFont="1"/>
    <xf borderId="0" fillId="10" fontId="3" numFmtId="0" xfId="0" applyAlignment="1" applyFont="1">
      <alignment horizontal="center"/>
    </xf>
    <xf borderId="0" fillId="10" fontId="2" numFmtId="0" xfId="0" applyAlignment="1" applyFont="1">
      <alignment horizontal="center"/>
    </xf>
    <xf borderId="0" fillId="10" fontId="9" numFmtId="0" xfId="0" applyFont="1"/>
    <xf borderId="0" fillId="10" fontId="13" numFmtId="0" xfId="0" applyAlignment="1" applyFont="1">
      <alignment horizontal="center"/>
    </xf>
    <xf borderId="0" fillId="9" fontId="14" numFmtId="0" xfId="0" applyAlignment="1" applyFont="1">
      <alignment horizontal="center"/>
    </xf>
    <xf borderId="0" fillId="10" fontId="14" numFmtId="0" xfId="0" applyAlignment="1" applyFont="1">
      <alignment horizontal="center"/>
    </xf>
    <xf borderId="0" fillId="7" fontId="15" numFmtId="0" xfId="0" applyAlignment="1" applyFont="1">
      <alignment horizontal="center" vertical="bottom"/>
    </xf>
    <xf borderId="0" fillId="7" fontId="16" numFmtId="0" xfId="0" applyAlignment="1" applyFont="1">
      <alignment horizontal="center"/>
    </xf>
    <xf borderId="0" fillId="7" fontId="12" numFmtId="0" xfId="0" applyAlignment="1" applyFont="1">
      <alignment horizontal="center" vertical="bottom"/>
    </xf>
    <xf borderId="0" fillId="9" fontId="11" numFmtId="0" xfId="0" applyAlignment="1" applyFont="1">
      <alignment horizontal="center"/>
    </xf>
    <xf borderId="0" fillId="10" fontId="17" numFmtId="0" xfId="0" applyAlignment="1" applyFont="1">
      <alignment horizontal="center" readingOrder="0"/>
    </xf>
    <xf borderId="0" fillId="11" fontId="8" numFmtId="0" xfId="0" applyAlignment="1" applyFill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2" fontId="18" numFmtId="0" xfId="0" applyAlignment="1" applyFont="1">
      <alignment horizontal="center"/>
    </xf>
    <xf borderId="0" fillId="0" fontId="18" numFmtId="0" xfId="0" applyAlignment="1" applyFont="1">
      <alignment horizontal="center"/>
    </xf>
    <xf borderId="0" fillId="12" fontId="18" numFmtId="0" xfId="0" applyAlignment="1" applyFill="1" applyFont="1">
      <alignment horizontal="center"/>
    </xf>
    <xf borderId="0" fillId="13" fontId="18" numFmtId="0" xfId="0" applyAlignment="1" applyFill="1" applyFont="1">
      <alignment horizontal="center"/>
    </xf>
    <xf borderId="0" fillId="2" fontId="16" numFmtId="0" xfId="0" applyFont="1"/>
    <xf borderId="0" fillId="0" fontId="3" numFmtId="0" xfId="0" applyAlignment="1" applyFont="1">
      <alignment horizontal="center" vertical="bottom"/>
    </xf>
    <xf borderId="0" fillId="12" fontId="3" numFmtId="0" xfId="0" applyFont="1"/>
    <xf borderId="0" fillId="12" fontId="3" numFmtId="0" xfId="0" applyAlignment="1" applyFont="1">
      <alignment horizontal="center" vertical="bottom"/>
    </xf>
    <xf borderId="0" fillId="13" fontId="3" numFmtId="0" xfId="0" applyFont="1"/>
    <xf borderId="0" fillId="13" fontId="3" numFmtId="0" xfId="0" applyAlignment="1" applyFont="1">
      <alignment horizontal="center" vertical="bottom"/>
    </xf>
    <xf borderId="0" fillId="14" fontId="3" numFmtId="0" xfId="0" applyFill="1" applyFont="1"/>
    <xf borderId="0" fillId="14" fontId="3" numFmtId="0" xfId="0" applyAlignment="1" applyFont="1">
      <alignment horizontal="center"/>
    </xf>
    <xf borderId="0" fillId="15" fontId="3" numFmtId="0" xfId="0" applyFill="1" applyFont="1"/>
    <xf borderId="0" fillId="15" fontId="3" numFmtId="0" xfId="0" applyAlignment="1" applyFont="1">
      <alignment horizontal="center"/>
    </xf>
    <xf borderId="0" fillId="16" fontId="3" numFmtId="0" xfId="0" applyFill="1" applyFont="1"/>
    <xf borderId="0" fillId="16" fontId="3" numFmtId="0" xfId="0" applyAlignment="1" applyFont="1">
      <alignment horizontal="center"/>
    </xf>
    <xf borderId="0" fillId="17" fontId="3" numFmtId="0" xfId="0" applyFill="1" applyFont="1"/>
    <xf borderId="0" fillId="17" fontId="3" numFmtId="0" xfId="0" applyAlignment="1" applyFont="1">
      <alignment horizontal="center"/>
    </xf>
    <xf borderId="0" fillId="18" fontId="3" numFmtId="0" xfId="0" applyFill="1" applyFont="1"/>
    <xf borderId="0" fillId="18" fontId="3" numFmtId="0" xfId="0" applyAlignment="1" applyFont="1">
      <alignment horizontal="center"/>
    </xf>
    <xf borderId="0" fillId="19" fontId="3" numFmtId="0" xfId="0" applyFill="1" applyFont="1"/>
    <xf borderId="0" fillId="19" fontId="3" numFmtId="0" xfId="0" applyAlignment="1" applyFont="1">
      <alignment horizontal="center"/>
    </xf>
    <xf borderId="0" fillId="18" fontId="9" numFmtId="0" xfId="0" applyFont="1"/>
    <xf borderId="0" fillId="19" fontId="9" numFmtId="0" xfId="0" applyFont="1"/>
    <xf borderId="0" fillId="20" fontId="3" numFmtId="0" xfId="0" applyFill="1" applyFont="1"/>
    <xf borderId="0" fillId="20" fontId="19" numFmtId="0" xfId="0" applyAlignment="1" applyFont="1">
      <alignment horizontal="center"/>
    </xf>
    <xf borderId="0" fillId="18" fontId="20" numFmtId="0" xfId="0" applyAlignment="1" applyFont="1">
      <alignment horizontal="center"/>
    </xf>
    <xf borderId="0" fillId="19" fontId="21" numFmtId="0" xfId="0" applyAlignment="1" applyFont="1">
      <alignment horizontal="center"/>
    </xf>
    <xf borderId="0" fillId="17" fontId="7" numFmtId="0" xfId="0" applyAlignment="1" applyFont="1">
      <alignment horizontal="center"/>
    </xf>
    <xf borderId="0" fillId="17" fontId="11" numFmtId="0" xfId="0" applyAlignment="1" applyFont="1">
      <alignment horizontal="center"/>
    </xf>
    <xf borderId="0" fillId="16" fontId="22" numFmtId="0" xfId="0" applyAlignment="1" applyFont="1">
      <alignment horizontal="center"/>
    </xf>
    <xf borderId="0" fillId="21" fontId="8" numFmtId="0" xfId="0" applyAlignment="1" applyFill="1" applyFont="1">
      <alignment horizontal="center" vertical="bottom"/>
    </xf>
    <xf borderId="0" fillId="22" fontId="18" numFmtId="0" xfId="0" applyAlignment="1" applyFill="1" applyFont="1">
      <alignment horizontal="center"/>
    </xf>
    <xf borderId="0" fillId="22" fontId="3" numFmtId="0" xfId="0" applyFont="1"/>
    <xf borderId="0" fillId="22" fontId="3" numFmtId="0" xfId="0" applyAlignment="1" applyFont="1">
      <alignment horizontal="center" vertical="bottom"/>
    </xf>
    <xf borderId="0" fillId="23" fontId="3" numFmtId="0" xfId="0" applyFill="1" applyFont="1"/>
    <xf borderId="0" fillId="23" fontId="3" numFmtId="0" xfId="0" applyAlignment="1" applyFont="1">
      <alignment horizontal="center"/>
    </xf>
    <xf borderId="0" fillId="24" fontId="3" numFmtId="0" xfId="0" applyFill="1" applyFont="1"/>
    <xf borderId="0" fillId="24" fontId="3" numFmtId="0" xfId="0" applyAlignment="1" applyFont="1">
      <alignment horizontal="center"/>
    </xf>
    <xf borderId="0" fillId="24" fontId="9" numFmtId="0" xfId="0" applyFont="1"/>
    <xf borderId="0" fillId="24" fontId="23" numFmtId="0" xfId="0" applyAlignment="1" applyFont="1">
      <alignment horizontal="center"/>
    </xf>
    <xf borderId="0" fillId="24" fontId="2" numFmtId="0" xfId="0" applyAlignment="1" applyFont="1">
      <alignment horizontal="center"/>
    </xf>
    <xf borderId="0" fillId="25" fontId="18" numFmtId="0" xfId="0" applyAlignment="1" applyFill="1" applyFont="1">
      <alignment horizontal="center"/>
    </xf>
    <xf borderId="0" fillId="25" fontId="3" numFmtId="0" xfId="0" applyFont="1"/>
    <xf borderId="0" fillId="25" fontId="3" numFmtId="0" xfId="0" applyAlignment="1" applyFont="1">
      <alignment horizontal="center" vertical="bottom"/>
    </xf>
    <xf borderId="0" fillId="26" fontId="3" numFmtId="0" xfId="0" applyFill="1" applyFont="1"/>
    <xf borderId="0" fillId="26" fontId="3" numFmtId="0" xfId="0" applyAlignment="1" applyFont="1">
      <alignment horizontal="center"/>
    </xf>
    <xf borderId="0" fillId="27" fontId="3" numFmtId="0" xfId="0" applyFill="1" applyFont="1"/>
    <xf borderId="0" fillId="27" fontId="3" numFmtId="0" xfId="0" applyAlignment="1" applyFont="1">
      <alignment horizontal="center"/>
    </xf>
    <xf borderId="0" fillId="28" fontId="3" numFmtId="0" xfId="0" applyFill="1" applyFont="1"/>
    <xf borderId="0" fillId="28" fontId="3" numFmtId="0" xfId="0" applyAlignment="1" applyFont="1">
      <alignment horizontal="center"/>
    </xf>
    <xf borderId="0" fillId="28" fontId="9" numFmtId="0" xfId="0" applyFont="1"/>
    <xf borderId="0" fillId="28" fontId="2" numFmtId="0" xfId="0" applyAlignment="1" applyFont="1">
      <alignment horizontal="center"/>
    </xf>
    <xf borderId="0" fillId="28" fontId="24" numFmtId="0" xfId="0" applyAlignment="1" applyFont="1">
      <alignment horizontal="center"/>
    </xf>
    <xf borderId="0" fillId="27" fontId="22" numFmtId="0" xfId="0" applyAlignment="1" applyFont="1">
      <alignment horizontal="center"/>
    </xf>
    <xf borderId="0" fillId="25" fontId="25" numFmtId="0" xfId="0" applyAlignment="1" applyFont="1">
      <alignment horizontal="center"/>
    </xf>
    <xf borderId="0" fillId="25" fontId="16" numFmtId="0" xfId="0" applyAlignment="1" applyFont="1">
      <alignment horizontal="center"/>
    </xf>
    <xf borderId="0" fillId="27" fontId="11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9" numFmtId="0" xfId="0" applyFont="1"/>
    <xf borderId="0" fillId="29" fontId="18" numFmtId="0" xfId="0" applyAlignment="1" applyFill="1" applyFont="1">
      <alignment horizontal="center"/>
    </xf>
    <xf borderId="0" fillId="29" fontId="3" numFmtId="0" xfId="0" applyFont="1"/>
    <xf borderId="0" fillId="29" fontId="3" numFmtId="0" xfId="0" applyAlignment="1" applyFont="1">
      <alignment horizontal="center" vertical="bottom"/>
    </xf>
    <xf borderId="0" fillId="30" fontId="3" numFmtId="0" xfId="0" applyFill="1" applyFont="1"/>
    <xf borderId="0" fillId="30" fontId="3" numFmtId="0" xfId="0" applyAlignment="1" applyFont="1">
      <alignment horizontal="center"/>
    </xf>
    <xf borderId="0" fillId="31" fontId="3" numFmtId="0" xfId="0" applyFill="1" applyFont="1"/>
    <xf borderId="0" fillId="31" fontId="3" numFmtId="0" xfId="0" applyAlignment="1" applyFont="1">
      <alignment horizontal="center"/>
    </xf>
    <xf borderId="0" fillId="32" fontId="3" numFmtId="0" xfId="0" applyFill="1" applyFont="1"/>
    <xf borderId="0" fillId="32" fontId="3" numFmtId="0" xfId="0" applyAlignment="1" applyFont="1">
      <alignment horizontal="center"/>
    </xf>
    <xf borderId="0" fillId="32" fontId="9" numFmtId="0" xfId="0" applyFont="1"/>
    <xf borderId="0" fillId="32" fontId="26" numFmtId="0" xfId="0" applyAlignment="1" applyFont="1">
      <alignment horizontal="center"/>
    </xf>
    <xf borderId="0" fillId="29" fontId="16" numFmtId="0" xfId="0" applyAlignment="1" applyFont="1">
      <alignment horizontal="center"/>
    </xf>
    <xf borderId="0" fillId="31" fontId="22" numFmtId="0" xfId="0" applyAlignment="1" applyFont="1">
      <alignment horizontal="center"/>
    </xf>
    <xf borderId="0" fillId="32" fontId="2" numFmtId="0" xfId="0" applyAlignment="1" applyFont="1">
      <alignment horizontal="center"/>
    </xf>
    <xf borderId="0" fillId="33" fontId="18" numFmtId="0" xfId="0" applyAlignment="1" applyFill="1" applyFont="1">
      <alignment horizontal="center"/>
    </xf>
    <xf borderId="0" fillId="33" fontId="3" numFmtId="0" xfId="0" applyFont="1"/>
    <xf borderId="0" fillId="33" fontId="3" numFmtId="0" xfId="0" applyAlignment="1" applyFont="1">
      <alignment horizontal="center" vertical="bottom"/>
    </xf>
    <xf borderId="0" fillId="34" fontId="3" numFmtId="0" xfId="0" applyFill="1" applyFont="1"/>
    <xf borderId="0" fillId="34" fontId="3" numFmtId="0" xfId="0" applyAlignment="1" applyFont="1">
      <alignment horizontal="center"/>
    </xf>
    <xf borderId="0" fillId="35" fontId="3" numFmtId="0" xfId="0" applyFill="1" applyFont="1"/>
    <xf borderId="0" fillId="35" fontId="3" numFmtId="0" xfId="0" applyAlignment="1" applyFont="1">
      <alignment horizontal="center"/>
    </xf>
    <xf borderId="0" fillId="36" fontId="3" numFmtId="0" xfId="0" applyFill="1" applyFont="1"/>
    <xf borderId="0" fillId="36" fontId="3" numFmtId="0" xfId="0" applyAlignment="1" applyFont="1">
      <alignment horizontal="center"/>
    </xf>
    <xf borderId="0" fillId="36" fontId="9" numFmtId="0" xfId="0" applyFont="1"/>
    <xf borderId="0" fillId="36" fontId="2" numFmtId="0" xfId="0" applyAlignment="1" applyFont="1">
      <alignment horizontal="center"/>
    </xf>
    <xf borderId="0" fillId="36" fontId="27" numFmtId="0" xfId="0" applyAlignment="1" applyFont="1">
      <alignment horizontal="center"/>
    </xf>
    <xf borderId="0" fillId="33" fontId="16" numFmtId="0" xfId="0" applyAlignment="1" applyFont="1">
      <alignment horizontal="center"/>
    </xf>
    <xf borderId="0" fillId="36" fontId="28" numFmtId="0" xfId="0" applyAlignment="1" applyFont="1">
      <alignment horizontal="center" vertical="center"/>
    </xf>
    <xf borderId="0" fillId="35" fontId="12" numFmtId="0" xfId="0" applyAlignment="1" applyFont="1">
      <alignment horizontal="center"/>
    </xf>
    <xf borderId="0" fillId="35" fontId="11" numFmtId="0" xfId="0" applyAlignment="1" applyFont="1">
      <alignment horizontal="center"/>
    </xf>
    <xf borderId="0" fillId="35" fontId="22" numFmtId="0" xfId="0" applyAlignment="1" applyFont="1">
      <alignment horizontal="center"/>
    </xf>
    <xf borderId="0" fillId="33" fontId="1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304800</xdr:colOff>
      <xdr:row>29</xdr:row>
      <xdr:rowOff>190500</xdr:rowOff>
    </xdr:from>
    <xdr:ext cx="838200" cy="10096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pokepast.es/e0380364a083a330" TargetMode="External"/><Relationship Id="rId2" Type="http://schemas.openxmlformats.org/officeDocument/2006/relationships/hyperlink" Target="https://pokepast.es/f08d909d3f6ea0c8" TargetMode="External"/><Relationship Id="rId3" Type="http://schemas.openxmlformats.org/officeDocument/2006/relationships/hyperlink" Target="https://pokepast.es/bf6a0150da74d4a8" TargetMode="External"/><Relationship Id="rId4" Type="http://schemas.openxmlformats.org/officeDocument/2006/relationships/hyperlink" Target="https://pokepast.es/25531201de02874c" TargetMode="External"/><Relationship Id="rId5" Type="http://schemas.openxmlformats.org/officeDocument/2006/relationships/hyperlink" Target="https://pokepast.es/14c7ab842e1152a9" TargetMode="External"/><Relationship Id="rId6" Type="http://schemas.openxmlformats.org/officeDocument/2006/relationships/hyperlink" Target="https://pokepast.es/f72a60c4664bb79d" TargetMode="External"/><Relationship Id="rId7" Type="http://schemas.openxmlformats.org/officeDocument/2006/relationships/hyperlink" Target="https://pokepast.es/2f534131a9cbc310" TargetMode="External"/><Relationship Id="rId8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okepast.es/4f9e56f7839df522" TargetMode="External"/><Relationship Id="rId2" Type="http://schemas.openxmlformats.org/officeDocument/2006/relationships/hyperlink" Target="https://pokepast.es/1acba2a90a8d6566" TargetMode="External"/><Relationship Id="rId3" Type="http://schemas.openxmlformats.org/officeDocument/2006/relationships/hyperlink" Target="https://pokepast.es/b5ee113dda9fc764" TargetMode="External"/><Relationship Id="rId4" Type="http://schemas.openxmlformats.org/officeDocument/2006/relationships/hyperlink" Target="https://pokepast.es/c759256f116a99d5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pokepast.es/4d90bf1e49ce9873" TargetMode="External"/><Relationship Id="rId6" Type="http://schemas.openxmlformats.org/officeDocument/2006/relationships/hyperlink" Target="https://pokepast.es/1f03ff0f888374bf" TargetMode="External"/><Relationship Id="rId7" Type="http://schemas.openxmlformats.org/officeDocument/2006/relationships/hyperlink" Target="https://pokepast.es/0d8260ee682cd20f" TargetMode="External"/><Relationship Id="rId8" Type="http://schemas.openxmlformats.org/officeDocument/2006/relationships/hyperlink" Target="https://pokepast.es/f7b3d9ab02c6fd6a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pokepast.es/63b0850dfd0616f9" TargetMode="External"/><Relationship Id="rId2" Type="http://schemas.openxmlformats.org/officeDocument/2006/relationships/hyperlink" Target="https://pokepast.es/649fdc1a3cfe9b38" TargetMode="External"/><Relationship Id="rId3" Type="http://schemas.openxmlformats.org/officeDocument/2006/relationships/hyperlink" Target="https://pokepast.es/60c2b8141626658f" TargetMode="External"/><Relationship Id="rId4" Type="http://schemas.openxmlformats.org/officeDocument/2006/relationships/hyperlink" Target="https://pokepast.es/c92493bebb393557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pokepast.es/a022920e75bc44d8" TargetMode="External"/><Relationship Id="rId2" Type="http://schemas.openxmlformats.org/officeDocument/2006/relationships/hyperlink" Target="https://pokepast.es/3056778fd96beeed" TargetMode="External"/><Relationship Id="rId3" Type="http://schemas.openxmlformats.org/officeDocument/2006/relationships/hyperlink" Target="https://pokepast.es/2be6792f30269170" TargetMode="External"/><Relationship Id="rId4" Type="http://schemas.openxmlformats.org/officeDocument/2006/relationships/hyperlink" Target="https://pokepast.es/c36974897b82d77b" TargetMode="External"/><Relationship Id="rId10" Type="http://schemas.openxmlformats.org/officeDocument/2006/relationships/drawing" Target="../drawings/drawing5.xml"/><Relationship Id="rId9" Type="http://schemas.openxmlformats.org/officeDocument/2006/relationships/hyperlink" Target="https://pokepast.es/5954a24d57117669" TargetMode="External"/><Relationship Id="rId5" Type="http://schemas.openxmlformats.org/officeDocument/2006/relationships/hyperlink" Target="https://pokepast.es/137b3eac160c2feb" TargetMode="External"/><Relationship Id="rId6" Type="http://schemas.openxmlformats.org/officeDocument/2006/relationships/hyperlink" Target="https://pokepast.es/100beeefe851e6d4" TargetMode="External"/><Relationship Id="rId7" Type="http://schemas.openxmlformats.org/officeDocument/2006/relationships/hyperlink" Target="https://pokepast.es/5e938b03ffca9d31" TargetMode="External"/><Relationship Id="rId8" Type="http://schemas.openxmlformats.org/officeDocument/2006/relationships/hyperlink" Target="https://pokepast.es/2755548c5decec30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pokepast.es/be6c0999e7504fce" TargetMode="External"/><Relationship Id="rId10" Type="http://schemas.openxmlformats.org/officeDocument/2006/relationships/hyperlink" Target="https://pokepast.es/ec91bd03c76b5fa5" TargetMode="External"/><Relationship Id="rId13" Type="http://schemas.openxmlformats.org/officeDocument/2006/relationships/hyperlink" Target="https://pokepast.es/a894a50f923a7893" TargetMode="External"/><Relationship Id="rId12" Type="http://schemas.openxmlformats.org/officeDocument/2006/relationships/hyperlink" Target="https://pokepast.es/e6c6bef36003a4a3" TargetMode="External"/><Relationship Id="rId1" Type="http://schemas.openxmlformats.org/officeDocument/2006/relationships/hyperlink" Target="https://pokepast.es/2b6ae5bca162a807" TargetMode="External"/><Relationship Id="rId2" Type="http://schemas.openxmlformats.org/officeDocument/2006/relationships/hyperlink" Target="https://pokepast.es/412ddfe33725ddb2" TargetMode="External"/><Relationship Id="rId3" Type="http://schemas.openxmlformats.org/officeDocument/2006/relationships/hyperlink" Target="https://pokepast.es/e7489c45c5f43971" TargetMode="External"/><Relationship Id="rId4" Type="http://schemas.openxmlformats.org/officeDocument/2006/relationships/hyperlink" Target="https://pokepast.es/8f6477f279346e80" TargetMode="External"/><Relationship Id="rId9" Type="http://schemas.openxmlformats.org/officeDocument/2006/relationships/hyperlink" Target="https://pokepast.es/458060931d015b19" TargetMode="External"/><Relationship Id="rId15" Type="http://schemas.openxmlformats.org/officeDocument/2006/relationships/hyperlink" Target="https://pokepast.es/b85c2556311fb199" TargetMode="External"/><Relationship Id="rId14" Type="http://schemas.openxmlformats.org/officeDocument/2006/relationships/hyperlink" Target="https://pokepast.es/9f2512a39d64b18a" TargetMode="External"/><Relationship Id="rId17" Type="http://schemas.openxmlformats.org/officeDocument/2006/relationships/hyperlink" Target="https://pokepast.es/ad9d4a91fe9ce6fe" TargetMode="External"/><Relationship Id="rId16" Type="http://schemas.openxmlformats.org/officeDocument/2006/relationships/hyperlink" Target="https://pokepast.es/67408140a44d5106" TargetMode="External"/><Relationship Id="rId5" Type="http://schemas.openxmlformats.org/officeDocument/2006/relationships/hyperlink" Target="https://pokepast.es/06ece29fb0f7b406" TargetMode="External"/><Relationship Id="rId6" Type="http://schemas.openxmlformats.org/officeDocument/2006/relationships/hyperlink" Target="https://pokepast.es/47d272d66b09ca84" TargetMode="External"/><Relationship Id="rId18" Type="http://schemas.openxmlformats.org/officeDocument/2006/relationships/drawing" Target="../drawings/drawing6.xml"/><Relationship Id="rId7" Type="http://schemas.openxmlformats.org/officeDocument/2006/relationships/hyperlink" Target="https://pokepast.es/9a9544f1a6abad95" TargetMode="External"/><Relationship Id="rId8" Type="http://schemas.openxmlformats.org/officeDocument/2006/relationships/hyperlink" Target="https://pokepast.es/7d15d8fd06f9071b" TargetMode="Externa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pokepast.es/2e977badf5c074d3" TargetMode="External"/><Relationship Id="rId10" Type="http://schemas.openxmlformats.org/officeDocument/2006/relationships/hyperlink" Target="https://pokepast.es/4582609314130527" TargetMode="External"/><Relationship Id="rId13" Type="http://schemas.openxmlformats.org/officeDocument/2006/relationships/hyperlink" Target="https://pokepast.es/d459105853642954" TargetMode="External"/><Relationship Id="rId12" Type="http://schemas.openxmlformats.org/officeDocument/2006/relationships/hyperlink" Target="https://pokepast.es/a8db6e1f3bc5a817" TargetMode="External"/><Relationship Id="rId1" Type="http://schemas.openxmlformats.org/officeDocument/2006/relationships/hyperlink" Target="https://pokepast.es/0e90c4ccbc988820" TargetMode="External"/><Relationship Id="rId2" Type="http://schemas.openxmlformats.org/officeDocument/2006/relationships/hyperlink" Target="https://pokepast.es/f1760a597d71be14" TargetMode="External"/><Relationship Id="rId3" Type="http://schemas.openxmlformats.org/officeDocument/2006/relationships/hyperlink" Target="https://pokepast.es/1e2952bd9924df45" TargetMode="External"/><Relationship Id="rId4" Type="http://schemas.openxmlformats.org/officeDocument/2006/relationships/hyperlink" Target="https://pokepast.es/72504028652cd2a0" TargetMode="External"/><Relationship Id="rId9" Type="http://schemas.openxmlformats.org/officeDocument/2006/relationships/hyperlink" Target="https://pokepast.es/96877fe693cb88c6" TargetMode="External"/><Relationship Id="rId15" Type="http://schemas.openxmlformats.org/officeDocument/2006/relationships/hyperlink" Target="https://pokepast.es/65b5ee13e8ac2831" TargetMode="External"/><Relationship Id="rId14" Type="http://schemas.openxmlformats.org/officeDocument/2006/relationships/hyperlink" Target="https://pokepast.es/4378118986a5c350" TargetMode="External"/><Relationship Id="rId17" Type="http://schemas.openxmlformats.org/officeDocument/2006/relationships/hyperlink" Target="https://pokepast.es/602710bea6fb6935" TargetMode="External"/><Relationship Id="rId16" Type="http://schemas.openxmlformats.org/officeDocument/2006/relationships/hyperlink" Target="https://pokepast.es/4e4f7508dc46a627" TargetMode="External"/><Relationship Id="rId5" Type="http://schemas.openxmlformats.org/officeDocument/2006/relationships/hyperlink" Target="https://pokepast.es/8f64e0338955e0cc" TargetMode="External"/><Relationship Id="rId6" Type="http://schemas.openxmlformats.org/officeDocument/2006/relationships/hyperlink" Target="https://pokepast.es/cb52c704e00ec1ad" TargetMode="External"/><Relationship Id="rId18" Type="http://schemas.openxmlformats.org/officeDocument/2006/relationships/drawing" Target="../drawings/drawing7.xml"/><Relationship Id="rId7" Type="http://schemas.openxmlformats.org/officeDocument/2006/relationships/hyperlink" Target="https://pokepast.es/cc7c9e21b43056e5" TargetMode="External"/><Relationship Id="rId8" Type="http://schemas.openxmlformats.org/officeDocument/2006/relationships/hyperlink" Target="https://pokepast.es/ecf73e021068430a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pokepast.es/cd85eb14c9f6bef9" TargetMode="External"/><Relationship Id="rId2" Type="http://schemas.openxmlformats.org/officeDocument/2006/relationships/hyperlink" Target="https://pokepast.es/7ce260102ea8a9a0" TargetMode="External"/><Relationship Id="rId3" Type="http://schemas.openxmlformats.org/officeDocument/2006/relationships/hyperlink" Target="https://pokepast.es/2204550a74b919f3" TargetMode="External"/><Relationship Id="rId4" Type="http://schemas.openxmlformats.org/officeDocument/2006/relationships/hyperlink" Target="https://pokepast.es/7005604b96b8f2cb" TargetMode="External"/><Relationship Id="rId9" Type="http://schemas.openxmlformats.org/officeDocument/2006/relationships/drawing" Target="../drawings/drawing8.xml"/><Relationship Id="rId5" Type="http://schemas.openxmlformats.org/officeDocument/2006/relationships/hyperlink" Target="https://pokepast.es/7c6e28bc1e9970a1" TargetMode="External"/><Relationship Id="rId6" Type="http://schemas.openxmlformats.org/officeDocument/2006/relationships/hyperlink" Target="https://pokepast.es/89ad8fcd0ce510a3" TargetMode="External"/><Relationship Id="rId7" Type="http://schemas.openxmlformats.org/officeDocument/2006/relationships/hyperlink" Target="https://pokepast.es/6d011d4c5e320651" TargetMode="External"/><Relationship Id="rId8" Type="http://schemas.openxmlformats.org/officeDocument/2006/relationships/hyperlink" Target="https://pokepast.es/a8fcfc9017af0d89" TargetMode="Externa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pokepast.es/37c23a1d47a67856" TargetMode="External"/><Relationship Id="rId11" Type="http://schemas.openxmlformats.org/officeDocument/2006/relationships/hyperlink" Target="https://pokepast.es/d1ed630aeb999000" TargetMode="External"/><Relationship Id="rId22" Type="http://schemas.openxmlformats.org/officeDocument/2006/relationships/drawing" Target="../drawings/drawing9.xml"/><Relationship Id="rId10" Type="http://schemas.openxmlformats.org/officeDocument/2006/relationships/hyperlink" Target="https://pokepast.es/b93de4e42e720f2b" TargetMode="External"/><Relationship Id="rId21" Type="http://schemas.openxmlformats.org/officeDocument/2006/relationships/hyperlink" Target="https://pokepast.es/5d52f9ad0ddd8e0e" TargetMode="External"/><Relationship Id="rId13" Type="http://schemas.openxmlformats.org/officeDocument/2006/relationships/hyperlink" Target="https://pokepast.es/1ffc9e4911937654" TargetMode="External"/><Relationship Id="rId12" Type="http://schemas.openxmlformats.org/officeDocument/2006/relationships/hyperlink" Target="https://pokepast.es/93e91bb322e0ab78" TargetMode="External"/><Relationship Id="rId1" Type="http://schemas.openxmlformats.org/officeDocument/2006/relationships/hyperlink" Target="https://pokepast.es/6a829ba149a56af8" TargetMode="External"/><Relationship Id="rId2" Type="http://schemas.openxmlformats.org/officeDocument/2006/relationships/hyperlink" Target="https://pokepast.es/4b97197148043372" TargetMode="External"/><Relationship Id="rId3" Type="http://schemas.openxmlformats.org/officeDocument/2006/relationships/hyperlink" Target="https://pokepast.es/cd29c00b997ff4dc" TargetMode="External"/><Relationship Id="rId4" Type="http://schemas.openxmlformats.org/officeDocument/2006/relationships/hyperlink" Target="https://pokepast.es/dd981793635a7fd5" TargetMode="External"/><Relationship Id="rId9" Type="http://schemas.openxmlformats.org/officeDocument/2006/relationships/hyperlink" Target="https://pokepast.es/6387568a9bdddacf" TargetMode="External"/><Relationship Id="rId15" Type="http://schemas.openxmlformats.org/officeDocument/2006/relationships/hyperlink" Target="https://pokepast.es/50147d850fb5e438" TargetMode="External"/><Relationship Id="rId14" Type="http://schemas.openxmlformats.org/officeDocument/2006/relationships/hyperlink" Target="https://pokepast.es/2dfd11304c88abed" TargetMode="External"/><Relationship Id="rId17" Type="http://schemas.openxmlformats.org/officeDocument/2006/relationships/hyperlink" Target="https://pokepast.es/8d1c63483237e31d" TargetMode="External"/><Relationship Id="rId16" Type="http://schemas.openxmlformats.org/officeDocument/2006/relationships/hyperlink" Target="https://pokepast.es/f7d07070004351d7" TargetMode="External"/><Relationship Id="rId5" Type="http://schemas.openxmlformats.org/officeDocument/2006/relationships/hyperlink" Target="https://pokepast.es/f71a12b4a078de2e" TargetMode="External"/><Relationship Id="rId19" Type="http://schemas.openxmlformats.org/officeDocument/2006/relationships/hyperlink" Target="https://pokepast.es/3f7c80a820de24a2" TargetMode="External"/><Relationship Id="rId6" Type="http://schemas.openxmlformats.org/officeDocument/2006/relationships/hyperlink" Target="https://pokepast.es/f8bcdfa087b704ea" TargetMode="External"/><Relationship Id="rId18" Type="http://schemas.openxmlformats.org/officeDocument/2006/relationships/hyperlink" Target="https://pokepast.es/286985c21c5d67ff" TargetMode="External"/><Relationship Id="rId7" Type="http://schemas.openxmlformats.org/officeDocument/2006/relationships/hyperlink" Target="https://pokepast.es/d937b1dcbbf66f60" TargetMode="External"/><Relationship Id="rId8" Type="http://schemas.openxmlformats.org/officeDocument/2006/relationships/hyperlink" Target="https://pokepast.es/11738dd335e589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/>
    <row r="3" ht="15.75" customHeight="1">
      <c r="A3" s="1" t="s">
        <v>0</v>
      </c>
      <c r="C3" s="2"/>
      <c r="D3" s="2"/>
      <c r="E3" s="2"/>
    </row>
    <row r="4" ht="15.75" customHeight="1"/>
    <row r="5" ht="15.75" customHeight="1">
      <c r="A5" s="3" t="s">
        <v>1</v>
      </c>
    </row>
    <row r="6" ht="15.75" customHeight="1"/>
    <row r="7" ht="15.75" customHeight="1">
      <c r="A7" s="4"/>
      <c r="B7" s="4"/>
      <c r="C7" s="4"/>
      <c r="D7" s="4"/>
      <c r="E7" s="4"/>
      <c r="F7" s="4"/>
      <c r="G7" s="4"/>
      <c r="H7" s="4"/>
    </row>
    <row r="8" ht="15.75" customHeight="1">
      <c r="A8" s="5" t="s">
        <v>2</v>
      </c>
      <c r="F8" s="4"/>
      <c r="G8" s="4"/>
      <c r="H8" s="4"/>
    </row>
    <row r="9" ht="15.75" customHeight="1">
      <c r="A9" s="5" t="s">
        <v>3</v>
      </c>
      <c r="F9" s="4"/>
      <c r="G9" s="4"/>
      <c r="H9" s="4"/>
    </row>
    <row r="10" ht="15.75" customHeight="1">
      <c r="A10" s="5" t="s">
        <v>4</v>
      </c>
    </row>
    <row r="11" ht="15.75" customHeight="1">
      <c r="A11" s="5" t="s">
        <v>5</v>
      </c>
    </row>
    <row r="12" ht="15.75" customHeight="1">
      <c r="A12" s="5" t="s">
        <v>6</v>
      </c>
    </row>
    <row r="13" ht="15.75" customHeight="1">
      <c r="A13" s="5" t="s">
        <v>7</v>
      </c>
    </row>
    <row r="14" ht="15.75" customHeight="1">
      <c r="A14" s="5" t="s">
        <v>8</v>
      </c>
    </row>
    <row r="15" ht="15.75" customHeight="1">
      <c r="A15" s="5" t="s">
        <v>9</v>
      </c>
    </row>
    <row r="16" ht="15.75" customHeight="1">
      <c r="A16" s="5" t="s">
        <v>10</v>
      </c>
    </row>
    <row r="17" ht="15.75" customHeight="1">
      <c r="A17" s="5" t="s">
        <v>11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3:B13"/>
    <mergeCell ref="A14:B14"/>
    <mergeCell ref="A15:B15"/>
    <mergeCell ref="A16:B16"/>
    <mergeCell ref="A17:B17"/>
    <mergeCell ref="A3:B3"/>
    <mergeCell ref="A5:D5"/>
    <mergeCell ref="A8:E8"/>
    <mergeCell ref="A9:B9"/>
    <mergeCell ref="A10:B10"/>
    <mergeCell ref="A11:B11"/>
    <mergeCell ref="A12:B1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5" width="21.57"/>
  </cols>
  <sheetData>
    <row r="1" ht="15.75" customHeight="1"/>
    <row r="2" ht="15.75" customHeight="1"/>
    <row r="3" ht="15.75" customHeight="1">
      <c r="A3" s="157" t="s">
        <v>1424</v>
      </c>
      <c r="I3" s="157" t="s">
        <v>1425</v>
      </c>
    </row>
    <row r="4" ht="41.25" customHeight="1">
      <c r="A4" s="158"/>
      <c r="B4" s="159" t="str">
        <f>IMAGE("https://raw.githubusercontent.com/msikma/pokesprite/master/pokemon-gen8/regular/druddigon.png",4, 80, 100)</f>
        <v/>
      </c>
      <c r="C4" s="159" t="str">
        <f>IMAGE("https://raw.githubusercontent.com/msikma/pokesprite/master/pokemon-gen8/regular/moltres-galar.png",4, 60, 80)</f>
        <v/>
      </c>
      <c r="D4" s="159" t="str">
        <f>IMAGE("https://raw.githubusercontent.com/msikma/pokesprite/master/pokemon-gen8/regular/tapu-fini.png",4, 65, 85)</f>
        <v/>
      </c>
      <c r="E4" s="159" t="str">
        <f>IMAGE("https://raw.githubusercontent.com/msikma/pokesprite/master/pokemon-gen8/regular/landorus-therian.png",4, 60, 80)</f>
        <v/>
      </c>
      <c r="F4" s="159" t="str">
        <f>IMAGE("https://raw.githubusercontent.com/msikma/pokesprite/master/pokemon-gen8/regular/ferrothorn.png",4, 80, 100)</f>
        <v/>
      </c>
      <c r="G4" s="159" t="str">
        <f>IMAGE("https://raw.githubusercontent.com/msikma/pokesprite/master/pokemon-gen8/regular/centiskorch-gmax.png",4, 60, 80)</f>
        <v/>
      </c>
      <c r="I4" s="158"/>
      <c r="J4" s="159" t="str">
        <f>IMAGE("https://raw.githubusercontent.com/msikma/pokesprite/master/pokemon-gen8/regular/beartic.png",4, 80, 100)</f>
        <v/>
      </c>
      <c r="K4" s="159" t="str">
        <f>IMAGE("https://raw.githubusercontent.com/msikma/pokesprite/master/pokemon-gen8/regular/zapdos.png",4, 70, 90)</f>
        <v/>
      </c>
      <c r="L4" s="159" t="str">
        <f>IMAGE("https://raw.githubusercontent.com/msikma/pokesprite/master/pokemon-gen8/regular/frosmoth.png",4, 80, 100)</f>
        <v/>
      </c>
      <c r="M4" s="159" t="str">
        <f>IMAGE("https://raw.githubusercontent.com/msikma/pokesprite/master/pokemon-gen8/regular/goodra.png",4, 80, 100)</f>
        <v/>
      </c>
      <c r="N4" s="159" t="str">
        <f>IMAGE("https://raw.githubusercontent.com/msikma/pokesprite/master/pokemon-gen8/regular/scizor.png",4, 80, 100)</f>
        <v/>
      </c>
      <c r="O4" s="159" t="str">
        <f>IMAGE("https://raw.githubusercontent.com/msikma/pokesprite/master/pokemon-gen8/regular/swampert-mega.png",4, 80, 100)</f>
        <v/>
      </c>
    </row>
    <row r="5" ht="15.75" customHeight="1">
      <c r="A5" s="158" t="s">
        <v>293</v>
      </c>
      <c r="B5" s="159" t="s">
        <v>955</v>
      </c>
      <c r="C5" s="159" t="s">
        <v>1121</v>
      </c>
      <c r="D5" s="159" t="s">
        <v>428</v>
      </c>
      <c r="E5" s="159" t="s">
        <v>621</v>
      </c>
      <c r="F5" s="159" t="s">
        <v>832</v>
      </c>
      <c r="G5" s="159" t="s">
        <v>1426</v>
      </c>
      <c r="I5" s="158" t="s">
        <v>293</v>
      </c>
      <c r="J5" s="159" t="s">
        <v>247</v>
      </c>
      <c r="K5" s="159" t="s">
        <v>831</v>
      </c>
      <c r="L5" s="159" t="s">
        <v>1427</v>
      </c>
      <c r="M5" s="159" t="s">
        <v>834</v>
      </c>
      <c r="N5" s="159" t="s">
        <v>1149</v>
      </c>
      <c r="O5" s="159" t="s">
        <v>619</v>
      </c>
    </row>
    <row r="6" ht="15.75" customHeight="1">
      <c r="A6" s="160" t="s">
        <v>299</v>
      </c>
      <c r="B6" s="161" t="s">
        <v>434</v>
      </c>
      <c r="C6" s="161" t="s">
        <v>434</v>
      </c>
      <c r="D6" s="161" t="s">
        <v>434</v>
      </c>
      <c r="E6" s="161" t="s">
        <v>434</v>
      </c>
      <c r="F6" s="161" t="s">
        <v>434</v>
      </c>
      <c r="G6" s="161" t="s">
        <v>434</v>
      </c>
      <c r="I6" s="160" t="s">
        <v>299</v>
      </c>
      <c r="J6" s="161" t="s">
        <v>434</v>
      </c>
      <c r="K6" s="161" t="s">
        <v>434</v>
      </c>
      <c r="L6" s="161" t="s">
        <v>434</v>
      </c>
      <c r="M6" s="161" t="s">
        <v>434</v>
      </c>
      <c r="N6" s="161" t="s">
        <v>434</v>
      </c>
      <c r="O6" s="161" t="s">
        <v>434</v>
      </c>
    </row>
    <row r="7" ht="15.75" customHeight="1">
      <c r="A7" s="162" t="s">
        <v>300</v>
      </c>
      <c r="B7" s="163" t="s">
        <v>957</v>
      </c>
      <c r="C7" s="163" t="s">
        <v>346</v>
      </c>
      <c r="D7" s="163" t="s">
        <v>304</v>
      </c>
      <c r="E7" s="163" t="s">
        <v>305</v>
      </c>
      <c r="F7" s="163" t="s">
        <v>845</v>
      </c>
      <c r="G7" s="163" t="s">
        <v>305</v>
      </c>
      <c r="I7" s="162" t="s">
        <v>300</v>
      </c>
      <c r="J7" s="163" t="s">
        <v>305</v>
      </c>
      <c r="K7" s="163" t="s">
        <v>346</v>
      </c>
      <c r="L7" s="163" t="s">
        <v>346</v>
      </c>
      <c r="M7" s="163" t="s">
        <v>957</v>
      </c>
      <c r="N7" s="163" t="s">
        <v>302</v>
      </c>
      <c r="O7" s="163" t="s">
        <v>302</v>
      </c>
    </row>
    <row r="8" ht="15.75" customHeight="1">
      <c r="A8" s="162" t="s">
        <v>306</v>
      </c>
      <c r="B8" s="163" t="s">
        <v>851</v>
      </c>
      <c r="C8" s="163" t="s">
        <v>1126</v>
      </c>
      <c r="D8" s="163" t="s">
        <v>437</v>
      </c>
      <c r="E8" s="163" t="s">
        <v>381</v>
      </c>
      <c r="F8" s="163" t="s">
        <v>348</v>
      </c>
      <c r="G8" s="171" t="s">
        <v>1428</v>
      </c>
      <c r="I8" s="162" t="s">
        <v>306</v>
      </c>
      <c r="J8" s="163" t="s">
        <v>62</v>
      </c>
      <c r="K8" s="163" t="s">
        <v>846</v>
      </c>
      <c r="L8" s="163" t="s">
        <v>1429</v>
      </c>
      <c r="M8" s="163" t="s">
        <v>847</v>
      </c>
      <c r="N8" s="163" t="s">
        <v>793</v>
      </c>
      <c r="O8" s="163" t="s">
        <v>626</v>
      </c>
    </row>
    <row r="9" ht="15.75" customHeight="1">
      <c r="A9" s="162" t="s">
        <v>311</v>
      </c>
      <c r="B9" s="163" t="s">
        <v>853</v>
      </c>
      <c r="C9" s="163" t="s">
        <v>535</v>
      </c>
      <c r="D9" s="163" t="s">
        <v>383</v>
      </c>
      <c r="E9" s="163" t="s">
        <v>629</v>
      </c>
      <c r="F9" s="163" t="s">
        <v>853</v>
      </c>
      <c r="G9" s="163" t="s">
        <v>1430</v>
      </c>
      <c r="I9" s="162" t="s">
        <v>311</v>
      </c>
      <c r="J9" s="163" t="s">
        <v>352</v>
      </c>
      <c r="K9" s="163" t="s">
        <v>629</v>
      </c>
      <c r="L9" s="163" t="s">
        <v>383</v>
      </c>
      <c r="M9" s="163" t="s">
        <v>383</v>
      </c>
      <c r="N9" s="163" t="s">
        <v>445</v>
      </c>
      <c r="O9" s="163" t="s">
        <v>631</v>
      </c>
    </row>
    <row r="10" ht="15.75" customHeight="1">
      <c r="A10" s="164" t="s">
        <v>316</v>
      </c>
      <c r="B10" s="165" t="s">
        <v>46</v>
      </c>
      <c r="C10" s="165" t="s">
        <v>192</v>
      </c>
      <c r="D10" s="165" t="s">
        <v>53</v>
      </c>
      <c r="E10" s="165" t="s">
        <v>188</v>
      </c>
      <c r="F10" s="165" t="s">
        <v>19</v>
      </c>
      <c r="G10" s="165" t="s">
        <v>106</v>
      </c>
      <c r="I10" s="164" t="s">
        <v>316</v>
      </c>
      <c r="J10" s="165" t="s">
        <v>188</v>
      </c>
      <c r="K10" s="165" t="s">
        <v>597</v>
      </c>
      <c r="L10" s="165" t="s">
        <v>33</v>
      </c>
      <c r="M10" s="165" t="s">
        <v>72</v>
      </c>
      <c r="N10" s="165" t="s">
        <v>669</v>
      </c>
      <c r="O10" s="165" t="s">
        <v>206</v>
      </c>
    </row>
    <row r="11" ht="15.75" customHeight="1">
      <c r="A11" s="166"/>
      <c r="B11" s="165" t="s">
        <v>539</v>
      </c>
      <c r="C11" s="165" t="s">
        <v>1133</v>
      </c>
      <c r="D11" s="165" t="s">
        <v>399</v>
      </c>
      <c r="E11" s="165" t="s">
        <v>486</v>
      </c>
      <c r="F11" s="165" t="s">
        <v>823</v>
      </c>
      <c r="G11" s="165" t="s">
        <v>1431</v>
      </c>
      <c r="I11" s="166"/>
      <c r="J11" s="165" t="s">
        <v>448</v>
      </c>
      <c r="K11" s="165" t="s">
        <v>581</v>
      </c>
      <c r="L11" s="165" t="s">
        <v>359</v>
      </c>
      <c r="M11" s="165" t="s">
        <v>562</v>
      </c>
      <c r="N11" s="165" t="s">
        <v>331</v>
      </c>
      <c r="O11" s="165" t="s">
        <v>583</v>
      </c>
    </row>
    <row r="12" ht="15.75" customHeight="1">
      <c r="A12" s="166"/>
      <c r="B12" s="165" t="s">
        <v>1432</v>
      </c>
      <c r="C12" s="165" t="s">
        <v>824</v>
      </c>
      <c r="D12" s="165" t="s">
        <v>608</v>
      </c>
      <c r="E12" s="165" t="s">
        <v>1113</v>
      </c>
      <c r="F12" s="165" t="s">
        <v>586</v>
      </c>
      <c r="G12" s="165" t="s">
        <v>1356</v>
      </c>
      <c r="I12" s="166"/>
      <c r="J12" s="165" t="s">
        <v>638</v>
      </c>
      <c r="K12" s="165" t="s">
        <v>359</v>
      </c>
      <c r="L12" s="165" t="s">
        <v>513</v>
      </c>
      <c r="M12" s="165" t="s">
        <v>539</v>
      </c>
      <c r="N12" s="165" t="s">
        <v>564</v>
      </c>
      <c r="O12" s="165" t="s">
        <v>486</v>
      </c>
    </row>
    <row r="13" ht="15.75" customHeight="1">
      <c r="A13" s="166"/>
      <c r="B13" s="165" t="s">
        <v>364</v>
      </c>
      <c r="C13" s="165" t="s">
        <v>519</v>
      </c>
      <c r="D13" s="165" t="s">
        <v>491</v>
      </c>
      <c r="E13" s="165" t="s">
        <v>421</v>
      </c>
      <c r="F13" s="165" t="s">
        <v>360</v>
      </c>
      <c r="G13" s="165" t="s">
        <v>388</v>
      </c>
      <c r="I13" s="166"/>
      <c r="J13" s="165" t="s">
        <v>392</v>
      </c>
      <c r="K13" s="165" t="s">
        <v>513</v>
      </c>
      <c r="L13" s="165" t="s">
        <v>491</v>
      </c>
      <c r="M13" s="165" t="s">
        <v>486</v>
      </c>
      <c r="N13" s="165" t="s">
        <v>890</v>
      </c>
      <c r="O13" s="165" t="s">
        <v>397</v>
      </c>
    </row>
    <row r="14" ht="15.75" customHeight="1">
      <c r="A14" s="164" t="s">
        <v>335</v>
      </c>
      <c r="B14" s="168" t="s">
        <v>1433</v>
      </c>
      <c r="I14" s="164" t="s">
        <v>333</v>
      </c>
      <c r="J14" s="165" t="s">
        <v>368</v>
      </c>
    </row>
    <row r="15" ht="15.75" customHeight="1">
      <c r="I15" s="164" t="s">
        <v>335</v>
      </c>
      <c r="J15" s="168" t="s">
        <v>1434</v>
      </c>
    </row>
    <row r="16" ht="15.75" customHeight="1"/>
    <row r="17" ht="15.75" customHeight="1">
      <c r="A17" s="157" t="s">
        <v>1435</v>
      </c>
      <c r="F17" s="84"/>
      <c r="G17" s="157" t="s">
        <v>1436</v>
      </c>
    </row>
    <row r="18" ht="41.25" customHeight="1">
      <c r="A18" s="158"/>
      <c r="B18" s="159" t="str">
        <f>IMAGE("https://raw.githubusercontent.com/msikma/pokesprite/master/pokemon-gen8/regular/tapu-koko.png",4, 65, 85)</f>
        <v/>
      </c>
      <c r="C18" s="159" t="str">
        <f>IMAGE("https://raw.githubusercontent.com/msikma/pokesprite/master/pokemon-gen8/regular/hitmonlee.png",4, 80, 100)</f>
        <v/>
      </c>
      <c r="D18" s="159" t="str">
        <f>IMAGE("https://raw.githubusercontent.com/msikma/pokesprite/master/pokemon-gen8/regular/vaporeon.png",4, 80, 100)</f>
        <v/>
      </c>
      <c r="E18" s="159" t="str">
        <f>IMAGE("https://raw.githubusercontent.com/msikma/pokesprite/master/pokemon-gen8/regular/flapple-gmax.png",4, 60, 80)</f>
        <v/>
      </c>
      <c r="F18" s="88"/>
      <c r="G18" s="158"/>
      <c r="H18" s="159" t="str">
        <f>IMAGE("https://raw.githubusercontent.com/msikma/pokesprite/master/pokemon-gen8/regular/dodrio.png",4, 80, 100)</f>
        <v/>
      </c>
      <c r="I18" s="159" t="str">
        <f>IMAGE("https://raw.githubusercontent.com/msikma/pokesprite/master/pokemon-gen8/regular/klinklang.png",4, 80, 100)</f>
        <v/>
      </c>
      <c r="J18" s="159" t="str">
        <f>IMAGE("https://raw.githubusercontent.com/msikma/pokesprite/master/pokemon-gen8/regular/cinderace.png",4, 70, 90)</f>
        <v/>
      </c>
      <c r="K18" s="159" t="str">
        <f>IMAGE("https://raw.githubusercontent.com/msikma/pokesprite/master/pokemon-gen8/regular/flapple-gmax.png",4, 60, 80)</f>
        <v/>
      </c>
    </row>
    <row r="19" ht="15.75" customHeight="1">
      <c r="A19" s="158" t="s">
        <v>293</v>
      </c>
      <c r="B19" s="159" t="s">
        <v>1437</v>
      </c>
      <c r="C19" s="159" t="s">
        <v>374</v>
      </c>
      <c r="D19" s="159" t="s">
        <v>1438</v>
      </c>
      <c r="E19" s="159" t="s">
        <v>1439</v>
      </c>
      <c r="F19" s="88"/>
      <c r="G19" s="158" t="s">
        <v>293</v>
      </c>
      <c r="H19" s="159" t="s">
        <v>1440</v>
      </c>
      <c r="I19" s="159" t="s">
        <v>1441</v>
      </c>
      <c r="J19" s="159" t="s">
        <v>1442</v>
      </c>
      <c r="K19" s="159" t="s">
        <v>1443</v>
      </c>
    </row>
    <row r="20" ht="15.75" customHeight="1">
      <c r="A20" s="160" t="s">
        <v>299</v>
      </c>
      <c r="B20" s="161" t="s">
        <v>434</v>
      </c>
      <c r="C20" s="161" t="s">
        <v>434</v>
      </c>
      <c r="D20" s="161" t="s">
        <v>434</v>
      </c>
      <c r="E20" s="161" t="s">
        <v>434</v>
      </c>
      <c r="F20" s="6"/>
      <c r="G20" s="160" t="s">
        <v>299</v>
      </c>
      <c r="H20" s="161" t="s">
        <v>434</v>
      </c>
      <c r="I20" s="161" t="s">
        <v>434</v>
      </c>
      <c r="J20" s="161" t="s">
        <v>434</v>
      </c>
      <c r="K20" s="161" t="s">
        <v>434</v>
      </c>
    </row>
    <row r="21" ht="15.75" customHeight="1">
      <c r="A21" s="162" t="s">
        <v>300</v>
      </c>
      <c r="B21" s="163" t="s">
        <v>554</v>
      </c>
      <c r="C21" s="163" t="s">
        <v>302</v>
      </c>
      <c r="D21" s="163" t="s">
        <v>346</v>
      </c>
      <c r="E21" s="163" t="s">
        <v>554</v>
      </c>
      <c r="F21" s="6"/>
      <c r="G21" s="162" t="s">
        <v>300</v>
      </c>
      <c r="H21" s="163" t="s">
        <v>305</v>
      </c>
      <c r="I21" s="163" t="s">
        <v>1444</v>
      </c>
      <c r="J21" s="163" t="s">
        <v>305</v>
      </c>
      <c r="K21" s="163" t="s">
        <v>344</v>
      </c>
    </row>
    <row r="22" ht="15.75" customHeight="1">
      <c r="A22" s="162" t="s">
        <v>306</v>
      </c>
      <c r="B22" s="163" t="s">
        <v>377</v>
      </c>
      <c r="C22" s="163" t="s">
        <v>379</v>
      </c>
      <c r="D22" s="163" t="s">
        <v>118</v>
      </c>
      <c r="E22" s="163" t="s">
        <v>1445</v>
      </c>
      <c r="F22" s="6"/>
      <c r="G22" s="162" t="s">
        <v>306</v>
      </c>
      <c r="H22" s="163" t="s">
        <v>927</v>
      </c>
      <c r="I22" s="163" t="s">
        <v>993</v>
      </c>
      <c r="J22" s="163" t="s">
        <v>574</v>
      </c>
      <c r="K22" s="163" t="s">
        <v>603</v>
      </c>
    </row>
    <row r="23" ht="15.75" customHeight="1">
      <c r="A23" s="162" t="s">
        <v>311</v>
      </c>
      <c r="B23" s="163" t="s">
        <v>352</v>
      </c>
      <c r="C23" s="163" t="s">
        <v>384</v>
      </c>
      <c r="D23" s="163" t="s">
        <v>689</v>
      </c>
      <c r="E23" s="163" t="s">
        <v>1446</v>
      </c>
      <c r="F23" s="6"/>
      <c r="G23" s="162" t="s">
        <v>311</v>
      </c>
      <c r="H23" s="163" t="s">
        <v>352</v>
      </c>
      <c r="I23" s="163" t="s">
        <v>444</v>
      </c>
      <c r="J23" s="163" t="s">
        <v>355</v>
      </c>
      <c r="K23" s="163" t="s">
        <v>1446</v>
      </c>
    </row>
    <row r="24" ht="15.75" customHeight="1">
      <c r="A24" s="164" t="s">
        <v>316</v>
      </c>
      <c r="B24" s="165" t="s">
        <v>597</v>
      </c>
      <c r="C24" s="165" t="s">
        <v>63</v>
      </c>
      <c r="D24" s="165" t="s">
        <v>692</v>
      </c>
      <c r="E24" s="165" t="s">
        <v>202</v>
      </c>
      <c r="F24" s="6"/>
      <c r="G24" s="164" t="s">
        <v>316</v>
      </c>
      <c r="H24" s="165" t="s">
        <v>1402</v>
      </c>
      <c r="I24" s="165" t="s">
        <v>88</v>
      </c>
      <c r="J24" s="165" t="s">
        <v>666</v>
      </c>
      <c r="K24" s="165" t="s">
        <v>540</v>
      </c>
    </row>
    <row r="25" ht="15.75" customHeight="1">
      <c r="A25" s="166"/>
      <c r="B25" s="165" t="s">
        <v>361</v>
      </c>
      <c r="C25" s="165" t="s">
        <v>392</v>
      </c>
      <c r="D25" s="165" t="s">
        <v>399</v>
      </c>
      <c r="E25" s="165" t="s">
        <v>1447</v>
      </c>
      <c r="F25" s="6"/>
      <c r="G25" s="166"/>
      <c r="H25" s="165" t="s">
        <v>744</v>
      </c>
      <c r="I25" s="165" t="s">
        <v>1001</v>
      </c>
      <c r="J25" s="165" t="s">
        <v>331</v>
      </c>
      <c r="K25" s="165" t="s">
        <v>1448</v>
      </c>
    </row>
    <row r="26" ht="15.75" customHeight="1">
      <c r="A26" s="166"/>
      <c r="B26" s="165" t="s">
        <v>1043</v>
      </c>
      <c r="C26" s="165" t="s">
        <v>388</v>
      </c>
      <c r="D26" s="165" t="s">
        <v>491</v>
      </c>
      <c r="E26" s="165" t="s">
        <v>540</v>
      </c>
      <c r="F26" s="6"/>
      <c r="G26" s="166"/>
      <c r="H26" s="165" t="s">
        <v>825</v>
      </c>
      <c r="I26" s="165" t="s">
        <v>1449</v>
      </c>
      <c r="J26" s="165" t="s">
        <v>609</v>
      </c>
      <c r="K26" s="165" t="s">
        <v>423</v>
      </c>
    </row>
    <row r="27" ht="15.75" customHeight="1">
      <c r="A27" s="166"/>
      <c r="B27" s="165" t="s">
        <v>398</v>
      </c>
      <c r="C27" s="165" t="s">
        <v>488</v>
      </c>
      <c r="D27" s="165" t="s">
        <v>367</v>
      </c>
      <c r="E27" s="165" t="s">
        <v>695</v>
      </c>
      <c r="F27" s="6"/>
      <c r="G27" s="166"/>
      <c r="H27" s="165" t="s">
        <v>1345</v>
      </c>
      <c r="I27" s="165" t="s">
        <v>893</v>
      </c>
      <c r="J27" s="165" t="s">
        <v>695</v>
      </c>
      <c r="K27" s="165" t="s">
        <v>323</v>
      </c>
    </row>
    <row r="28" ht="15.75" customHeight="1">
      <c r="A28" s="164" t="s">
        <v>335</v>
      </c>
      <c r="B28" s="168" t="s">
        <v>1450</v>
      </c>
      <c r="G28" s="164" t="s">
        <v>335</v>
      </c>
      <c r="H28" s="168" t="s">
        <v>1451</v>
      </c>
    </row>
    <row r="29" ht="15.75" customHeight="1"/>
    <row r="30" ht="15.75" customHeight="1"/>
    <row r="31" ht="15.75" customHeight="1">
      <c r="A31" s="157" t="s">
        <v>1452</v>
      </c>
    </row>
    <row r="32" ht="41.25" customHeight="1">
      <c r="A32" s="158"/>
      <c r="B32" s="159" t="str">
        <f>IMAGE("https://raw.githubusercontent.com/msikma/pokesprite/master/pokemon-gen8/regular/silvally-fairy.png",4, 70, 90)</f>
        <v/>
      </c>
      <c r="C32" s="159" t="str">
        <f>IMAGE("https://raw.githubusercontent.com/msikma/pokesprite/master/pokemon-gen8/regular/escavalier.png",4, 80, 100)</f>
        <v/>
      </c>
      <c r="D32" s="159" t="str">
        <f>IMAGE("https://raw.githubusercontent.com/msikma/pokesprite/master/pokemon-gen8/regular/hawlucha.png",4, 80, 100)</f>
        <v/>
      </c>
      <c r="E32" s="159" t="str">
        <f>IMAGE("https://raw.githubusercontent.com/msikma/pokesprite/master/pokemon-gen8/regular/starmie.png",4, 80, 100)</f>
        <v/>
      </c>
      <c r="F32" s="159" t="str">
        <f>IMAGE("https://raw.githubusercontent.com/msikma/pokesprite/master/pokemon-gen8/regular/cursola.png",4, 80, 100)</f>
        <v/>
      </c>
      <c r="G32" s="159" t="str">
        <f>IMAGE("https://raw.githubusercontent.com/msikma/pokesprite/master/pokemon-gen8/regular/sandaconda-gmax.png",4, 60, 80)</f>
        <v/>
      </c>
    </row>
    <row r="33" ht="15.75" customHeight="1">
      <c r="A33" s="158" t="s">
        <v>293</v>
      </c>
      <c r="B33" s="159" t="s">
        <v>1453</v>
      </c>
      <c r="C33" s="159" t="s">
        <v>1454</v>
      </c>
      <c r="D33" s="159" t="s">
        <v>404</v>
      </c>
      <c r="E33" s="159" t="s">
        <v>341</v>
      </c>
      <c r="F33" s="159" t="s">
        <v>1455</v>
      </c>
      <c r="G33" s="159" t="s">
        <v>1456</v>
      </c>
    </row>
    <row r="34" ht="15.75" customHeight="1">
      <c r="A34" s="160" t="s">
        <v>299</v>
      </c>
      <c r="B34" s="161" t="s">
        <v>434</v>
      </c>
      <c r="C34" s="161" t="s">
        <v>434</v>
      </c>
      <c r="D34" s="161" t="s">
        <v>434</v>
      </c>
      <c r="E34" s="161" t="s">
        <v>434</v>
      </c>
      <c r="F34" s="161" t="s">
        <v>434</v>
      </c>
      <c r="G34" s="161" t="s">
        <v>434</v>
      </c>
    </row>
    <row r="35" ht="15.75" customHeight="1">
      <c r="A35" s="162" t="s">
        <v>300</v>
      </c>
      <c r="B35" s="163" t="s">
        <v>305</v>
      </c>
      <c r="C35" s="163" t="s">
        <v>302</v>
      </c>
      <c r="D35" s="163" t="s">
        <v>302</v>
      </c>
      <c r="E35" s="163" t="s">
        <v>346</v>
      </c>
      <c r="F35" s="163" t="s">
        <v>346</v>
      </c>
      <c r="G35" s="163" t="s">
        <v>302</v>
      </c>
    </row>
    <row r="36" ht="15.75" customHeight="1">
      <c r="A36" s="162" t="s">
        <v>306</v>
      </c>
      <c r="B36" s="163" t="s">
        <v>504</v>
      </c>
      <c r="C36" s="163" t="s">
        <v>1088</v>
      </c>
      <c r="D36" s="163" t="s">
        <v>379</v>
      </c>
      <c r="E36" s="163" t="s">
        <v>1387</v>
      </c>
      <c r="F36" s="163" t="s">
        <v>379</v>
      </c>
      <c r="G36" s="171" t="s">
        <v>1457</v>
      </c>
    </row>
    <row r="37" ht="15.75" customHeight="1">
      <c r="A37" s="162" t="s">
        <v>311</v>
      </c>
      <c r="B37" s="163" t="s">
        <v>383</v>
      </c>
      <c r="C37" s="163" t="s">
        <v>445</v>
      </c>
      <c r="D37" s="163" t="s">
        <v>537</v>
      </c>
      <c r="E37" s="163" t="s">
        <v>537</v>
      </c>
      <c r="F37" s="163" t="s">
        <v>537</v>
      </c>
      <c r="G37" s="163" t="s">
        <v>1458</v>
      </c>
    </row>
    <row r="38" ht="15.75" customHeight="1">
      <c r="A38" s="164" t="s">
        <v>316</v>
      </c>
      <c r="B38" s="165" t="s">
        <v>511</v>
      </c>
      <c r="C38" s="165" t="s">
        <v>450</v>
      </c>
      <c r="D38" s="165" t="s">
        <v>1459</v>
      </c>
      <c r="E38" s="165" t="s">
        <v>179</v>
      </c>
      <c r="F38" s="165" t="s">
        <v>179</v>
      </c>
      <c r="G38" s="165" t="s">
        <v>486</v>
      </c>
    </row>
    <row r="39" ht="15.75" customHeight="1">
      <c r="A39" s="166"/>
      <c r="B39" s="165" t="s">
        <v>518</v>
      </c>
      <c r="C39" s="165" t="s">
        <v>1460</v>
      </c>
      <c r="D39" s="165" t="s">
        <v>188</v>
      </c>
      <c r="E39" s="165" t="s">
        <v>460</v>
      </c>
      <c r="F39" s="165" t="s">
        <v>456</v>
      </c>
      <c r="G39" s="165" t="s">
        <v>798</v>
      </c>
    </row>
    <row r="40" ht="15.75" customHeight="1">
      <c r="A40" s="166"/>
      <c r="B40" s="165" t="s">
        <v>521</v>
      </c>
      <c r="C40" s="165" t="s">
        <v>392</v>
      </c>
      <c r="D40" s="165" t="s">
        <v>392</v>
      </c>
      <c r="E40" s="165" t="s">
        <v>636</v>
      </c>
      <c r="F40" s="165" t="s">
        <v>420</v>
      </c>
      <c r="G40" s="165" t="s">
        <v>106</v>
      </c>
    </row>
    <row r="41" ht="15.75" customHeight="1">
      <c r="A41" s="166"/>
      <c r="B41" s="165" t="s">
        <v>823</v>
      </c>
      <c r="C41" s="165" t="s">
        <v>388</v>
      </c>
      <c r="D41" s="165" t="s">
        <v>414</v>
      </c>
      <c r="E41" s="165" t="s">
        <v>365</v>
      </c>
      <c r="F41" s="165" t="s">
        <v>863</v>
      </c>
      <c r="G41" s="165" t="s">
        <v>1432</v>
      </c>
    </row>
    <row r="42" ht="15.75" customHeight="1">
      <c r="A42" s="164" t="s">
        <v>335</v>
      </c>
      <c r="B42" s="168" t="s">
        <v>1461</v>
      </c>
    </row>
    <row r="43" ht="15.75" customHeight="1"/>
    <row r="44" ht="15.75" customHeight="1"/>
    <row r="45" ht="15.75" customHeight="1">
      <c r="A45" s="157" t="s">
        <v>1462</v>
      </c>
    </row>
    <row r="46" ht="15.75" customHeight="1"/>
    <row r="47" ht="15.75" customHeight="1">
      <c r="A47" s="157" t="s">
        <v>1463</v>
      </c>
      <c r="I47" s="157" t="s">
        <v>1464</v>
      </c>
    </row>
    <row r="48" ht="41.25" customHeight="1">
      <c r="A48" s="158"/>
      <c r="B48" s="159" t="str">
        <f>IMAGE("https://raw.githubusercontent.com/msikma/pokesprite/master/pokemon-gen8/regular/necrozma.png",4, 80, 100)</f>
        <v/>
      </c>
      <c r="C48" s="159" t="str">
        <f>IMAGE("https://raw.githubusercontent.com/msikma/pokesprite/master/pokemon-gen8/regular/thundurus-therian.png",4, 60, 80)</f>
        <v/>
      </c>
      <c r="D48" s="159" t="str">
        <f>IMAGE("https://raw.githubusercontent.com/msikma/pokesprite/master/pokemon-gen8/regular/magmortar.png",4, 80, 100)</f>
        <v/>
      </c>
      <c r="E48" s="159" t="str">
        <f>IMAGE("https://raw.githubusercontent.com/msikma/pokesprite/master/pokemon-gen8/regular/banette-mega.png",4, 80, 100)</f>
        <v/>
      </c>
      <c r="F48" s="159" t="str">
        <f t="shared" ref="F48:G48" si="1">IMAGE("https://raw.githubusercontent.com/msikma/pokesprite/master/pokemon-gen8/regular/urshifu.png",4, 75, 95)</f>
        <v/>
      </c>
      <c r="G48" s="159" t="str">
        <f t="shared" si="1"/>
        <v/>
      </c>
      <c r="I48" s="158"/>
      <c r="J48" s="159" t="str">
        <f>IMAGE("https://raw.githubusercontent.com/msikma/pokesprite/master/pokemon-gen8/regular/galvantula.png",4, 80, 100)</f>
        <v/>
      </c>
      <c r="K48" s="159" t="str">
        <f>IMAGE("https://raw.githubusercontent.com/msikma/pokesprite/master/pokemon-gen8/regular/cloyster.png",4, 80, 100)</f>
        <v/>
      </c>
      <c r="L48" s="159" t="str">
        <f>IMAGE("https://raw.githubusercontent.com/msikma/pokesprite/master/pokemon-gen8/regular/celesteela.png",4, 60, 80)</f>
        <v/>
      </c>
      <c r="M48" s="159" t="str">
        <f>IMAGE("https://raw.githubusercontent.com/msikma/pokesprite/master/pokemon-gen8/regular/dragapult.png",4, 70, 90)</f>
        <v/>
      </c>
      <c r="N48" s="159" t="str">
        <f t="shared" ref="N48:O48" si="2">IMAGE("https://raw.githubusercontent.com/msikma/pokesprite/master/pokemon-gen8/regular/urshifu.png",4, 75, 95)</f>
        <v/>
      </c>
      <c r="O48" s="159" t="str">
        <f t="shared" si="2"/>
        <v/>
      </c>
    </row>
    <row r="49" ht="15.75" customHeight="1">
      <c r="A49" s="158" t="s">
        <v>293</v>
      </c>
      <c r="B49" s="159" t="s">
        <v>1465</v>
      </c>
      <c r="C49" s="159" t="s">
        <v>571</v>
      </c>
      <c r="D49" s="159" t="s">
        <v>1290</v>
      </c>
      <c r="E49" s="159" t="s">
        <v>1466</v>
      </c>
      <c r="F49" s="159" t="s">
        <v>912</v>
      </c>
      <c r="G49" s="159" t="s">
        <v>1467</v>
      </c>
      <c r="I49" s="158" t="s">
        <v>293</v>
      </c>
      <c r="J49" s="159" t="s">
        <v>1363</v>
      </c>
      <c r="K49" s="159" t="s">
        <v>1198</v>
      </c>
      <c r="L49" s="159" t="s">
        <v>813</v>
      </c>
      <c r="M49" s="159" t="s">
        <v>1123</v>
      </c>
      <c r="N49" s="159" t="s">
        <v>912</v>
      </c>
      <c r="O49" s="159" t="s">
        <v>1467</v>
      </c>
    </row>
    <row r="50" ht="15.75" customHeight="1">
      <c r="A50" s="160" t="s">
        <v>299</v>
      </c>
      <c r="B50" s="161" t="s">
        <v>434</v>
      </c>
      <c r="C50" s="161" t="s">
        <v>434</v>
      </c>
      <c r="D50" s="161" t="s">
        <v>434</v>
      </c>
      <c r="E50" s="161" t="s">
        <v>434</v>
      </c>
      <c r="F50" s="161" t="s">
        <v>434</v>
      </c>
      <c r="G50" s="161" t="s">
        <v>434</v>
      </c>
      <c r="I50" s="160" t="s">
        <v>299</v>
      </c>
      <c r="J50" s="161" t="s">
        <v>434</v>
      </c>
      <c r="K50" s="161" t="s">
        <v>434</v>
      </c>
      <c r="L50" s="161" t="s">
        <v>434</v>
      </c>
      <c r="M50" s="161" t="s">
        <v>434</v>
      </c>
      <c r="N50" s="161" t="s">
        <v>434</v>
      </c>
      <c r="O50" s="161" t="s">
        <v>434</v>
      </c>
    </row>
    <row r="51" ht="15.75" customHeight="1">
      <c r="A51" s="162" t="s">
        <v>300</v>
      </c>
      <c r="B51" s="163" t="s">
        <v>344</v>
      </c>
      <c r="C51" s="163" t="s">
        <v>344</v>
      </c>
      <c r="D51" s="163" t="s">
        <v>344</v>
      </c>
      <c r="E51" s="163" t="s">
        <v>302</v>
      </c>
      <c r="F51" s="163" t="s">
        <v>305</v>
      </c>
      <c r="G51" s="163" t="s">
        <v>305</v>
      </c>
      <c r="I51" s="162" t="s">
        <v>300</v>
      </c>
      <c r="J51" s="163" t="s">
        <v>346</v>
      </c>
      <c r="K51" s="163" t="s">
        <v>305</v>
      </c>
      <c r="L51" s="163" t="s">
        <v>346</v>
      </c>
      <c r="M51" s="163" t="s">
        <v>305</v>
      </c>
      <c r="N51" s="163" t="s">
        <v>305</v>
      </c>
      <c r="O51" s="163" t="s">
        <v>305</v>
      </c>
    </row>
    <row r="52" ht="15.75" customHeight="1">
      <c r="A52" s="162" t="s">
        <v>306</v>
      </c>
      <c r="B52" s="163" t="s">
        <v>656</v>
      </c>
      <c r="C52" s="163" t="s">
        <v>123</v>
      </c>
      <c r="D52" s="163" t="s">
        <v>848</v>
      </c>
      <c r="E52" s="163" t="s">
        <v>1468</v>
      </c>
      <c r="F52" s="163" t="s">
        <v>659</v>
      </c>
      <c r="G52" s="171" t="s">
        <v>659</v>
      </c>
      <c r="I52" s="162" t="s">
        <v>306</v>
      </c>
      <c r="J52" s="163" t="s">
        <v>1366</v>
      </c>
      <c r="K52" s="163" t="s">
        <v>974</v>
      </c>
      <c r="L52" s="163" t="s">
        <v>410</v>
      </c>
      <c r="M52" s="163" t="s">
        <v>79</v>
      </c>
      <c r="N52" s="163" t="s">
        <v>659</v>
      </c>
      <c r="O52" s="171" t="s">
        <v>659</v>
      </c>
    </row>
    <row r="53" ht="15.75" customHeight="1">
      <c r="A53" s="162" t="s">
        <v>311</v>
      </c>
      <c r="B53" s="163" t="s">
        <v>822</v>
      </c>
      <c r="C53" s="163" t="s">
        <v>355</v>
      </c>
      <c r="D53" s="163" t="s">
        <v>355</v>
      </c>
      <c r="E53" s="163" t="s">
        <v>1469</v>
      </c>
      <c r="F53" s="163" t="s">
        <v>355</v>
      </c>
      <c r="G53" s="163" t="s">
        <v>355</v>
      </c>
      <c r="I53" s="162" t="s">
        <v>311</v>
      </c>
      <c r="J53" s="163" t="s">
        <v>1470</v>
      </c>
      <c r="K53" s="163" t="s">
        <v>822</v>
      </c>
      <c r="L53" s="163" t="s">
        <v>535</v>
      </c>
      <c r="M53" s="163" t="s">
        <v>1060</v>
      </c>
      <c r="N53" s="163" t="s">
        <v>1471</v>
      </c>
      <c r="O53" s="163" t="s">
        <v>1176</v>
      </c>
    </row>
    <row r="54" ht="15.75" customHeight="1">
      <c r="A54" s="164" t="s">
        <v>316</v>
      </c>
      <c r="B54" s="165" t="s">
        <v>46</v>
      </c>
      <c r="C54" s="165" t="s">
        <v>184</v>
      </c>
      <c r="D54" s="165" t="s">
        <v>394</v>
      </c>
      <c r="E54" s="165" t="s">
        <v>825</v>
      </c>
      <c r="F54" s="165" t="s">
        <v>63</v>
      </c>
      <c r="G54" s="165" t="s">
        <v>482</v>
      </c>
      <c r="I54" s="164" t="s">
        <v>316</v>
      </c>
      <c r="J54" s="165" t="s">
        <v>36</v>
      </c>
      <c r="K54" s="165" t="s">
        <v>23</v>
      </c>
      <c r="L54" s="165" t="s">
        <v>195</v>
      </c>
      <c r="M54" s="165" t="s">
        <v>43</v>
      </c>
      <c r="N54" s="165" t="s">
        <v>63</v>
      </c>
      <c r="O54" s="165" t="s">
        <v>482</v>
      </c>
    </row>
    <row r="55" ht="15.75" customHeight="1">
      <c r="A55" s="166"/>
      <c r="B55" s="165" t="s">
        <v>179</v>
      </c>
      <c r="C55" s="165" t="s">
        <v>361</v>
      </c>
      <c r="D55" s="165" t="s">
        <v>458</v>
      </c>
      <c r="E55" s="165" t="s">
        <v>1344</v>
      </c>
      <c r="F55" s="165" t="s">
        <v>917</v>
      </c>
      <c r="G55" s="165" t="s">
        <v>392</v>
      </c>
      <c r="I55" s="166"/>
      <c r="J55" s="165" t="s">
        <v>581</v>
      </c>
      <c r="K55" s="165" t="s">
        <v>638</v>
      </c>
      <c r="L55" s="165" t="s">
        <v>824</v>
      </c>
      <c r="M55" s="165" t="s">
        <v>1472</v>
      </c>
      <c r="N55" s="165" t="s">
        <v>917</v>
      </c>
      <c r="O55" s="165" t="s">
        <v>392</v>
      </c>
    </row>
    <row r="56" ht="15.75" customHeight="1">
      <c r="A56" s="166"/>
      <c r="B56" s="165" t="s">
        <v>365</v>
      </c>
      <c r="C56" s="165" t="s">
        <v>1473</v>
      </c>
      <c r="D56" s="165" t="s">
        <v>585</v>
      </c>
      <c r="E56" s="165" t="s">
        <v>544</v>
      </c>
      <c r="F56" s="165" t="s">
        <v>362</v>
      </c>
      <c r="G56" s="165" t="s">
        <v>488</v>
      </c>
      <c r="I56" s="166"/>
      <c r="J56" s="165" t="s">
        <v>892</v>
      </c>
      <c r="K56" s="165" t="s">
        <v>1209</v>
      </c>
      <c r="L56" s="165" t="s">
        <v>394</v>
      </c>
      <c r="M56" s="165" t="s">
        <v>1132</v>
      </c>
      <c r="N56" s="165" t="s">
        <v>362</v>
      </c>
      <c r="O56" s="165" t="s">
        <v>488</v>
      </c>
    </row>
    <row r="57" ht="15.75" customHeight="1">
      <c r="A57" s="166"/>
      <c r="B57" s="165" t="s">
        <v>1005</v>
      </c>
      <c r="C57" s="165" t="s">
        <v>418</v>
      </c>
      <c r="D57" s="165" t="s">
        <v>457</v>
      </c>
      <c r="E57" s="165" t="s">
        <v>1103</v>
      </c>
      <c r="F57" s="165" t="s">
        <v>771</v>
      </c>
      <c r="G57" s="165" t="s">
        <v>331</v>
      </c>
      <c r="I57" s="166"/>
      <c r="J57" s="165" t="s">
        <v>639</v>
      </c>
      <c r="K57" s="165" t="s">
        <v>977</v>
      </c>
      <c r="L57" s="165" t="s">
        <v>454</v>
      </c>
      <c r="M57" s="165" t="s">
        <v>1474</v>
      </c>
      <c r="N57" s="165" t="s">
        <v>771</v>
      </c>
      <c r="O57" s="165" t="s">
        <v>331</v>
      </c>
    </row>
    <row r="58" ht="15.75" customHeight="1">
      <c r="A58" s="164" t="s">
        <v>333</v>
      </c>
      <c r="B58" s="165" t="s">
        <v>1475</v>
      </c>
      <c r="I58" s="164" t="s">
        <v>333</v>
      </c>
      <c r="J58" s="165" t="s">
        <v>80</v>
      </c>
    </row>
    <row r="59" ht="15.75" customHeight="1">
      <c r="A59" s="164" t="s">
        <v>335</v>
      </c>
      <c r="B59" s="168" t="s">
        <v>1476</v>
      </c>
      <c r="I59" s="164" t="s">
        <v>335</v>
      </c>
      <c r="J59" s="168" t="s">
        <v>1477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3:G3"/>
    <mergeCell ref="I3:O3"/>
    <mergeCell ref="B14:G14"/>
    <mergeCell ref="J14:O14"/>
    <mergeCell ref="J15:O15"/>
    <mergeCell ref="A17:E17"/>
    <mergeCell ref="G17:K17"/>
    <mergeCell ref="B58:G58"/>
    <mergeCell ref="J58:O58"/>
    <mergeCell ref="B59:G59"/>
    <mergeCell ref="J59:O59"/>
    <mergeCell ref="B28:E28"/>
    <mergeCell ref="H28:K28"/>
    <mergeCell ref="A31:G31"/>
    <mergeCell ref="B42:G42"/>
    <mergeCell ref="A45:O45"/>
    <mergeCell ref="A47:G47"/>
    <mergeCell ref="I47:O47"/>
  </mergeCells>
  <hyperlinks>
    <hyperlink r:id="rId1" ref="B14"/>
    <hyperlink r:id="rId2" ref="J15"/>
    <hyperlink r:id="rId3" ref="B28"/>
    <hyperlink r:id="rId4" ref="H28"/>
    <hyperlink r:id="rId5" ref="B42"/>
    <hyperlink r:id="rId6" ref="B59"/>
    <hyperlink r:id="rId7" ref="J59"/>
  </hyperlinks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2">
      <c r="A2" s="142" t="s">
        <v>1478</v>
      </c>
    </row>
    <row r="4">
      <c r="A4" s="142" t="s">
        <v>1479</v>
      </c>
    </row>
    <row r="5">
      <c r="A5" s="142" t="s">
        <v>1480</v>
      </c>
    </row>
    <row r="6">
      <c r="B6" s="142" t="s">
        <v>1480</v>
      </c>
    </row>
    <row r="7">
      <c r="C7" s="142" t="s">
        <v>1481</v>
      </c>
    </row>
    <row r="8">
      <c r="C8" s="142" t="s">
        <v>1482</v>
      </c>
    </row>
    <row r="9">
      <c r="C9" s="142" t="s">
        <v>1483</v>
      </c>
    </row>
    <row r="10">
      <c r="C10" s="142" t="s">
        <v>1484</v>
      </c>
    </row>
    <row r="11">
      <c r="C11" s="142" t="s">
        <v>1485</v>
      </c>
    </row>
    <row r="12">
      <c r="C12" s="142" t="s">
        <v>1486</v>
      </c>
    </row>
    <row r="13">
      <c r="C13" s="142" t="s">
        <v>1487</v>
      </c>
    </row>
    <row r="14">
      <c r="C14" s="142" t="s">
        <v>1488</v>
      </c>
    </row>
    <row r="15">
      <c r="C15" s="142" t="s">
        <v>1489</v>
      </c>
    </row>
    <row r="16">
      <c r="C16" s="142" t="s">
        <v>1490</v>
      </c>
    </row>
    <row r="17">
      <c r="C17" s="142" t="s">
        <v>1491</v>
      </c>
    </row>
    <row r="18">
      <c r="C18" s="142" t="s">
        <v>1492</v>
      </c>
    </row>
    <row r="19">
      <c r="C19" s="142" t="s">
        <v>1480</v>
      </c>
    </row>
    <row r="20">
      <c r="D20" s="142" t="s">
        <v>1493</v>
      </c>
    </row>
    <row r="21" ht="15.75" customHeight="1">
      <c r="D21" s="142" t="s">
        <v>1494</v>
      </c>
    </row>
    <row r="22" ht="15.75" customHeight="1">
      <c r="D22" s="142" t="s">
        <v>1495</v>
      </c>
    </row>
    <row r="23" ht="15.75" customHeight="1">
      <c r="D23" s="142" t="s">
        <v>1496</v>
      </c>
    </row>
    <row r="24" ht="15.75" customHeight="1">
      <c r="C24" s="142" t="s">
        <v>1497</v>
      </c>
    </row>
    <row r="25" ht="15.75" customHeight="1">
      <c r="C25" s="142" t="s">
        <v>1498</v>
      </c>
    </row>
    <row r="26" ht="15.75" customHeight="1">
      <c r="C26" s="142" t="s">
        <v>1499</v>
      </c>
    </row>
    <row r="27" ht="15.75" customHeight="1">
      <c r="C27" s="142" t="s">
        <v>1500</v>
      </c>
    </row>
    <row r="28" ht="15.75" customHeight="1">
      <c r="C28" s="142" t="s">
        <v>1501</v>
      </c>
    </row>
    <row r="29" ht="15.75" customHeight="1">
      <c r="B29" s="142" t="s">
        <v>1497</v>
      </c>
    </row>
    <row r="30" ht="15.75" customHeight="1">
      <c r="B30" s="142" t="s">
        <v>1480</v>
      </c>
    </row>
    <row r="31" ht="15.75" customHeight="1">
      <c r="C31" s="142" t="s">
        <v>1502</v>
      </c>
    </row>
    <row r="32" ht="15.75" customHeight="1">
      <c r="C32" s="142" t="s">
        <v>1482</v>
      </c>
    </row>
    <row r="33" ht="15.75" customHeight="1">
      <c r="C33" s="142" t="s">
        <v>1503</v>
      </c>
    </row>
    <row r="34" ht="15.75" customHeight="1">
      <c r="C34" s="142" t="s">
        <v>1484</v>
      </c>
    </row>
    <row r="35" ht="15.75" customHeight="1">
      <c r="C35" s="142" t="s">
        <v>1485</v>
      </c>
    </row>
    <row r="36" ht="15.75" customHeight="1">
      <c r="C36" s="142" t="s">
        <v>1486</v>
      </c>
    </row>
    <row r="37" ht="15.75" customHeight="1">
      <c r="C37" s="142" t="s">
        <v>1487</v>
      </c>
    </row>
    <row r="38" ht="15.75" customHeight="1">
      <c r="C38" s="142" t="s">
        <v>1488</v>
      </c>
    </row>
    <row r="39" ht="15.75" customHeight="1">
      <c r="C39" s="142" t="s">
        <v>1489</v>
      </c>
    </row>
    <row r="40" ht="15.75" customHeight="1">
      <c r="C40" s="142" t="s">
        <v>1504</v>
      </c>
    </row>
    <row r="41" ht="15.75" customHeight="1">
      <c r="C41" s="142" t="s">
        <v>1505</v>
      </c>
    </row>
    <row r="42" ht="15.75" customHeight="1">
      <c r="C42" s="142" t="s">
        <v>1492</v>
      </c>
    </row>
    <row r="43" ht="15.75" customHeight="1">
      <c r="C43" s="142" t="s">
        <v>1480</v>
      </c>
    </row>
    <row r="44" ht="15.75" customHeight="1">
      <c r="D44" s="142" t="s">
        <v>1506</v>
      </c>
    </row>
    <row r="45" ht="15.75" customHeight="1">
      <c r="D45" s="142" t="s">
        <v>1507</v>
      </c>
    </row>
    <row r="46" ht="15.75" customHeight="1">
      <c r="D46" s="142" t="s">
        <v>1496</v>
      </c>
    </row>
    <row r="47" ht="15.75" customHeight="1">
      <c r="D47" s="142" t="s">
        <v>1508</v>
      </c>
    </row>
    <row r="48" ht="15.75" customHeight="1">
      <c r="C48" s="142" t="s">
        <v>1497</v>
      </c>
    </row>
    <row r="49" ht="15.75" customHeight="1">
      <c r="C49" s="142" t="s">
        <v>1498</v>
      </c>
    </row>
    <row r="50" ht="15.75" customHeight="1">
      <c r="C50" s="142" t="s">
        <v>1499</v>
      </c>
    </row>
    <row r="51" ht="15.75" customHeight="1">
      <c r="C51" s="142" t="s">
        <v>1500</v>
      </c>
    </row>
    <row r="52" ht="15.75" customHeight="1">
      <c r="C52" s="142" t="s">
        <v>1501</v>
      </c>
    </row>
    <row r="53" ht="15.75" customHeight="1">
      <c r="B53" s="142" t="s">
        <v>1497</v>
      </c>
    </row>
    <row r="54" ht="15.75" customHeight="1">
      <c r="B54" s="142" t="s">
        <v>1480</v>
      </c>
    </row>
    <row r="55" ht="15.75" customHeight="1">
      <c r="C55" s="142" t="s">
        <v>1509</v>
      </c>
    </row>
    <row r="56" ht="15.75" customHeight="1">
      <c r="C56" s="142" t="s">
        <v>1482</v>
      </c>
    </row>
    <row r="57" ht="15.75" customHeight="1">
      <c r="C57" s="142" t="s">
        <v>1503</v>
      </c>
    </row>
    <row r="58" ht="15.75" customHeight="1">
      <c r="C58" s="142" t="s">
        <v>1484</v>
      </c>
    </row>
    <row r="59" ht="15.75" customHeight="1">
      <c r="C59" s="142" t="s">
        <v>1485</v>
      </c>
    </row>
    <row r="60" ht="15.75" customHeight="1">
      <c r="C60" s="142" t="s">
        <v>1486</v>
      </c>
    </row>
    <row r="61" ht="15.75" customHeight="1">
      <c r="C61" s="142" t="s">
        <v>1510</v>
      </c>
    </row>
    <row r="62" ht="15.75" customHeight="1">
      <c r="C62" s="142" t="s">
        <v>1488</v>
      </c>
    </row>
    <row r="63" ht="15.75" customHeight="1">
      <c r="C63" s="142" t="s">
        <v>1489</v>
      </c>
    </row>
    <row r="64" ht="15.75" customHeight="1">
      <c r="C64" s="142" t="s">
        <v>1511</v>
      </c>
    </row>
    <row r="65" ht="15.75" customHeight="1">
      <c r="C65" s="142" t="s">
        <v>1512</v>
      </c>
    </row>
    <row r="66" ht="15.75" customHeight="1">
      <c r="C66" s="142" t="s">
        <v>1492</v>
      </c>
    </row>
    <row r="67" ht="15.75" customHeight="1">
      <c r="C67" s="142" t="s">
        <v>1480</v>
      </c>
    </row>
    <row r="68" ht="15.75" customHeight="1">
      <c r="D68" s="142" t="s">
        <v>1513</v>
      </c>
    </row>
    <row r="69" ht="15.75" customHeight="1">
      <c r="D69" s="142" t="s">
        <v>1514</v>
      </c>
    </row>
    <row r="70" ht="15.75" customHeight="1">
      <c r="D70" s="142" t="s">
        <v>1496</v>
      </c>
    </row>
    <row r="71" ht="15.75" customHeight="1">
      <c r="D71" s="142" t="s">
        <v>1515</v>
      </c>
    </row>
    <row r="72" ht="15.75" customHeight="1">
      <c r="C72" s="142" t="s">
        <v>1497</v>
      </c>
    </row>
    <row r="73" ht="15.75" customHeight="1">
      <c r="C73" s="142" t="s">
        <v>1498</v>
      </c>
    </row>
    <row r="74" ht="15.75" customHeight="1">
      <c r="C74" s="142" t="s">
        <v>1499</v>
      </c>
    </row>
    <row r="75" ht="15.75" customHeight="1">
      <c r="C75" s="142" t="s">
        <v>1500</v>
      </c>
    </row>
    <row r="76" ht="15.75" customHeight="1">
      <c r="C76" s="142" t="s">
        <v>1501</v>
      </c>
    </row>
    <row r="77" ht="15.75" customHeight="1">
      <c r="B77" s="142" t="s">
        <v>1497</v>
      </c>
    </row>
    <row r="78" ht="15.75" customHeight="1">
      <c r="B78" s="142" t="s">
        <v>1480</v>
      </c>
    </row>
    <row r="79" ht="15.75" customHeight="1">
      <c r="C79" s="142" t="s">
        <v>1516</v>
      </c>
    </row>
    <row r="80" ht="15.75" customHeight="1">
      <c r="C80" s="142" t="s">
        <v>1482</v>
      </c>
    </row>
    <row r="81" ht="15.75" customHeight="1">
      <c r="C81" s="142" t="s">
        <v>1517</v>
      </c>
    </row>
    <row r="82" ht="15.75" customHeight="1">
      <c r="C82" s="142" t="s">
        <v>1484</v>
      </c>
    </row>
    <row r="83" ht="15.75" customHeight="1">
      <c r="C83" s="142" t="s">
        <v>1485</v>
      </c>
    </row>
    <row r="84" ht="15.75" customHeight="1">
      <c r="C84" s="142" t="s">
        <v>1486</v>
      </c>
    </row>
    <row r="85" ht="15.75" customHeight="1">
      <c r="C85" s="142" t="s">
        <v>1487</v>
      </c>
    </row>
    <row r="86" ht="15.75" customHeight="1">
      <c r="C86" s="142" t="s">
        <v>1488</v>
      </c>
    </row>
    <row r="87" ht="15.75" customHeight="1">
      <c r="C87" s="142" t="s">
        <v>1489</v>
      </c>
    </row>
    <row r="88" ht="15.75" customHeight="1">
      <c r="C88" s="142" t="s">
        <v>1518</v>
      </c>
    </row>
    <row r="89" ht="15.75" customHeight="1">
      <c r="C89" s="142" t="s">
        <v>1519</v>
      </c>
    </row>
    <row r="90" ht="15.75" customHeight="1">
      <c r="C90" s="142" t="s">
        <v>1520</v>
      </c>
    </row>
    <row r="91" ht="15.75" customHeight="1">
      <c r="C91" s="142" t="s">
        <v>1521</v>
      </c>
    </row>
    <row r="92" ht="15.75" customHeight="1">
      <c r="C92" s="142" t="s">
        <v>1522</v>
      </c>
    </row>
    <row r="93" ht="15.75" customHeight="1">
      <c r="C93" s="142" t="s">
        <v>1492</v>
      </c>
    </row>
    <row r="94" ht="15.75" customHeight="1">
      <c r="C94" s="142" t="s">
        <v>1480</v>
      </c>
    </row>
    <row r="95" ht="15.75" customHeight="1">
      <c r="D95" s="142" t="s">
        <v>1523</v>
      </c>
    </row>
    <row r="96" ht="15.75" customHeight="1">
      <c r="D96" s="142" t="s">
        <v>1524</v>
      </c>
    </row>
    <row r="97" ht="15.75" customHeight="1">
      <c r="D97" s="142" t="s">
        <v>1525</v>
      </c>
    </row>
    <row r="98" ht="15.75" customHeight="1">
      <c r="D98" s="142" t="s">
        <v>1496</v>
      </c>
    </row>
    <row r="99" ht="15.75" customHeight="1">
      <c r="C99" s="142" t="s">
        <v>1497</v>
      </c>
    </row>
    <row r="100" ht="15.75" customHeight="1">
      <c r="C100" s="142" t="s">
        <v>1526</v>
      </c>
    </row>
    <row r="101" ht="15.75" customHeight="1">
      <c r="C101" s="142" t="s">
        <v>1499</v>
      </c>
    </row>
    <row r="102" ht="15.75" customHeight="1">
      <c r="C102" s="142" t="s">
        <v>1500</v>
      </c>
    </row>
    <row r="103" ht="15.75" customHeight="1">
      <c r="C103" s="142" t="s">
        <v>1501</v>
      </c>
    </row>
    <row r="104" ht="15.75" customHeight="1">
      <c r="B104" s="142" t="s">
        <v>1497</v>
      </c>
    </row>
    <row r="105" ht="15.75" customHeight="1">
      <c r="A105" s="142" t="s">
        <v>1527</v>
      </c>
    </row>
    <row r="106" ht="15.75" customHeight="1"/>
    <row r="107" ht="15.75" customHeight="1">
      <c r="A107" s="142" t="s">
        <v>1528</v>
      </c>
    </row>
    <row r="108" ht="15.75" customHeight="1">
      <c r="A108" s="142" t="s">
        <v>1480</v>
      </c>
    </row>
    <row r="109" ht="15.75" customHeight="1">
      <c r="B109" s="142" t="s">
        <v>1480</v>
      </c>
    </row>
    <row r="110" ht="15.75" customHeight="1">
      <c r="C110" s="142" t="s">
        <v>1529</v>
      </c>
    </row>
    <row r="111" ht="15.75" customHeight="1">
      <c r="C111" s="142" t="s">
        <v>1482</v>
      </c>
    </row>
    <row r="112" ht="15.75" customHeight="1">
      <c r="C112" s="142" t="s">
        <v>1503</v>
      </c>
    </row>
    <row r="113" ht="15.75" customHeight="1">
      <c r="C113" s="142" t="s">
        <v>1484</v>
      </c>
    </row>
    <row r="114" ht="15.75" customHeight="1">
      <c r="C114" s="142" t="s">
        <v>1485</v>
      </c>
    </row>
    <row r="115" ht="15.75" customHeight="1">
      <c r="C115" s="142" t="s">
        <v>1486</v>
      </c>
    </row>
    <row r="116" ht="15.75" customHeight="1">
      <c r="C116" s="142" t="s">
        <v>1487</v>
      </c>
    </row>
    <row r="117" ht="15.75" customHeight="1">
      <c r="C117" s="142" t="s">
        <v>1488</v>
      </c>
    </row>
    <row r="118" ht="15.75" customHeight="1">
      <c r="C118" s="142" t="s">
        <v>1489</v>
      </c>
    </row>
    <row r="119" ht="15.75" customHeight="1">
      <c r="C119" s="142" t="s">
        <v>1530</v>
      </c>
    </row>
    <row r="120" ht="15.75" customHeight="1">
      <c r="C120" s="142" t="s">
        <v>1491</v>
      </c>
    </row>
    <row r="121" ht="15.75" customHeight="1">
      <c r="C121" s="142" t="s">
        <v>1492</v>
      </c>
    </row>
    <row r="122" ht="15.75" customHeight="1">
      <c r="C122" s="142" t="s">
        <v>1480</v>
      </c>
    </row>
    <row r="123" ht="15.75" customHeight="1">
      <c r="D123" s="142" t="s">
        <v>1523</v>
      </c>
    </row>
    <row r="124" ht="15.75" customHeight="1">
      <c r="D124" s="142" t="s">
        <v>1531</v>
      </c>
    </row>
    <row r="125" ht="15.75" customHeight="1">
      <c r="D125" s="142" t="s">
        <v>1532</v>
      </c>
    </row>
    <row r="126" ht="15.75" customHeight="1">
      <c r="D126" s="142" t="s">
        <v>1533</v>
      </c>
    </row>
    <row r="127" ht="15.75" customHeight="1">
      <c r="C127" s="142" t="s">
        <v>1497</v>
      </c>
    </row>
    <row r="128" ht="15.75" customHeight="1">
      <c r="C128" s="142" t="s">
        <v>1534</v>
      </c>
    </row>
    <row r="129" ht="15.75" customHeight="1">
      <c r="C129" s="142" t="s">
        <v>1499</v>
      </c>
    </row>
    <row r="130" ht="15.75" customHeight="1">
      <c r="C130" s="142" t="s">
        <v>1500</v>
      </c>
    </row>
    <row r="131" ht="15.75" customHeight="1">
      <c r="C131" s="142" t="s">
        <v>1501</v>
      </c>
    </row>
    <row r="132" ht="15.75" customHeight="1">
      <c r="B132" s="142" t="s">
        <v>1497</v>
      </c>
    </row>
    <row r="133" ht="15.75" customHeight="1">
      <c r="B133" s="142" t="s">
        <v>1480</v>
      </c>
    </row>
    <row r="134" ht="15.75" customHeight="1">
      <c r="C134" s="142" t="s">
        <v>1535</v>
      </c>
    </row>
    <row r="135" ht="15.75" customHeight="1">
      <c r="C135" s="142" t="s">
        <v>1536</v>
      </c>
    </row>
    <row r="136" ht="15.75" customHeight="1">
      <c r="C136" s="142" t="s">
        <v>1503</v>
      </c>
    </row>
    <row r="137" ht="15.75" customHeight="1">
      <c r="C137" s="142" t="s">
        <v>1484</v>
      </c>
    </row>
    <row r="138" ht="15.75" customHeight="1">
      <c r="C138" s="142" t="s">
        <v>1537</v>
      </c>
    </row>
    <row r="139" ht="15.75" customHeight="1">
      <c r="C139" s="142" t="s">
        <v>1486</v>
      </c>
    </row>
    <row r="140" ht="15.75" customHeight="1">
      <c r="C140" s="142" t="s">
        <v>1538</v>
      </c>
    </row>
    <row r="141" ht="15.75" customHeight="1">
      <c r="C141" s="142" t="s">
        <v>1488</v>
      </c>
    </row>
    <row r="142" ht="15.75" customHeight="1">
      <c r="C142" s="142" t="s">
        <v>1489</v>
      </c>
    </row>
    <row r="143" ht="15.75" customHeight="1">
      <c r="C143" s="142" t="s">
        <v>1539</v>
      </c>
    </row>
    <row r="144" ht="15.75" customHeight="1">
      <c r="C144" s="142" t="s">
        <v>1540</v>
      </c>
    </row>
    <row r="145" ht="15.75" customHeight="1">
      <c r="C145" s="142" t="s">
        <v>1492</v>
      </c>
    </row>
    <row r="146" ht="15.75" customHeight="1">
      <c r="C146" s="142" t="s">
        <v>1480</v>
      </c>
    </row>
    <row r="147" ht="15.75" customHeight="1">
      <c r="D147" s="142" t="s">
        <v>1541</v>
      </c>
    </row>
    <row r="148" ht="15.75" customHeight="1">
      <c r="D148" s="142" t="s">
        <v>1542</v>
      </c>
    </row>
    <row r="149" ht="15.75" customHeight="1">
      <c r="D149" s="142" t="s">
        <v>1543</v>
      </c>
    </row>
    <row r="150" ht="15.75" customHeight="1">
      <c r="D150" s="142" t="s">
        <v>1544</v>
      </c>
    </row>
    <row r="151" ht="15.75" customHeight="1">
      <c r="C151" s="142" t="s">
        <v>1497</v>
      </c>
    </row>
    <row r="152" ht="15.75" customHeight="1">
      <c r="C152" s="142" t="s">
        <v>1534</v>
      </c>
    </row>
    <row r="153" ht="15.75" customHeight="1">
      <c r="C153" s="142" t="s">
        <v>1499</v>
      </c>
    </row>
    <row r="154" ht="15.75" customHeight="1">
      <c r="C154" s="142" t="s">
        <v>1500</v>
      </c>
    </row>
    <row r="155" ht="15.75" customHeight="1">
      <c r="C155" s="142" t="s">
        <v>1501</v>
      </c>
    </row>
    <row r="156" ht="15.75" customHeight="1">
      <c r="B156" s="142" t="s">
        <v>1497</v>
      </c>
    </row>
    <row r="157" ht="15.75" customHeight="1">
      <c r="B157" s="142" t="s">
        <v>1480</v>
      </c>
    </row>
    <row r="158" ht="15.75" customHeight="1">
      <c r="C158" s="142" t="s">
        <v>1545</v>
      </c>
    </row>
    <row r="159" ht="15.75" customHeight="1">
      <c r="C159" s="142" t="s">
        <v>1482</v>
      </c>
    </row>
    <row r="160" ht="15.75" customHeight="1">
      <c r="C160" s="142" t="s">
        <v>1517</v>
      </c>
    </row>
    <row r="161" ht="15.75" customHeight="1">
      <c r="C161" s="142" t="s">
        <v>1484</v>
      </c>
    </row>
    <row r="162" ht="15.75" customHeight="1">
      <c r="C162" s="142" t="s">
        <v>1485</v>
      </c>
    </row>
    <row r="163" ht="15.75" customHeight="1">
      <c r="C163" s="142" t="s">
        <v>1486</v>
      </c>
    </row>
    <row r="164" ht="15.75" customHeight="1">
      <c r="C164" s="142" t="s">
        <v>1510</v>
      </c>
    </row>
    <row r="165" ht="15.75" customHeight="1">
      <c r="C165" s="142" t="s">
        <v>1488</v>
      </c>
    </row>
    <row r="166" ht="15.75" customHeight="1">
      <c r="C166" s="142" t="s">
        <v>1489</v>
      </c>
    </row>
    <row r="167" ht="15.75" customHeight="1">
      <c r="C167" s="142" t="s">
        <v>1518</v>
      </c>
    </row>
    <row r="168" ht="15.75" customHeight="1">
      <c r="C168" s="142" t="s">
        <v>1519</v>
      </c>
    </row>
    <row r="169" ht="15.75" customHeight="1">
      <c r="C169" s="142" t="s">
        <v>1520</v>
      </c>
    </row>
    <row r="170" ht="15.75" customHeight="1">
      <c r="C170" s="142" t="s">
        <v>1546</v>
      </c>
    </row>
    <row r="171" ht="15.75" customHeight="1">
      <c r="C171" s="142" t="s">
        <v>1522</v>
      </c>
    </row>
    <row r="172" ht="15.75" customHeight="1">
      <c r="C172" s="142" t="s">
        <v>1492</v>
      </c>
    </row>
    <row r="173" ht="15.75" customHeight="1">
      <c r="C173" s="142" t="s">
        <v>1480</v>
      </c>
    </row>
    <row r="174" ht="15.75" customHeight="1">
      <c r="D174" s="142" t="s">
        <v>1523</v>
      </c>
    </row>
    <row r="175" ht="15.75" customHeight="1">
      <c r="D175" s="142" t="s">
        <v>1506</v>
      </c>
    </row>
    <row r="176" ht="15.75" customHeight="1">
      <c r="D176" s="142" t="s">
        <v>1496</v>
      </c>
    </row>
    <row r="177" ht="15.75" customHeight="1">
      <c r="D177" s="142" t="s">
        <v>1547</v>
      </c>
    </row>
    <row r="178" ht="15.75" customHeight="1">
      <c r="C178" s="142" t="s">
        <v>1497</v>
      </c>
    </row>
    <row r="179" ht="15.75" customHeight="1">
      <c r="C179" s="142" t="s">
        <v>1534</v>
      </c>
    </row>
    <row r="180" ht="15.75" customHeight="1">
      <c r="C180" s="142" t="s">
        <v>1499</v>
      </c>
    </row>
    <row r="181" ht="15.75" customHeight="1">
      <c r="C181" s="142" t="s">
        <v>1500</v>
      </c>
    </row>
    <row r="182" ht="15.75" customHeight="1">
      <c r="C182" s="142" t="s">
        <v>1501</v>
      </c>
    </row>
    <row r="183" ht="15.75" customHeight="1">
      <c r="B183" s="142" t="s">
        <v>1497</v>
      </c>
    </row>
    <row r="184" ht="15.75" customHeight="1">
      <c r="A184" s="142" t="s">
        <v>1527</v>
      </c>
    </row>
    <row r="185" ht="15.75" customHeight="1"/>
    <row r="186" ht="15.75" customHeight="1">
      <c r="A186" s="142" t="s">
        <v>1548</v>
      </c>
    </row>
    <row r="187" ht="15.75" customHeight="1">
      <c r="A187" s="142" t="s">
        <v>1480</v>
      </c>
    </row>
    <row r="188" ht="15.75" customHeight="1">
      <c r="B188" s="142" t="s">
        <v>1480</v>
      </c>
    </row>
    <row r="189" ht="15.75" customHeight="1">
      <c r="C189" s="142" t="s">
        <v>1529</v>
      </c>
    </row>
    <row r="190" ht="15.75" customHeight="1">
      <c r="C190" s="142" t="s">
        <v>1482</v>
      </c>
    </row>
    <row r="191" ht="15.75" customHeight="1">
      <c r="C191" s="142" t="s">
        <v>1503</v>
      </c>
    </row>
    <row r="192" ht="15.75" customHeight="1">
      <c r="C192" s="142" t="s">
        <v>1484</v>
      </c>
    </row>
    <row r="193" ht="15.75" customHeight="1">
      <c r="C193" s="142" t="s">
        <v>1485</v>
      </c>
    </row>
    <row r="194" ht="15.75" customHeight="1">
      <c r="C194" s="142" t="s">
        <v>1486</v>
      </c>
    </row>
    <row r="195" ht="15.75" customHeight="1">
      <c r="C195" s="142" t="s">
        <v>1487</v>
      </c>
    </row>
    <row r="196" ht="15.75" customHeight="1">
      <c r="C196" s="142" t="s">
        <v>1488</v>
      </c>
    </row>
    <row r="197" ht="15.75" customHeight="1">
      <c r="C197" s="142" t="s">
        <v>1489</v>
      </c>
    </row>
    <row r="198" ht="15.75" customHeight="1">
      <c r="C198" s="142" t="s">
        <v>1530</v>
      </c>
    </row>
    <row r="199" ht="15.75" customHeight="1">
      <c r="C199" s="142" t="s">
        <v>1491</v>
      </c>
    </row>
    <row r="200" ht="15.75" customHeight="1">
      <c r="C200" s="142" t="s">
        <v>1492</v>
      </c>
    </row>
    <row r="201" ht="15.75" customHeight="1">
      <c r="C201" s="142" t="s">
        <v>1480</v>
      </c>
    </row>
    <row r="202" ht="15.75" customHeight="1">
      <c r="D202" s="142" t="s">
        <v>1523</v>
      </c>
    </row>
    <row r="203" ht="15.75" customHeight="1">
      <c r="D203" s="142" t="s">
        <v>1531</v>
      </c>
    </row>
    <row r="204" ht="15.75" customHeight="1">
      <c r="D204" s="142" t="s">
        <v>1532</v>
      </c>
    </row>
    <row r="205" ht="15.75" customHeight="1">
      <c r="D205" s="142" t="s">
        <v>1533</v>
      </c>
    </row>
    <row r="206" ht="15.75" customHeight="1">
      <c r="C206" s="142" t="s">
        <v>1497</v>
      </c>
    </row>
    <row r="207" ht="15.75" customHeight="1">
      <c r="C207" s="142" t="s">
        <v>1534</v>
      </c>
    </row>
    <row r="208" ht="15.75" customHeight="1">
      <c r="C208" s="142" t="s">
        <v>1499</v>
      </c>
    </row>
    <row r="209" ht="15.75" customHeight="1">
      <c r="C209" s="142" t="s">
        <v>1500</v>
      </c>
    </row>
    <row r="210" ht="15.75" customHeight="1">
      <c r="C210" s="142" t="s">
        <v>1501</v>
      </c>
    </row>
    <row r="211" ht="15.75" customHeight="1">
      <c r="B211" s="142" t="s">
        <v>1497</v>
      </c>
    </row>
    <row r="212" ht="15.75" customHeight="1">
      <c r="B212" s="142" t="s">
        <v>1480</v>
      </c>
    </row>
    <row r="213" ht="15.75" customHeight="1">
      <c r="C213" s="142" t="s">
        <v>1549</v>
      </c>
    </row>
    <row r="214" ht="15.75" customHeight="1">
      <c r="C214" s="142" t="s">
        <v>1550</v>
      </c>
    </row>
    <row r="215" ht="15.75" customHeight="1">
      <c r="C215" s="142" t="s">
        <v>1503</v>
      </c>
    </row>
    <row r="216" ht="15.75" customHeight="1">
      <c r="C216" s="142" t="s">
        <v>1484</v>
      </c>
    </row>
    <row r="217" ht="15.75" customHeight="1">
      <c r="C217" s="142" t="s">
        <v>1551</v>
      </c>
    </row>
    <row r="218" ht="15.75" customHeight="1">
      <c r="C218" s="142" t="s">
        <v>1486</v>
      </c>
    </row>
    <row r="219" ht="15.75" customHeight="1">
      <c r="C219" s="142" t="s">
        <v>1510</v>
      </c>
    </row>
    <row r="220" ht="15.75" customHeight="1">
      <c r="C220" s="142" t="s">
        <v>1488</v>
      </c>
    </row>
    <row r="221" ht="15.75" customHeight="1">
      <c r="C221" s="142" t="s">
        <v>1489</v>
      </c>
    </row>
    <row r="222" ht="15.75" customHeight="1">
      <c r="C222" s="142" t="s">
        <v>1552</v>
      </c>
    </row>
    <row r="223" ht="15.75" customHeight="1">
      <c r="C223" s="142" t="s">
        <v>1553</v>
      </c>
    </row>
    <row r="224" ht="15.75" customHeight="1">
      <c r="C224" s="142" t="s">
        <v>1492</v>
      </c>
    </row>
    <row r="225" ht="15.75" customHeight="1">
      <c r="C225" s="142" t="s">
        <v>1480</v>
      </c>
    </row>
    <row r="226" ht="15.75" customHeight="1">
      <c r="D226" s="142" t="s">
        <v>1532</v>
      </c>
    </row>
    <row r="227" ht="15.75" customHeight="1">
      <c r="D227" s="142" t="s">
        <v>1554</v>
      </c>
    </row>
    <row r="228" ht="15.75" customHeight="1">
      <c r="D228" s="142" t="s">
        <v>1555</v>
      </c>
    </row>
    <row r="229" ht="15.75" customHeight="1">
      <c r="D229" s="142" t="s">
        <v>1556</v>
      </c>
    </row>
    <row r="230" ht="15.75" customHeight="1">
      <c r="C230" s="142" t="s">
        <v>1497</v>
      </c>
    </row>
    <row r="231" ht="15.75" customHeight="1">
      <c r="C231" s="142" t="s">
        <v>1534</v>
      </c>
    </row>
    <row r="232" ht="15.75" customHeight="1">
      <c r="C232" s="142" t="s">
        <v>1499</v>
      </c>
    </row>
    <row r="233" ht="15.75" customHeight="1">
      <c r="C233" s="142" t="s">
        <v>1500</v>
      </c>
    </row>
    <row r="234" ht="15.75" customHeight="1">
      <c r="C234" s="142" t="s">
        <v>1501</v>
      </c>
    </row>
    <row r="235" ht="15.75" customHeight="1">
      <c r="B235" s="142" t="s">
        <v>1497</v>
      </c>
    </row>
    <row r="236" ht="15.75" customHeight="1">
      <c r="B236" s="142" t="s">
        <v>1480</v>
      </c>
    </row>
    <row r="237" ht="15.75" customHeight="1">
      <c r="C237" s="142" t="s">
        <v>1557</v>
      </c>
    </row>
    <row r="238" ht="15.75" customHeight="1">
      <c r="C238" s="142" t="s">
        <v>1536</v>
      </c>
    </row>
    <row r="239" ht="15.75" customHeight="1">
      <c r="C239" s="142" t="s">
        <v>1517</v>
      </c>
    </row>
    <row r="240" ht="15.75" customHeight="1">
      <c r="C240" s="142" t="s">
        <v>1484</v>
      </c>
    </row>
    <row r="241" ht="15.75" customHeight="1">
      <c r="C241" s="142" t="s">
        <v>1485</v>
      </c>
    </row>
    <row r="242" ht="15.75" customHeight="1">
      <c r="C242" s="142" t="s">
        <v>1486</v>
      </c>
    </row>
    <row r="243" ht="15.75" customHeight="1">
      <c r="C243" s="142" t="s">
        <v>1510</v>
      </c>
    </row>
    <row r="244" ht="15.75" customHeight="1">
      <c r="C244" s="142" t="s">
        <v>1488</v>
      </c>
    </row>
    <row r="245" ht="15.75" customHeight="1">
      <c r="C245" s="142" t="s">
        <v>1489</v>
      </c>
    </row>
    <row r="246" ht="15.75" customHeight="1">
      <c r="C246" s="142" t="s">
        <v>1518</v>
      </c>
    </row>
    <row r="247" ht="15.75" customHeight="1">
      <c r="C247" s="142" t="s">
        <v>1519</v>
      </c>
    </row>
    <row r="248" ht="15.75" customHeight="1">
      <c r="C248" s="142" t="s">
        <v>1520</v>
      </c>
    </row>
    <row r="249" ht="15.75" customHeight="1">
      <c r="C249" s="142" t="s">
        <v>1558</v>
      </c>
    </row>
    <row r="250" ht="15.75" customHeight="1">
      <c r="C250" s="142" t="s">
        <v>1522</v>
      </c>
    </row>
    <row r="251" ht="15.75" customHeight="1">
      <c r="C251" s="142" t="s">
        <v>1492</v>
      </c>
    </row>
    <row r="252" ht="15.75" customHeight="1">
      <c r="C252" s="142" t="s">
        <v>1480</v>
      </c>
    </row>
    <row r="253" ht="15.75" customHeight="1">
      <c r="D253" s="142" t="s">
        <v>1559</v>
      </c>
    </row>
    <row r="254" ht="15.75" customHeight="1">
      <c r="D254" s="142" t="s">
        <v>1560</v>
      </c>
    </row>
    <row r="255" ht="15.75" customHeight="1">
      <c r="D255" s="142" t="s">
        <v>1561</v>
      </c>
    </row>
    <row r="256" ht="15.75" customHeight="1">
      <c r="D256" s="142" t="s">
        <v>1562</v>
      </c>
    </row>
    <row r="257" ht="15.75" customHeight="1">
      <c r="C257" s="142" t="s">
        <v>1497</v>
      </c>
    </row>
    <row r="258" ht="15.75" customHeight="1">
      <c r="C258" s="142" t="s">
        <v>1534</v>
      </c>
    </row>
    <row r="259" ht="15.75" customHeight="1">
      <c r="C259" s="142" t="s">
        <v>1499</v>
      </c>
    </row>
    <row r="260" ht="15.75" customHeight="1">
      <c r="C260" s="142" t="s">
        <v>1500</v>
      </c>
    </row>
    <row r="261" ht="15.75" customHeight="1">
      <c r="C261" s="142" t="s">
        <v>1501</v>
      </c>
    </row>
    <row r="262" ht="15.75" customHeight="1">
      <c r="B262" s="142" t="s">
        <v>1497</v>
      </c>
    </row>
    <row r="263" ht="15.75" customHeight="1">
      <c r="A263" s="142" t="s">
        <v>1527</v>
      </c>
    </row>
    <row r="264" ht="15.75" customHeight="1"/>
    <row r="265" ht="15.75" customHeight="1">
      <c r="A265" s="142" t="s">
        <v>1563</v>
      </c>
    </row>
    <row r="266" ht="15.75" customHeight="1">
      <c r="A266" s="142" t="s">
        <v>1480</v>
      </c>
    </row>
    <row r="267" ht="15.75" customHeight="1">
      <c r="B267" s="142" t="s">
        <v>1480</v>
      </c>
    </row>
    <row r="268" ht="15.75" customHeight="1">
      <c r="C268" s="142" t="s">
        <v>1529</v>
      </c>
    </row>
    <row r="269" ht="15.75" customHeight="1">
      <c r="C269" s="142" t="s">
        <v>1482</v>
      </c>
    </row>
    <row r="270" ht="15.75" customHeight="1">
      <c r="C270" s="142" t="s">
        <v>1503</v>
      </c>
    </row>
    <row r="271" ht="15.75" customHeight="1">
      <c r="C271" s="142" t="s">
        <v>1484</v>
      </c>
    </row>
    <row r="272" ht="15.75" customHeight="1">
      <c r="C272" s="142" t="s">
        <v>1485</v>
      </c>
    </row>
    <row r="273" ht="15.75" customHeight="1">
      <c r="C273" s="142" t="s">
        <v>1486</v>
      </c>
    </row>
    <row r="274" ht="15.75" customHeight="1">
      <c r="C274" s="142" t="s">
        <v>1487</v>
      </c>
    </row>
    <row r="275" ht="15.75" customHeight="1">
      <c r="C275" s="142" t="s">
        <v>1488</v>
      </c>
    </row>
    <row r="276" ht="15.75" customHeight="1">
      <c r="C276" s="142" t="s">
        <v>1489</v>
      </c>
    </row>
    <row r="277" ht="15.75" customHeight="1">
      <c r="C277" s="142" t="s">
        <v>1530</v>
      </c>
    </row>
    <row r="278" ht="15.75" customHeight="1">
      <c r="C278" s="142" t="s">
        <v>1491</v>
      </c>
    </row>
    <row r="279" ht="15.75" customHeight="1">
      <c r="C279" s="142" t="s">
        <v>1492</v>
      </c>
    </row>
    <row r="280" ht="15.75" customHeight="1">
      <c r="C280" s="142" t="s">
        <v>1480</v>
      </c>
    </row>
    <row r="281" ht="15.75" customHeight="1">
      <c r="D281" s="142" t="s">
        <v>1523</v>
      </c>
    </row>
    <row r="282" ht="15.75" customHeight="1">
      <c r="D282" s="142" t="s">
        <v>1531</v>
      </c>
    </row>
    <row r="283" ht="15.75" customHeight="1">
      <c r="D283" s="142" t="s">
        <v>1532</v>
      </c>
    </row>
    <row r="284" ht="15.75" customHeight="1">
      <c r="D284" s="142" t="s">
        <v>1533</v>
      </c>
    </row>
    <row r="285" ht="15.75" customHeight="1">
      <c r="C285" s="142" t="s">
        <v>1497</v>
      </c>
    </row>
    <row r="286" ht="15.75" customHeight="1">
      <c r="C286" s="142" t="s">
        <v>1534</v>
      </c>
    </row>
    <row r="287" ht="15.75" customHeight="1">
      <c r="C287" s="142" t="s">
        <v>1499</v>
      </c>
    </row>
    <row r="288" ht="15.75" customHeight="1">
      <c r="C288" s="142" t="s">
        <v>1500</v>
      </c>
    </row>
    <row r="289" ht="15.75" customHeight="1">
      <c r="C289" s="142" t="s">
        <v>1501</v>
      </c>
    </row>
    <row r="290" ht="15.75" customHeight="1">
      <c r="B290" s="142" t="s">
        <v>1497</v>
      </c>
    </row>
    <row r="291" ht="15.75" customHeight="1">
      <c r="B291" s="142" t="s">
        <v>1480</v>
      </c>
    </row>
    <row r="292" ht="15.75" customHeight="1">
      <c r="C292" s="142" t="s">
        <v>1549</v>
      </c>
    </row>
    <row r="293" ht="15.75" customHeight="1">
      <c r="C293" s="142" t="s">
        <v>1550</v>
      </c>
    </row>
    <row r="294" ht="15.75" customHeight="1">
      <c r="C294" s="142" t="s">
        <v>1503</v>
      </c>
    </row>
    <row r="295" ht="15.75" customHeight="1">
      <c r="C295" s="142" t="s">
        <v>1484</v>
      </c>
    </row>
    <row r="296" ht="15.75" customHeight="1">
      <c r="C296" s="142" t="s">
        <v>1551</v>
      </c>
    </row>
    <row r="297" ht="15.75" customHeight="1">
      <c r="C297" s="142" t="s">
        <v>1486</v>
      </c>
    </row>
    <row r="298" ht="15.75" customHeight="1">
      <c r="C298" s="142" t="s">
        <v>1510</v>
      </c>
    </row>
    <row r="299" ht="15.75" customHeight="1">
      <c r="C299" s="142" t="s">
        <v>1488</v>
      </c>
    </row>
    <row r="300" ht="15.75" customHeight="1">
      <c r="C300" s="142" t="s">
        <v>1489</v>
      </c>
    </row>
    <row r="301" ht="15.75" customHeight="1">
      <c r="C301" s="142" t="s">
        <v>1552</v>
      </c>
    </row>
    <row r="302" ht="15.75" customHeight="1">
      <c r="C302" s="142" t="s">
        <v>1553</v>
      </c>
    </row>
    <row r="303" ht="15.75" customHeight="1">
      <c r="C303" s="142" t="s">
        <v>1492</v>
      </c>
    </row>
    <row r="304" ht="15.75" customHeight="1">
      <c r="C304" s="142" t="s">
        <v>1480</v>
      </c>
    </row>
    <row r="305" ht="15.75" customHeight="1">
      <c r="D305" s="142" t="s">
        <v>1532</v>
      </c>
    </row>
    <row r="306" ht="15.75" customHeight="1">
      <c r="D306" s="142" t="s">
        <v>1554</v>
      </c>
    </row>
    <row r="307" ht="15.75" customHeight="1">
      <c r="D307" s="142" t="s">
        <v>1555</v>
      </c>
    </row>
    <row r="308" ht="15.75" customHeight="1">
      <c r="D308" s="142" t="s">
        <v>1556</v>
      </c>
    </row>
    <row r="309" ht="15.75" customHeight="1">
      <c r="C309" s="142" t="s">
        <v>1497</v>
      </c>
    </row>
    <row r="310" ht="15.75" customHeight="1">
      <c r="C310" s="142" t="s">
        <v>1534</v>
      </c>
    </row>
    <row r="311" ht="15.75" customHeight="1">
      <c r="C311" s="142" t="s">
        <v>1499</v>
      </c>
    </row>
    <row r="312" ht="15.75" customHeight="1">
      <c r="C312" s="142" t="s">
        <v>1500</v>
      </c>
    </row>
    <row r="313" ht="15.75" customHeight="1">
      <c r="C313" s="142" t="s">
        <v>1501</v>
      </c>
    </row>
    <row r="314" ht="15.75" customHeight="1">
      <c r="B314" s="142" t="s">
        <v>1497</v>
      </c>
    </row>
    <row r="315" ht="15.75" customHeight="1">
      <c r="B315" s="142" t="s">
        <v>1480</v>
      </c>
    </row>
    <row r="316" ht="15.75" customHeight="1">
      <c r="C316" s="142" t="s">
        <v>1564</v>
      </c>
    </row>
    <row r="317" ht="15.75" customHeight="1">
      <c r="C317" s="142" t="s">
        <v>1565</v>
      </c>
    </row>
    <row r="318" ht="15.75" customHeight="1">
      <c r="C318" s="142" t="s">
        <v>1517</v>
      </c>
    </row>
    <row r="319" ht="15.75" customHeight="1">
      <c r="C319" s="142" t="s">
        <v>1484</v>
      </c>
    </row>
    <row r="320" ht="15.75" customHeight="1">
      <c r="C320" s="142" t="s">
        <v>1485</v>
      </c>
    </row>
    <row r="321" ht="15.75" customHeight="1">
      <c r="C321" s="142" t="s">
        <v>1486</v>
      </c>
    </row>
    <row r="322" ht="15.75" customHeight="1">
      <c r="C322" s="142" t="s">
        <v>1487</v>
      </c>
    </row>
    <row r="323" ht="15.75" customHeight="1">
      <c r="C323" s="142" t="s">
        <v>1488</v>
      </c>
    </row>
    <row r="324" ht="15.75" customHeight="1">
      <c r="C324" s="142" t="s">
        <v>1489</v>
      </c>
    </row>
    <row r="325" ht="15.75" customHeight="1">
      <c r="C325" s="142" t="s">
        <v>1566</v>
      </c>
    </row>
    <row r="326" ht="15.75" customHeight="1">
      <c r="C326" s="142" t="s">
        <v>1491</v>
      </c>
    </row>
    <row r="327" ht="15.75" customHeight="1">
      <c r="C327" s="142" t="s">
        <v>1492</v>
      </c>
    </row>
    <row r="328" ht="15.75" customHeight="1">
      <c r="C328" s="142" t="s">
        <v>1480</v>
      </c>
    </row>
    <row r="329" ht="15.75" customHeight="1">
      <c r="D329" s="142" t="s">
        <v>1523</v>
      </c>
    </row>
    <row r="330" ht="15.75" customHeight="1">
      <c r="D330" s="142" t="s">
        <v>1533</v>
      </c>
    </row>
    <row r="331" ht="15.75" customHeight="1">
      <c r="D331" s="142" t="s">
        <v>1567</v>
      </c>
    </row>
    <row r="332" ht="15.75" customHeight="1">
      <c r="D332" s="142" t="s">
        <v>1568</v>
      </c>
    </row>
    <row r="333" ht="15.75" customHeight="1">
      <c r="C333" s="142" t="s">
        <v>1497</v>
      </c>
    </row>
    <row r="334" ht="15.75" customHeight="1">
      <c r="C334" s="142" t="s">
        <v>1534</v>
      </c>
    </row>
    <row r="335" ht="15.75" customHeight="1">
      <c r="C335" s="142" t="s">
        <v>1499</v>
      </c>
    </row>
    <row r="336" ht="15.75" customHeight="1">
      <c r="C336" s="142" t="s">
        <v>1500</v>
      </c>
    </row>
    <row r="337" ht="15.75" customHeight="1">
      <c r="C337" s="142" t="s">
        <v>1501</v>
      </c>
    </row>
    <row r="338" ht="15.75" customHeight="1">
      <c r="B338" s="142" t="s">
        <v>1497</v>
      </c>
    </row>
    <row r="339" ht="15.75" customHeight="1">
      <c r="A339" s="142" t="s">
        <v>1527</v>
      </c>
    </row>
    <row r="340" ht="15.75" customHeight="1"/>
    <row r="341" ht="15.75" customHeight="1">
      <c r="A341" s="142" t="s">
        <v>1569</v>
      </c>
    </row>
    <row r="342" ht="15.75" customHeight="1">
      <c r="A342" s="142" t="s">
        <v>1480</v>
      </c>
    </row>
    <row r="343" ht="15.75" customHeight="1">
      <c r="B343" s="142" t="s">
        <v>1480</v>
      </c>
    </row>
    <row r="344" ht="15.75" customHeight="1">
      <c r="C344" s="142" t="s">
        <v>1570</v>
      </c>
    </row>
    <row r="345" ht="15.75" customHeight="1">
      <c r="C345" s="142" t="s">
        <v>1571</v>
      </c>
    </row>
    <row r="346" ht="15.75" customHeight="1">
      <c r="C346" s="142" t="s">
        <v>1483</v>
      </c>
    </row>
    <row r="347" ht="15.75" customHeight="1">
      <c r="C347" s="142" t="s">
        <v>1484</v>
      </c>
    </row>
    <row r="348" ht="15.75" customHeight="1">
      <c r="C348" s="142" t="s">
        <v>1485</v>
      </c>
    </row>
    <row r="349" ht="15.75" customHeight="1">
      <c r="C349" s="142" t="s">
        <v>1486</v>
      </c>
    </row>
    <row r="350" ht="15.75" customHeight="1">
      <c r="C350" s="142" t="s">
        <v>1487</v>
      </c>
    </row>
    <row r="351" ht="15.75" customHeight="1">
      <c r="C351" s="142" t="s">
        <v>1488</v>
      </c>
    </row>
    <row r="352" ht="15.75" customHeight="1">
      <c r="C352" s="142" t="s">
        <v>1489</v>
      </c>
    </row>
    <row r="353" ht="15.75" customHeight="1">
      <c r="C353" s="142" t="s">
        <v>1572</v>
      </c>
    </row>
    <row r="354" ht="15.75" customHeight="1">
      <c r="C354" s="142" t="s">
        <v>1573</v>
      </c>
    </row>
    <row r="355" ht="15.75" customHeight="1">
      <c r="C355" s="142" t="s">
        <v>1492</v>
      </c>
    </row>
    <row r="356" ht="15.75" customHeight="1">
      <c r="C356" s="142" t="s">
        <v>1480</v>
      </c>
    </row>
    <row r="357" ht="15.75" customHeight="1">
      <c r="D357" s="142" t="s">
        <v>1574</v>
      </c>
    </row>
    <row r="358" ht="15.75" customHeight="1">
      <c r="D358" s="142" t="s">
        <v>1524</v>
      </c>
    </row>
    <row r="359" ht="15.75" customHeight="1">
      <c r="D359" s="142" t="s">
        <v>1515</v>
      </c>
    </row>
    <row r="360" ht="15.75" customHeight="1">
      <c r="D360" s="142" t="s">
        <v>1496</v>
      </c>
    </row>
    <row r="361" ht="15.75" customHeight="1">
      <c r="C361" s="142" t="s">
        <v>1497</v>
      </c>
    </row>
    <row r="362" ht="15.75" customHeight="1">
      <c r="C362" s="142" t="s">
        <v>1498</v>
      </c>
    </row>
    <row r="363" ht="15.75" customHeight="1">
      <c r="C363" s="142" t="s">
        <v>1499</v>
      </c>
    </row>
    <row r="364" ht="15.75" customHeight="1">
      <c r="C364" s="142" t="s">
        <v>1500</v>
      </c>
    </row>
    <row r="365" ht="15.75" customHeight="1">
      <c r="C365" s="142" t="s">
        <v>1501</v>
      </c>
    </row>
    <row r="366" ht="15.75" customHeight="1">
      <c r="B366" s="142" t="s">
        <v>1497</v>
      </c>
    </row>
    <row r="367" ht="15.75" customHeight="1">
      <c r="B367" s="142" t="s">
        <v>1480</v>
      </c>
    </row>
    <row r="368" ht="15.75" customHeight="1">
      <c r="C368" s="142" t="s">
        <v>1575</v>
      </c>
    </row>
    <row r="369" ht="15.75" customHeight="1">
      <c r="C369" s="142" t="s">
        <v>1550</v>
      </c>
    </row>
    <row r="370" ht="15.75" customHeight="1">
      <c r="C370" s="142" t="s">
        <v>1503</v>
      </c>
    </row>
    <row r="371" ht="15.75" customHeight="1">
      <c r="C371" s="142" t="s">
        <v>1484</v>
      </c>
    </row>
    <row r="372" ht="15.75" customHeight="1">
      <c r="C372" s="142" t="s">
        <v>1551</v>
      </c>
    </row>
    <row r="373" ht="15.75" customHeight="1">
      <c r="C373" s="142" t="s">
        <v>1486</v>
      </c>
    </row>
    <row r="374" ht="15.75" customHeight="1">
      <c r="C374" s="142" t="s">
        <v>1510</v>
      </c>
    </row>
    <row r="375" ht="15.75" customHeight="1">
      <c r="C375" s="142" t="s">
        <v>1488</v>
      </c>
    </row>
    <row r="376" ht="15.75" customHeight="1">
      <c r="C376" s="142" t="s">
        <v>1489</v>
      </c>
    </row>
    <row r="377" ht="15.75" customHeight="1">
      <c r="C377" s="142" t="s">
        <v>1576</v>
      </c>
    </row>
    <row r="378" ht="15.75" customHeight="1">
      <c r="C378" s="142" t="s">
        <v>1577</v>
      </c>
    </row>
    <row r="379" ht="15.75" customHeight="1">
      <c r="C379" s="142" t="s">
        <v>1492</v>
      </c>
    </row>
    <row r="380" ht="15.75" customHeight="1">
      <c r="C380" s="142" t="s">
        <v>1480</v>
      </c>
    </row>
    <row r="381" ht="15.75" customHeight="1">
      <c r="D381" s="142" t="s">
        <v>1578</v>
      </c>
    </row>
    <row r="382" ht="15.75" customHeight="1">
      <c r="D382" s="142" t="s">
        <v>1579</v>
      </c>
    </row>
    <row r="383" ht="15.75" customHeight="1">
      <c r="D383" s="142" t="s">
        <v>1580</v>
      </c>
    </row>
    <row r="384" ht="15.75" customHeight="1">
      <c r="D384" s="142" t="s">
        <v>1555</v>
      </c>
    </row>
    <row r="385" ht="15.75" customHeight="1">
      <c r="C385" s="142" t="s">
        <v>1497</v>
      </c>
    </row>
    <row r="386" ht="15.75" customHeight="1">
      <c r="C386" s="142" t="s">
        <v>1526</v>
      </c>
    </row>
    <row r="387" ht="15.75" customHeight="1">
      <c r="C387" s="142" t="s">
        <v>1499</v>
      </c>
    </row>
    <row r="388" ht="15.75" customHeight="1">
      <c r="C388" s="142" t="s">
        <v>1500</v>
      </c>
    </row>
    <row r="389" ht="15.75" customHeight="1">
      <c r="C389" s="142" t="s">
        <v>1501</v>
      </c>
    </row>
    <row r="390" ht="15.75" customHeight="1">
      <c r="B390" s="142" t="s">
        <v>1497</v>
      </c>
    </row>
    <row r="391" ht="15.75" customHeight="1">
      <c r="B391" s="142" t="s">
        <v>1480</v>
      </c>
    </row>
    <row r="392" ht="15.75" customHeight="1">
      <c r="C392" s="142" t="s">
        <v>1581</v>
      </c>
    </row>
    <row r="393" ht="15.75" customHeight="1">
      <c r="C393" s="142" t="s">
        <v>1571</v>
      </c>
    </row>
    <row r="394" ht="15.75" customHeight="1">
      <c r="C394" s="142" t="s">
        <v>1503</v>
      </c>
    </row>
    <row r="395" ht="15.75" customHeight="1">
      <c r="C395" s="142" t="s">
        <v>1484</v>
      </c>
    </row>
    <row r="396" ht="15.75" customHeight="1">
      <c r="C396" s="142" t="s">
        <v>1551</v>
      </c>
    </row>
    <row r="397" ht="15.75" customHeight="1">
      <c r="C397" s="142" t="s">
        <v>1486</v>
      </c>
    </row>
    <row r="398" ht="15.75" customHeight="1">
      <c r="C398" s="142" t="s">
        <v>1510</v>
      </c>
    </row>
    <row r="399" ht="15.75" customHeight="1">
      <c r="C399" s="142" t="s">
        <v>1488</v>
      </c>
    </row>
    <row r="400" ht="15.75" customHeight="1">
      <c r="C400" s="142" t="s">
        <v>1489</v>
      </c>
    </row>
    <row r="401" ht="15.75" customHeight="1">
      <c r="C401" s="142" t="s">
        <v>1582</v>
      </c>
    </row>
    <row r="402" ht="15.75" customHeight="1">
      <c r="C402" s="142" t="s">
        <v>1522</v>
      </c>
    </row>
    <row r="403" ht="15.75" customHeight="1">
      <c r="C403" s="142" t="s">
        <v>1492</v>
      </c>
    </row>
    <row r="404" ht="15.75" customHeight="1">
      <c r="C404" s="142" t="s">
        <v>1480</v>
      </c>
    </row>
    <row r="405" ht="15.75" customHeight="1">
      <c r="D405" s="142" t="s">
        <v>1583</v>
      </c>
    </row>
    <row r="406" ht="15.75" customHeight="1">
      <c r="D406" s="142" t="s">
        <v>1560</v>
      </c>
    </row>
    <row r="407" ht="15.75" customHeight="1">
      <c r="D407" s="142" t="s">
        <v>1584</v>
      </c>
    </row>
    <row r="408" ht="15.75" customHeight="1">
      <c r="D408" s="142" t="s">
        <v>1554</v>
      </c>
    </row>
    <row r="409" ht="15.75" customHeight="1">
      <c r="C409" s="142" t="s">
        <v>1497</v>
      </c>
    </row>
    <row r="410" ht="15.75" customHeight="1">
      <c r="C410" s="142" t="s">
        <v>1498</v>
      </c>
    </row>
    <row r="411" ht="15.75" customHeight="1">
      <c r="C411" s="142" t="s">
        <v>1499</v>
      </c>
    </row>
    <row r="412" ht="15.75" customHeight="1">
      <c r="C412" s="142" t="s">
        <v>1500</v>
      </c>
    </row>
    <row r="413" ht="15.75" customHeight="1">
      <c r="C413" s="142" t="s">
        <v>1501</v>
      </c>
    </row>
    <row r="414" ht="15.75" customHeight="1">
      <c r="B414" s="142" t="s">
        <v>1497</v>
      </c>
    </row>
    <row r="415" ht="15.75" customHeight="1">
      <c r="A415" s="142" t="s">
        <v>1527</v>
      </c>
    </row>
    <row r="416" ht="15.75" customHeight="1"/>
    <row r="417" ht="15.75" customHeight="1"/>
    <row r="418" ht="15.75" customHeight="1">
      <c r="A418" s="142" t="s">
        <v>1585</v>
      </c>
    </row>
    <row r="419" ht="15.75" customHeight="1">
      <c r="A419" s="142" t="s">
        <v>1480</v>
      </c>
    </row>
    <row r="420" ht="15.75" customHeight="1">
      <c r="B420" s="142" t="s">
        <v>1480</v>
      </c>
    </row>
    <row r="421" ht="15.75" customHeight="1">
      <c r="C421" s="142" t="s">
        <v>1586</v>
      </c>
    </row>
    <row r="422" ht="15.75" customHeight="1">
      <c r="C422" s="142" t="s">
        <v>1565</v>
      </c>
    </row>
    <row r="423" ht="15.75" customHeight="1">
      <c r="C423" s="142" t="s">
        <v>1483</v>
      </c>
    </row>
    <row r="424" ht="15.75" customHeight="1">
      <c r="C424" s="142" t="s">
        <v>1484</v>
      </c>
    </row>
    <row r="425" ht="15.75" customHeight="1">
      <c r="C425" s="142" t="s">
        <v>1485</v>
      </c>
    </row>
    <row r="426" ht="15.75" customHeight="1">
      <c r="C426" s="142" t="s">
        <v>1486</v>
      </c>
    </row>
    <row r="427" ht="15.75" customHeight="1">
      <c r="C427" s="142" t="s">
        <v>1487</v>
      </c>
    </row>
    <row r="428" ht="15.75" customHeight="1">
      <c r="C428" s="142" t="s">
        <v>1488</v>
      </c>
    </row>
    <row r="429" ht="15.75" customHeight="1">
      <c r="C429" s="142" t="s">
        <v>1489</v>
      </c>
    </row>
    <row r="430" ht="15.75" customHeight="1">
      <c r="C430" s="142" t="s">
        <v>1587</v>
      </c>
    </row>
    <row r="431" ht="15.75" customHeight="1">
      <c r="C431" s="142" t="s">
        <v>1491</v>
      </c>
    </row>
    <row r="432" ht="15.75" customHeight="1">
      <c r="C432" s="142" t="s">
        <v>1492</v>
      </c>
    </row>
    <row r="433" ht="15.75" customHeight="1">
      <c r="C433" s="142" t="s">
        <v>1480</v>
      </c>
    </row>
    <row r="434" ht="15.75" customHeight="1">
      <c r="D434" s="142" t="s">
        <v>1514</v>
      </c>
    </row>
    <row r="435" ht="15.75" customHeight="1">
      <c r="D435" s="142" t="s">
        <v>1588</v>
      </c>
    </row>
    <row r="436" ht="15.75" customHeight="1">
      <c r="D436" s="142" t="s">
        <v>1524</v>
      </c>
    </row>
    <row r="437" ht="15.75" customHeight="1">
      <c r="D437" s="142" t="s">
        <v>1544</v>
      </c>
    </row>
    <row r="438" ht="15.75" customHeight="1">
      <c r="C438" s="142" t="s">
        <v>1497</v>
      </c>
    </row>
    <row r="439" ht="15.75" customHeight="1">
      <c r="C439" s="142" t="s">
        <v>1498</v>
      </c>
    </row>
    <row r="440" ht="15.75" customHeight="1">
      <c r="C440" s="142" t="s">
        <v>1499</v>
      </c>
    </row>
    <row r="441" ht="15.75" customHeight="1">
      <c r="C441" s="142" t="s">
        <v>1500</v>
      </c>
    </row>
    <row r="442" ht="15.75" customHeight="1">
      <c r="C442" s="142" t="s">
        <v>1501</v>
      </c>
    </row>
    <row r="443" ht="15.75" customHeight="1">
      <c r="B443" s="142" t="s">
        <v>1497</v>
      </c>
    </row>
    <row r="444" ht="15.75" customHeight="1">
      <c r="B444" s="142" t="s">
        <v>1480</v>
      </c>
    </row>
    <row r="445" ht="15.75" customHeight="1">
      <c r="C445" s="142" t="s">
        <v>1589</v>
      </c>
    </row>
    <row r="446" ht="15.75" customHeight="1">
      <c r="C446" s="142" t="s">
        <v>1571</v>
      </c>
    </row>
    <row r="447" ht="15.75" customHeight="1">
      <c r="C447" s="142" t="s">
        <v>1517</v>
      </c>
    </row>
    <row r="448" ht="15.75" customHeight="1">
      <c r="C448" s="142" t="s">
        <v>1484</v>
      </c>
    </row>
    <row r="449" ht="15.75" customHeight="1">
      <c r="C449" s="142" t="s">
        <v>1485</v>
      </c>
    </row>
    <row r="450" ht="15.75" customHeight="1">
      <c r="C450" s="142" t="s">
        <v>1486</v>
      </c>
    </row>
    <row r="451" ht="15.75" customHeight="1">
      <c r="C451" s="142" t="s">
        <v>1538</v>
      </c>
    </row>
    <row r="452" ht="15.75" customHeight="1">
      <c r="C452" s="142" t="s">
        <v>1590</v>
      </c>
    </row>
    <row r="453" ht="15.75" customHeight="1">
      <c r="C453" s="142" t="s">
        <v>1489</v>
      </c>
    </row>
    <row r="454" ht="15.75" customHeight="1">
      <c r="C454" s="142" t="s">
        <v>1591</v>
      </c>
    </row>
    <row r="455" ht="15.75" customHeight="1">
      <c r="C455" s="142" t="s">
        <v>1522</v>
      </c>
    </row>
    <row r="456" ht="15.75" customHeight="1">
      <c r="C456" s="142" t="s">
        <v>1492</v>
      </c>
    </row>
    <row r="457" ht="15.75" customHeight="1">
      <c r="C457" s="142" t="s">
        <v>1480</v>
      </c>
    </row>
    <row r="458" ht="15.75" customHeight="1">
      <c r="D458" s="142" t="s">
        <v>1592</v>
      </c>
    </row>
    <row r="459" ht="15.75" customHeight="1">
      <c r="D459" s="142" t="s">
        <v>1593</v>
      </c>
    </row>
    <row r="460" ht="15.75" customHeight="1">
      <c r="D460" s="142" t="s">
        <v>1594</v>
      </c>
    </row>
    <row r="461" ht="15.75" customHeight="1">
      <c r="D461" s="142" t="s">
        <v>1544</v>
      </c>
    </row>
    <row r="462" ht="15.75" customHeight="1">
      <c r="C462" s="142" t="s">
        <v>1497</v>
      </c>
    </row>
    <row r="463" ht="15.75" customHeight="1">
      <c r="C463" s="142" t="s">
        <v>1498</v>
      </c>
    </row>
    <row r="464" ht="15.75" customHeight="1">
      <c r="C464" s="142" t="s">
        <v>1499</v>
      </c>
    </row>
    <row r="465" ht="15.75" customHeight="1">
      <c r="C465" s="142" t="s">
        <v>1500</v>
      </c>
    </row>
    <row r="466" ht="15.75" customHeight="1">
      <c r="C466" s="142" t="s">
        <v>1501</v>
      </c>
    </row>
    <row r="467" ht="15.75" customHeight="1">
      <c r="B467" s="142" t="s">
        <v>1497</v>
      </c>
    </row>
    <row r="468" ht="15.75" customHeight="1">
      <c r="B468" s="142" t="s">
        <v>1480</v>
      </c>
    </row>
    <row r="469" ht="15.75" customHeight="1">
      <c r="C469" s="142" t="s">
        <v>1595</v>
      </c>
    </row>
    <row r="470" ht="15.75" customHeight="1">
      <c r="C470" s="142" t="s">
        <v>1571</v>
      </c>
    </row>
    <row r="471" ht="15.75" customHeight="1">
      <c r="C471" s="142" t="s">
        <v>1517</v>
      </c>
    </row>
    <row r="472" ht="15.75" customHeight="1">
      <c r="C472" s="142" t="s">
        <v>1484</v>
      </c>
    </row>
    <row r="473" ht="15.75" customHeight="1">
      <c r="C473" s="142" t="s">
        <v>1551</v>
      </c>
    </row>
    <row r="474" ht="15.75" customHeight="1">
      <c r="C474" s="142" t="s">
        <v>1486</v>
      </c>
    </row>
    <row r="475" ht="15.75" customHeight="1">
      <c r="C475" s="142" t="s">
        <v>1510</v>
      </c>
    </row>
    <row r="476" ht="15.75" customHeight="1">
      <c r="C476" s="142" t="s">
        <v>1488</v>
      </c>
    </row>
    <row r="477" ht="15.75" customHeight="1">
      <c r="C477" s="142" t="s">
        <v>1489</v>
      </c>
    </row>
    <row r="478" ht="15.75" customHeight="1">
      <c r="C478" s="142" t="s">
        <v>1596</v>
      </c>
    </row>
    <row r="479" ht="15.75" customHeight="1">
      <c r="C479" s="142" t="s">
        <v>1597</v>
      </c>
    </row>
    <row r="480" ht="15.75" customHeight="1">
      <c r="C480" s="142" t="s">
        <v>1492</v>
      </c>
    </row>
    <row r="481" ht="15.75" customHeight="1">
      <c r="C481" s="142" t="s">
        <v>1480</v>
      </c>
    </row>
    <row r="482" ht="15.75" customHeight="1">
      <c r="D482" s="142" t="s">
        <v>1560</v>
      </c>
    </row>
    <row r="483" ht="15.75" customHeight="1">
      <c r="D483" s="142" t="s">
        <v>1513</v>
      </c>
    </row>
    <row r="484" ht="15.75" customHeight="1">
      <c r="D484" s="142" t="s">
        <v>1583</v>
      </c>
    </row>
    <row r="485" ht="15.75" customHeight="1">
      <c r="D485" s="142" t="s">
        <v>1593</v>
      </c>
    </row>
    <row r="486" ht="15.75" customHeight="1">
      <c r="C486" s="142" t="s">
        <v>1497</v>
      </c>
    </row>
    <row r="487" ht="15.75" customHeight="1">
      <c r="C487" s="142" t="s">
        <v>1498</v>
      </c>
    </row>
    <row r="488" ht="15.75" customHeight="1">
      <c r="C488" s="142" t="s">
        <v>1499</v>
      </c>
    </row>
    <row r="489" ht="15.75" customHeight="1">
      <c r="C489" s="142" t="s">
        <v>1500</v>
      </c>
    </row>
    <row r="490" ht="15.75" customHeight="1">
      <c r="C490" s="142" t="s">
        <v>1501</v>
      </c>
    </row>
    <row r="491" ht="15.75" customHeight="1">
      <c r="B491" s="142" t="s">
        <v>1497</v>
      </c>
    </row>
    <row r="492" ht="15.75" customHeight="1">
      <c r="B492" s="142" t="s">
        <v>1480</v>
      </c>
    </row>
    <row r="493" ht="15.75" customHeight="1">
      <c r="C493" s="142" t="s">
        <v>1598</v>
      </c>
    </row>
    <row r="494" ht="15.75" customHeight="1">
      <c r="C494" s="142" t="s">
        <v>1565</v>
      </c>
    </row>
    <row r="495" ht="15.75" customHeight="1">
      <c r="C495" s="142" t="s">
        <v>1503</v>
      </c>
    </row>
    <row r="496" ht="15.75" customHeight="1">
      <c r="C496" s="142" t="s">
        <v>1484</v>
      </c>
    </row>
    <row r="497" ht="15.75" customHeight="1">
      <c r="C497" s="142" t="s">
        <v>1485</v>
      </c>
    </row>
    <row r="498" ht="15.75" customHeight="1">
      <c r="C498" s="142" t="s">
        <v>1486</v>
      </c>
    </row>
    <row r="499" ht="15.75" customHeight="1">
      <c r="C499" s="142" t="s">
        <v>1487</v>
      </c>
    </row>
    <row r="500" ht="15.75" customHeight="1">
      <c r="C500" s="142" t="s">
        <v>1488</v>
      </c>
    </row>
    <row r="501" ht="15.75" customHeight="1">
      <c r="C501" s="142" t="s">
        <v>1489</v>
      </c>
    </row>
    <row r="502" ht="15.75" customHeight="1">
      <c r="C502" s="142" t="s">
        <v>1599</v>
      </c>
    </row>
    <row r="503" ht="15.75" customHeight="1">
      <c r="C503" s="142" t="s">
        <v>1600</v>
      </c>
    </row>
    <row r="504" ht="15.75" customHeight="1">
      <c r="C504" s="142" t="s">
        <v>1492</v>
      </c>
    </row>
    <row r="505" ht="15.75" customHeight="1">
      <c r="C505" s="142" t="s">
        <v>1480</v>
      </c>
    </row>
    <row r="506" ht="15.75" customHeight="1">
      <c r="D506" s="142" t="s">
        <v>1507</v>
      </c>
    </row>
    <row r="507" ht="15.75" customHeight="1">
      <c r="D507" s="142" t="s">
        <v>1568</v>
      </c>
    </row>
    <row r="508" ht="15.75" customHeight="1">
      <c r="D508" s="142" t="s">
        <v>1494</v>
      </c>
    </row>
    <row r="509" ht="15.75" customHeight="1">
      <c r="D509" s="142" t="s">
        <v>1580</v>
      </c>
    </row>
    <row r="510" ht="15.75" customHeight="1">
      <c r="C510" s="142" t="s">
        <v>1497</v>
      </c>
    </row>
    <row r="511" ht="15.75" customHeight="1">
      <c r="C511" s="142" t="s">
        <v>1498</v>
      </c>
    </row>
    <row r="512" ht="15.75" customHeight="1">
      <c r="C512" s="142" t="s">
        <v>1499</v>
      </c>
    </row>
    <row r="513" ht="15.75" customHeight="1">
      <c r="C513" s="142" t="s">
        <v>1500</v>
      </c>
    </row>
    <row r="514" ht="15.75" customHeight="1">
      <c r="C514" s="142" t="s">
        <v>1501</v>
      </c>
    </row>
    <row r="515" ht="15.75" customHeight="1">
      <c r="B515" s="142" t="s">
        <v>1497</v>
      </c>
    </row>
    <row r="516" ht="15.75" customHeight="1">
      <c r="B516" s="142" t="s">
        <v>1480</v>
      </c>
    </row>
    <row r="517" ht="15.75" customHeight="1">
      <c r="C517" s="142" t="s">
        <v>1601</v>
      </c>
    </row>
    <row r="518" ht="15.75" customHeight="1">
      <c r="C518" s="142" t="s">
        <v>1571</v>
      </c>
    </row>
    <row r="519" ht="15.75" customHeight="1">
      <c r="C519" s="142" t="s">
        <v>1517</v>
      </c>
    </row>
    <row r="520" ht="15.75" customHeight="1">
      <c r="C520" s="142" t="s">
        <v>1484</v>
      </c>
    </row>
    <row r="521" ht="15.75" customHeight="1">
      <c r="C521" s="142" t="s">
        <v>1485</v>
      </c>
    </row>
    <row r="522" ht="15.75" customHeight="1">
      <c r="C522" s="142" t="s">
        <v>1486</v>
      </c>
    </row>
    <row r="523" ht="15.75" customHeight="1">
      <c r="C523" s="142" t="s">
        <v>1487</v>
      </c>
    </row>
    <row r="524" ht="15.75" customHeight="1">
      <c r="C524" s="142" t="s">
        <v>1488</v>
      </c>
    </row>
    <row r="525" ht="15.75" customHeight="1">
      <c r="C525" s="142" t="s">
        <v>1489</v>
      </c>
    </row>
    <row r="526" ht="15.75" customHeight="1">
      <c r="C526" s="142" t="s">
        <v>1602</v>
      </c>
    </row>
    <row r="527" ht="15.75" customHeight="1">
      <c r="C527" s="142" t="s">
        <v>1603</v>
      </c>
    </row>
    <row r="528" ht="15.75" customHeight="1">
      <c r="C528" s="142" t="s">
        <v>1492</v>
      </c>
    </row>
    <row r="529" ht="15.75" customHeight="1">
      <c r="C529" s="142" t="s">
        <v>1480</v>
      </c>
    </row>
    <row r="530" ht="15.75" customHeight="1">
      <c r="D530" s="142" t="s">
        <v>1494</v>
      </c>
    </row>
    <row r="531" ht="15.75" customHeight="1">
      <c r="D531" s="142" t="s">
        <v>1604</v>
      </c>
    </row>
    <row r="532" ht="15.75" customHeight="1">
      <c r="D532" s="142" t="s">
        <v>1508</v>
      </c>
    </row>
    <row r="533" ht="15.75" customHeight="1">
      <c r="D533" s="142" t="s">
        <v>1580</v>
      </c>
    </row>
    <row r="534" ht="15.75" customHeight="1">
      <c r="C534" s="142" t="s">
        <v>1497</v>
      </c>
    </row>
    <row r="535" ht="15.75" customHeight="1">
      <c r="C535" s="142" t="s">
        <v>1526</v>
      </c>
    </row>
    <row r="536" ht="15.75" customHeight="1">
      <c r="C536" s="142" t="s">
        <v>1499</v>
      </c>
    </row>
    <row r="537" ht="15.75" customHeight="1">
      <c r="C537" s="142" t="s">
        <v>1500</v>
      </c>
    </row>
    <row r="538" ht="15.75" customHeight="1">
      <c r="C538" s="142" t="s">
        <v>1501</v>
      </c>
    </row>
    <row r="539" ht="15.75" customHeight="1">
      <c r="B539" s="142" t="s">
        <v>1497</v>
      </c>
    </row>
    <row r="540" ht="15.75" customHeight="1">
      <c r="A540" s="142" t="s">
        <v>1527</v>
      </c>
    </row>
    <row r="541" ht="15.75" customHeight="1"/>
    <row r="542" ht="15.75" customHeight="1">
      <c r="A542" s="142" t="s">
        <v>1605</v>
      </c>
    </row>
    <row r="543" ht="15.75" customHeight="1">
      <c r="A543" s="142" t="s">
        <v>1480</v>
      </c>
    </row>
    <row r="544" ht="15.75" customHeight="1">
      <c r="B544" s="142" t="s">
        <v>1480</v>
      </c>
    </row>
    <row r="545" ht="15.75" customHeight="1">
      <c r="C545" s="142" t="s">
        <v>1606</v>
      </c>
    </row>
    <row r="546" ht="15.75" customHeight="1">
      <c r="C546" s="142" t="s">
        <v>1607</v>
      </c>
    </row>
    <row r="547" ht="15.75" customHeight="1">
      <c r="C547" s="142" t="s">
        <v>1608</v>
      </c>
    </row>
    <row r="548" ht="15.75" customHeight="1">
      <c r="C548" s="142" t="s">
        <v>1484</v>
      </c>
    </row>
    <row r="549" ht="15.75" customHeight="1">
      <c r="C549" s="142" t="s">
        <v>1485</v>
      </c>
    </row>
    <row r="550" ht="15.75" customHeight="1">
      <c r="C550" s="142" t="s">
        <v>1486</v>
      </c>
    </row>
    <row r="551" ht="15.75" customHeight="1">
      <c r="C551" s="142" t="s">
        <v>1487</v>
      </c>
    </row>
    <row r="552" ht="15.75" customHeight="1">
      <c r="C552" s="142" t="s">
        <v>1488</v>
      </c>
    </row>
    <row r="553" ht="15.75" customHeight="1">
      <c r="C553" s="142" t="s">
        <v>1489</v>
      </c>
    </row>
    <row r="554" ht="15.75" customHeight="1">
      <c r="C554" s="142" t="s">
        <v>1609</v>
      </c>
    </row>
    <row r="555" ht="15.75" customHeight="1">
      <c r="C555" s="142" t="s">
        <v>1610</v>
      </c>
    </row>
    <row r="556" ht="15.75" customHeight="1">
      <c r="C556" s="142" t="s">
        <v>1492</v>
      </c>
    </row>
    <row r="557" ht="15.75" customHeight="1">
      <c r="C557" s="142" t="s">
        <v>1480</v>
      </c>
    </row>
    <row r="558" ht="15.75" customHeight="1">
      <c r="D558" s="142" t="s">
        <v>1515</v>
      </c>
    </row>
    <row r="559" ht="15.75" customHeight="1">
      <c r="D559" s="142" t="s">
        <v>1496</v>
      </c>
    </row>
    <row r="560" ht="15.75" customHeight="1">
      <c r="D560" s="142" t="s">
        <v>1611</v>
      </c>
    </row>
    <row r="561" ht="15.75" customHeight="1">
      <c r="D561" s="142" t="s">
        <v>1612</v>
      </c>
    </row>
    <row r="562" ht="15.75" customHeight="1">
      <c r="C562" s="142" t="s">
        <v>1497</v>
      </c>
    </row>
    <row r="563" ht="15.75" customHeight="1">
      <c r="C563" s="142" t="s">
        <v>1498</v>
      </c>
    </row>
    <row r="564" ht="15.75" customHeight="1">
      <c r="C564" s="142" t="s">
        <v>1499</v>
      </c>
    </row>
    <row r="565" ht="15.75" customHeight="1">
      <c r="C565" s="142" t="s">
        <v>1500</v>
      </c>
    </row>
    <row r="566" ht="15.75" customHeight="1">
      <c r="C566" s="142" t="s">
        <v>1501</v>
      </c>
    </row>
    <row r="567" ht="15.75" customHeight="1">
      <c r="B567" s="142" t="s">
        <v>1497</v>
      </c>
    </row>
    <row r="568" ht="15.75" customHeight="1">
      <c r="B568" s="142" t="s">
        <v>1480</v>
      </c>
    </row>
    <row r="569" ht="15.75" customHeight="1">
      <c r="C569" s="142" t="s">
        <v>1613</v>
      </c>
    </row>
    <row r="570" ht="15.75" customHeight="1">
      <c r="C570" s="142" t="s">
        <v>1482</v>
      </c>
    </row>
    <row r="571" ht="15.75" customHeight="1">
      <c r="C571" s="142" t="s">
        <v>1614</v>
      </c>
    </row>
    <row r="572" ht="15.75" customHeight="1">
      <c r="C572" s="142" t="s">
        <v>1484</v>
      </c>
    </row>
    <row r="573" ht="15.75" customHeight="1">
      <c r="C573" s="142" t="s">
        <v>1485</v>
      </c>
    </row>
    <row r="574" ht="15.75" customHeight="1">
      <c r="C574" s="142" t="s">
        <v>1486</v>
      </c>
    </row>
    <row r="575" ht="15.75" customHeight="1">
      <c r="C575" s="142" t="s">
        <v>1510</v>
      </c>
    </row>
    <row r="576" ht="15.75" customHeight="1">
      <c r="C576" s="142" t="s">
        <v>1488</v>
      </c>
    </row>
    <row r="577" ht="15.75" customHeight="1">
      <c r="C577" s="142" t="s">
        <v>1489</v>
      </c>
    </row>
    <row r="578" ht="15.75" customHeight="1">
      <c r="C578" s="142" t="s">
        <v>1615</v>
      </c>
    </row>
    <row r="579" ht="15.75" customHeight="1">
      <c r="C579" s="142" t="s">
        <v>1616</v>
      </c>
    </row>
    <row r="580" ht="15.75" customHeight="1">
      <c r="C580" s="142" t="s">
        <v>1492</v>
      </c>
    </row>
    <row r="581" ht="15.75" customHeight="1">
      <c r="C581" s="142" t="s">
        <v>1480</v>
      </c>
    </row>
    <row r="582" ht="15.75" customHeight="1">
      <c r="D582" s="142" t="s">
        <v>1523</v>
      </c>
    </row>
    <row r="583" ht="15.75" customHeight="1">
      <c r="D583" s="142" t="s">
        <v>1524</v>
      </c>
    </row>
    <row r="584" ht="15.75" customHeight="1">
      <c r="D584" s="142" t="s">
        <v>1567</v>
      </c>
    </row>
    <row r="585" ht="15.75" customHeight="1">
      <c r="D585" s="142" t="s">
        <v>1617</v>
      </c>
    </row>
    <row r="586" ht="15.75" customHeight="1">
      <c r="C586" s="142" t="s">
        <v>1497</v>
      </c>
    </row>
    <row r="587" ht="15.75" customHeight="1">
      <c r="C587" s="142" t="s">
        <v>1498</v>
      </c>
    </row>
    <row r="588" ht="15.75" customHeight="1">
      <c r="C588" s="142" t="s">
        <v>1499</v>
      </c>
    </row>
    <row r="589" ht="15.75" customHeight="1">
      <c r="C589" s="142" t="s">
        <v>1500</v>
      </c>
    </row>
    <row r="590" ht="15.75" customHeight="1">
      <c r="C590" s="142" t="s">
        <v>1501</v>
      </c>
    </row>
    <row r="591" ht="15.75" customHeight="1">
      <c r="B591" s="142" t="s">
        <v>1497</v>
      </c>
    </row>
    <row r="592" ht="15.75" customHeight="1">
      <c r="B592" s="142" t="s">
        <v>1480</v>
      </c>
    </row>
    <row r="593" ht="15.75" customHeight="1">
      <c r="C593" s="142" t="s">
        <v>1618</v>
      </c>
    </row>
    <row r="594" ht="15.75" customHeight="1">
      <c r="C594" s="142" t="s">
        <v>1571</v>
      </c>
    </row>
    <row r="595" ht="15.75" customHeight="1">
      <c r="C595" s="142" t="s">
        <v>1619</v>
      </c>
    </row>
    <row r="596" ht="15.75" customHeight="1">
      <c r="C596" s="142" t="s">
        <v>1484</v>
      </c>
    </row>
    <row r="597" ht="15.75" customHeight="1">
      <c r="C597" s="142" t="s">
        <v>1485</v>
      </c>
    </row>
    <row r="598" ht="15.75" customHeight="1">
      <c r="C598" s="142" t="s">
        <v>1486</v>
      </c>
    </row>
    <row r="599" ht="15.75" customHeight="1">
      <c r="C599" s="142" t="s">
        <v>1538</v>
      </c>
    </row>
    <row r="600" ht="15.75" customHeight="1">
      <c r="C600" s="142" t="s">
        <v>1590</v>
      </c>
    </row>
    <row r="601" ht="15.75" customHeight="1">
      <c r="C601" s="142" t="s">
        <v>1489</v>
      </c>
    </row>
    <row r="602" ht="15.75" customHeight="1">
      <c r="C602" s="142" t="s">
        <v>1620</v>
      </c>
    </row>
    <row r="603" ht="15.75" customHeight="1">
      <c r="C603" s="142" t="s">
        <v>1621</v>
      </c>
    </row>
    <row r="604" ht="15.75" customHeight="1">
      <c r="C604" s="142" t="s">
        <v>1492</v>
      </c>
    </row>
    <row r="605" ht="15.75" customHeight="1">
      <c r="C605" s="142" t="s">
        <v>1480</v>
      </c>
    </row>
    <row r="606" ht="15.75" customHeight="1">
      <c r="D606" s="142" t="s">
        <v>1513</v>
      </c>
    </row>
    <row r="607" ht="15.75" customHeight="1">
      <c r="D607" s="142" t="s">
        <v>1555</v>
      </c>
    </row>
    <row r="608" ht="15.75" customHeight="1">
      <c r="D608" s="142" t="s">
        <v>1594</v>
      </c>
    </row>
    <row r="609" ht="15.75" customHeight="1">
      <c r="D609" s="142" t="s">
        <v>1622</v>
      </c>
    </row>
    <row r="610" ht="15.75" customHeight="1">
      <c r="C610" s="142" t="s">
        <v>1497</v>
      </c>
    </row>
    <row r="611" ht="15.75" customHeight="1">
      <c r="C611" s="142" t="s">
        <v>1526</v>
      </c>
    </row>
    <row r="612" ht="15.75" customHeight="1">
      <c r="C612" s="142" t="s">
        <v>1499</v>
      </c>
    </row>
    <row r="613" ht="15.75" customHeight="1">
      <c r="C613" s="142" t="s">
        <v>1500</v>
      </c>
    </row>
    <row r="614" ht="15.75" customHeight="1">
      <c r="C614" s="142" t="s">
        <v>1501</v>
      </c>
    </row>
    <row r="615" ht="15.75" customHeight="1">
      <c r="B615" s="142" t="s">
        <v>1497</v>
      </c>
    </row>
    <row r="616" ht="15.75" customHeight="1">
      <c r="B616" s="142" t="s">
        <v>1480</v>
      </c>
    </row>
    <row r="617" ht="15.75" customHeight="1">
      <c r="C617" s="142" t="s">
        <v>1623</v>
      </c>
    </row>
    <row r="618" ht="15.75" customHeight="1">
      <c r="C618" s="142" t="s">
        <v>1550</v>
      </c>
    </row>
    <row r="619" ht="15.75" customHeight="1">
      <c r="C619" s="142" t="s">
        <v>1619</v>
      </c>
    </row>
    <row r="620" ht="15.75" customHeight="1">
      <c r="C620" s="142" t="s">
        <v>1484</v>
      </c>
    </row>
    <row r="621" ht="15.75" customHeight="1">
      <c r="C621" s="142" t="s">
        <v>1551</v>
      </c>
    </row>
    <row r="622" ht="15.75" customHeight="1">
      <c r="C622" s="142" t="s">
        <v>1486</v>
      </c>
    </row>
    <row r="623" ht="15.75" customHeight="1">
      <c r="C623" s="142" t="s">
        <v>1510</v>
      </c>
    </row>
    <row r="624" ht="15.75" customHeight="1">
      <c r="C624" s="142" t="s">
        <v>1488</v>
      </c>
    </row>
    <row r="625" ht="15.75" customHeight="1">
      <c r="C625" s="142" t="s">
        <v>1489</v>
      </c>
    </row>
    <row r="626" ht="15.75" customHeight="1">
      <c r="C626" s="142" t="s">
        <v>1624</v>
      </c>
    </row>
    <row r="627" ht="15.75" customHeight="1">
      <c r="C627" s="142" t="s">
        <v>1610</v>
      </c>
    </row>
    <row r="628" ht="15.75" customHeight="1">
      <c r="C628" s="142" t="s">
        <v>1492</v>
      </c>
    </row>
    <row r="629" ht="15.75" customHeight="1">
      <c r="C629" s="142" t="s">
        <v>1480</v>
      </c>
    </row>
    <row r="630" ht="15.75" customHeight="1">
      <c r="D630" s="142" t="s">
        <v>1625</v>
      </c>
    </row>
    <row r="631" ht="15.75" customHeight="1">
      <c r="D631" s="142" t="s">
        <v>1626</v>
      </c>
    </row>
    <row r="632" ht="15.75" customHeight="1">
      <c r="D632" s="142" t="s">
        <v>1513</v>
      </c>
    </row>
    <row r="633" ht="15.75" customHeight="1">
      <c r="D633" s="142" t="s">
        <v>1560</v>
      </c>
    </row>
    <row r="634" ht="15.75" customHeight="1">
      <c r="C634" s="142" t="s">
        <v>1497</v>
      </c>
    </row>
    <row r="635" ht="15.75" customHeight="1">
      <c r="C635" s="142" t="s">
        <v>1498</v>
      </c>
    </row>
    <row r="636" ht="15.75" customHeight="1">
      <c r="C636" s="142" t="s">
        <v>1499</v>
      </c>
    </row>
    <row r="637" ht="15.75" customHeight="1">
      <c r="C637" s="142" t="s">
        <v>1500</v>
      </c>
    </row>
    <row r="638" ht="15.75" customHeight="1">
      <c r="C638" s="142" t="s">
        <v>1501</v>
      </c>
    </row>
    <row r="639" ht="15.75" customHeight="1">
      <c r="B639" s="142" t="s">
        <v>1497</v>
      </c>
    </row>
    <row r="640" ht="15.75" customHeight="1">
      <c r="B640" s="142" t="s">
        <v>1480</v>
      </c>
    </row>
    <row r="641" ht="15.75" customHeight="1">
      <c r="C641" s="142" t="s">
        <v>1627</v>
      </c>
    </row>
    <row r="642" ht="15.75" customHeight="1">
      <c r="C642" s="142" t="s">
        <v>1565</v>
      </c>
    </row>
    <row r="643" ht="15.75" customHeight="1">
      <c r="C643" s="142" t="s">
        <v>1614</v>
      </c>
    </row>
    <row r="644" ht="15.75" customHeight="1">
      <c r="C644" s="142" t="s">
        <v>1484</v>
      </c>
    </row>
    <row r="645" ht="15.75" customHeight="1">
      <c r="C645" s="142" t="s">
        <v>1485</v>
      </c>
    </row>
    <row r="646" ht="15.75" customHeight="1">
      <c r="C646" s="142" t="s">
        <v>1486</v>
      </c>
    </row>
    <row r="647" ht="15.75" customHeight="1">
      <c r="C647" s="142" t="s">
        <v>1510</v>
      </c>
    </row>
    <row r="648" ht="15.75" customHeight="1">
      <c r="C648" s="142" t="s">
        <v>1488</v>
      </c>
    </row>
    <row r="649" ht="15.75" customHeight="1">
      <c r="C649" s="142" t="s">
        <v>1489</v>
      </c>
    </row>
    <row r="650" ht="15.75" customHeight="1">
      <c r="C650" s="142" t="s">
        <v>1628</v>
      </c>
    </row>
    <row r="651" ht="15.75" customHeight="1">
      <c r="C651" s="142" t="s">
        <v>1610</v>
      </c>
    </row>
    <row r="652" ht="15.75" customHeight="1">
      <c r="C652" s="142" t="s">
        <v>1492</v>
      </c>
    </row>
    <row r="653" ht="15.75" customHeight="1">
      <c r="C653" s="142" t="s">
        <v>1480</v>
      </c>
    </row>
    <row r="654" ht="15.75" customHeight="1">
      <c r="D654" s="142" t="s">
        <v>1588</v>
      </c>
    </row>
    <row r="655" ht="15.75" customHeight="1">
      <c r="D655" s="142" t="s">
        <v>1496</v>
      </c>
    </row>
    <row r="656" ht="15.75" customHeight="1">
      <c r="D656" s="142" t="s">
        <v>1515</v>
      </c>
    </row>
    <row r="657" ht="15.75" customHeight="1">
      <c r="D657" s="142" t="s">
        <v>1629</v>
      </c>
    </row>
    <row r="658" ht="15.75" customHeight="1">
      <c r="C658" s="142" t="s">
        <v>1497</v>
      </c>
    </row>
    <row r="659" ht="15.75" customHeight="1">
      <c r="C659" s="142" t="s">
        <v>1498</v>
      </c>
    </row>
    <row r="660" ht="15.75" customHeight="1">
      <c r="C660" s="142" t="s">
        <v>1499</v>
      </c>
    </row>
    <row r="661" ht="15.75" customHeight="1">
      <c r="C661" s="142" t="s">
        <v>1500</v>
      </c>
    </row>
    <row r="662" ht="15.75" customHeight="1">
      <c r="C662" s="142" t="s">
        <v>1501</v>
      </c>
    </row>
    <row r="663" ht="15.75" customHeight="1">
      <c r="B663" s="142" t="s">
        <v>1497</v>
      </c>
    </row>
    <row r="664" ht="15.75" customHeight="1">
      <c r="B664" s="142" t="s">
        <v>1480</v>
      </c>
    </row>
    <row r="665" ht="15.75" customHeight="1">
      <c r="C665" s="142" t="s">
        <v>1630</v>
      </c>
    </row>
    <row r="666" ht="15.75" customHeight="1">
      <c r="C666" s="142" t="s">
        <v>1482</v>
      </c>
    </row>
    <row r="667" ht="15.75" customHeight="1">
      <c r="C667" s="142" t="s">
        <v>1614</v>
      </c>
    </row>
    <row r="668" ht="15.75" customHeight="1">
      <c r="C668" s="142" t="s">
        <v>1484</v>
      </c>
    </row>
    <row r="669" ht="15.75" customHeight="1">
      <c r="C669" s="142" t="s">
        <v>1485</v>
      </c>
    </row>
    <row r="670" ht="15.75" customHeight="1">
      <c r="C670" s="142" t="s">
        <v>1486</v>
      </c>
    </row>
    <row r="671" ht="15.75" customHeight="1">
      <c r="C671" s="142" t="s">
        <v>1510</v>
      </c>
    </row>
    <row r="672" ht="15.75" customHeight="1">
      <c r="C672" s="142" t="s">
        <v>1488</v>
      </c>
    </row>
    <row r="673" ht="15.75" customHeight="1">
      <c r="C673" s="142" t="s">
        <v>1489</v>
      </c>
    </row>
    <row r="674" ht="15.75" customHeight="1">
      <c r="C674" s="142" t="s">
        <v>1631</v>
      </c>
    </row>
    <row r="675" ht="15.75" customHeight="1">
      <c r="C675" s="142" t="s">
        <v>1632</v>
      </c>
    </row>
    <row r="676" ht="15.75" customHeight="1">
      <c r="C676" s="142" t="s">
        <v>1492</v>
      </c>
    </row>
    <row r="677" ht="15.75" customHeight="1">
      <c r="C677" s="142" t="s">
        <v>1480</v>
      </c>
    </row>
    <row r="678" ht="15.75" customHeight="1">
      <c r="D678" s="142" t="s">
        <v>1515</v>
      </c>
    </row>
    <row r="679" ht="15.75" customHeight="1">
      <c r="D679" s="142" t="s">
        <v>1496</v>
      </c>
    </row>
    <row r="680" ht="15.75" customHeight="1">
      <c r="D680" s="142" t="s">
        <v>1507</v>
      </c>
    </row>
    <row r="681" ht="15.75" customHeight="1">
      <c r="D681" s="142" t="s">
        <v>1544</v>
      </c>
    </row>
    <row r="682" ht="15.75" customHeight="1">
      <c r="C682" s="142" t="s">
        <v>1497</v>
      </c>
    </row>
    <row r="683" ht="15.75" customHeight="1">
      <c r="C683" s="142" t="s">
        <v>1526</v>
      </c>
    </row>
    <row r="684" ht="15.75" customHeight="1">
      <c r="C684" s="142" t="s">
        <v>1499</v>
      </c>
    </row>
    <row r="685" ht="15.75" customHeight="1">
      <c r="C685" s="142" t="s">
        <v>1500</v>
      </c>
    </row>
    <row r="686" ht="15.75" customHeight="1">
      <c r="C686" s="142" t="s">
        <v>1501</v>
      </c>
    </row>
    <row r="687" ht="15.75" customHeight="1">
      <c r="B687" s="142" t="s">
        <v>1633</v>
      </c>
    </row>
    <row r="688" ht="15.75" customHeight="1">
      <c r="A688" s="142" t="s">
        <v>1527</v>
      </c>
    </row>
    <row r="689" ht="15.75" customHeight="1"/>
    <row r="690" ht="15.75" customHeight="1">
      <c r="A690" s="142" t="s">
        <v>1634</v>
      </c>
    </row>
    <row r="691" ht="15.75" customHeight="1">
      <c r="A691" s="142" t="s">
        <v>1480</v>
      </c>
    </row>
    <row r="692" ht="15.75" customHeight="1">
      <c r="B692" s="142" t="s">
        <v>1480</v>
      </c>
    </row>
    <row r="693" ht="15.75" customHeight="1">
      <c r="C693" s="142" t="s">
        <v>1635</v>
      </c>
    </row>
    <row r="694" ht="15.75" customHeight="1">
      <c r="C694" s="142" t="s">
        <v>1636</v>
      </c>
    </row>
    <row r="695" ht="15.75" customHeight="1">
      <c r="C695" s="142" t="s">
        <v>1483</v>
      </c>
    </row>
    <row r="696" ht="15.75" customHeight="1">
      <c r="C696" s="142" t="s">
        <v>1484</v>
      </c>
    </row>
    <row r="697" ht="15.75" customHeight="1">
      <c r="C697" s="142" t="s">
        <v>1485</v>
      </c>
    </row>
    <row r="698" ht="15.75" customHeight="1">
      <c r="C698" s="142" t="s">
        <v>1486</v>
      </c>
    </row>
    <row r="699" ht="15.75" customHeight="1">
      <c r="C699" s="142" t="s">
        <v>1538</v>
      </c>
    </row>
    <row r="700" ht="15.75" customHeight="1">
      <c r="C700" s="142" t="s">
        <v>1590</v>
      </c>
    </row>
    <row r="701" ht="15.75" customHeight="1">
      <c r="C701" s="142" t="s">
        <v>1637</v>
      </c>
    </row>
    <row r="702" ht="15.75" customHeight="1">
      <c r="C702" s="142" t="s">
        <v>1638</v>
      </c>
    </row>
    <row r="703" ht="15.75" customHeight="1">
      <c r="C703" s="142" t="s">
        <v>1639</v>
      </c>
    </row>
    <row r="704" ht="15.75" customHeight="1">
      <c r="C704" s="142" t="s">
        <v>1492</v>
      </c>
    </row>
    <row r="705" ht="15.75" customHeight="1">
      <c r="C705" s="142" t="s">
        <v>1480</v>
      </c>
    </row>
    <row r="706" ht="15.75" customHeight="1">
      <c r="D706" s="142" t="s">
        <v>1640</v>
      </c>
    </row>
    <row r="707" ht="15.75" customHeight="1">
      <c r="D707" s="142" t="s">
        <v>1641</v>
      </c>
    </row>
    <row r="708" ht="15.75" customHeight="1">
      <c r="D708" s="142" t="s">
        <v>1642</v>
      </c>
    </row>
    <row r="709" ht="15.75" customHeight="1">
      <c r="D709" s="142" t="s">
        <v>1643</v>
      </c>
    </row>
    <row r="710" ht="15.75" customHeight="1">
      <c r="C710" s="142" t="s">
        <v>1497</v>
      </c>
    </row>
    <row r="711" ht="15.75" customHeight="1">
      <c r="C711" s="142" t="s">
        <v>1498</v>
      </c>
    </row>
    <row r="712" ht="15.75" customHeight="1">
      <c r="C712" s="142" t="s">
        <v>1499</v>
      </c>
    </row>
    <row r="713" ht="15.75" customHeight="1">
      <c r="C713" s="142" t="s">
        <v>1500</v>
      </c>
    </row>
    <row r="714" ht="15.75" customHeight="1">
      <c r="C714" s="142" t="s">
        <v>1501</v>
      </c>
    </row>
    <row r="715" ht="15.75" customHeight="1">
      <c r="B715" s="142" t="s">
        <v>1497</v>
      </c>
    </row>
    <row r="716" ht="15.75" customHeight="1">
      <c r="B716" s="142" t="s">
        <v>1480</v>
      </c>
    </row>
    <row r="717" ht="15.75" customHeight="1">
      <c r="C717" s="142" t="s">
        <v>1644</v>
      </c>
    </row>
    <row r="718" ht="15.75" customHeight="1">
      <c r="C718" s="142" t="s">
        <v>1536</v>
      </c>
    </row>
    <row r="719" ht="15.75" customHeight="1">
      <c r="C719" s="142" t="s">
        <v>1503</v>
      </c>
    </row>
    <row r="720" ht="15.75" customHeight="1">
      <c r="C720" s="142" t="s">
        <v>1484</v>
      </c>
    </row>
    <row r="721" ht="15.75" customHeight="1">
      <c r="C721" s="142" t="s">
        <v>1485</v>
      </c>
    </row>
    <row r="722" ht="15.75" customHeight="1">
      <c r="C722" s="142" t="s">
        <v>1645</v>
      </c>
    </row>
    <row r="723" ht="15.75" customHeight="1">
      <c r="C723" s="142" t="s">
        <v>1510</v>
      </c>
    </row>
    <row r="724" ht="15.75" customHeight="1">
      <c r="C724" s="142" t="s">
        <v>1590</v>
      </c>
    </row>
    <row r="725" ht="15.75" customHeight="1">
      <c r="C725" s="142" t="s">
        <v>1489</v>
      </c>
    </row>
    <row r="726" ht="15.75" customHeight="1">
      <c r="C726" s="142" t="s">
        <v>1646</v>
      </c>
    </row>
    <row r="727" ht="15.75" customHeight="1">
      <c r="C727" s="142" t="s">
        <v>1647</v>
      </c>
    </row>
    <row r="728" ht="15.75" customHeight="1">
      <c r="C728" s="142" t="s">
        <v>1492</v>
      </c>
    </row>
    <row r="729" ht="15.75" customHeight="1">
      <c r="C729" s="142" t="s">
        <v>1480</v>
      </c>
    </row>
    <row r="730" ht="15.75" customHeight="1">
      <c r="D730" s="142" t="s">
        <v>1648</v>
      </c>
    </row>
    <row r="731" ht="15.75" customHeight="1">
      <c r="D731" s="142" t="s">
        <v>1593</v>
      </c>
    </row>
    <row r="732" ht="15.75" customHeight="1">
      <c r="D732" s="142" t="s">
        <v>1649</v>
      </c>
    </row>
    <row r="733" ht="15.75" customHeight="1">
      <c r="D733" s="142" t="s">
        <v>1580</v>
      </c>
    </row>
    <row r="734" ht="15.75" customHeight="1">
      <c r="C734" s="142" t="s">
        <v>1497</v>
      </c>
    </row>
    <row r="735" ht="15.75" customHeight="1">
      <c r="C735" s="142" t="s">
        <v>1526</v>
      </c>
    </row>
    <row r="736" ht="15.75" customHeight="1">
      <c r="C736" s="142" t="s">
        <v>1499</v>
      </c>
    </row>
    <row r="737" ht="15.75" customHeight="1">
      <c r="C737" s="142" t="s">
        <v>1500</v>
      </c>
    </row>
    <row r="738" ht="15.75" customHeight="1">
      <c r="C738" s="142" t="s">
        <v>1501</v>
      </c>
    </row>
    <row r="739" ht="15.75" customHeight="1">
      <c r="B739" s="142" t="s">
        <v>1497</v>
      </c>
    </row>
    <row r="740" ht="15.75" customHeight="1">
      <c r="B740" s="142" t="s">
        <v>1480</v>
      </c>
    </row>
    <row r="741" ht="15.75" customHeight="1">
      <c r="C741" s="142" t="s">
        <v>1650</v>
      </c>
    </row>
    <row r="742" ht="15.75" customHeight="1">
      <c r="C742" s="142" t="s">
        <v>1651</v>
      </c>
    </row>
    <row r="743" ht="15.75" customHeight="1">
      <c r="C743" s="142" t="s">
        <v>1503</v>
      </c>
    </row>
    <row r="744" ht="15.75" customHeight="1">
      <c r="C744" s="142" t="s">
        <v>1484</v>
      </c>
    </row>
    <row r="745" ht="15.75" customHeight="1">
      <c r="C745" s="142" t="s">
        <v>1537</v>
      </c>
    </row>
    <row r="746" ht="15.75" customHeight="1">
      <c r="C746" s="142" t="s">
        <v>1486</v>
      </c>
    </row>
    <row r="747" ht="15.75" customHeight="1">
      <c r="C747" s="142" t="s">
        <v>1510</v>
      </c>
    </row>
    <row r="748" ht="15.75" customHeight="1">
      <c r="C748" s="142" t="s">
        <v>1488</v>
      </c>
    </row>
    <row r="749" ht="15.75" customHeight="1">
      <c r="C749" s="142" t="s">
        <v>1637</v>
      </c>
    </row>
    <row r="750" ht="15.75" customHeight="1">
      <c r="C750" s="142" t="s">
        <v>1652</v>
      </c>
    </row>
    <row r="751" ht="15.75" customHeight="1">
      <c r="C751" s="142" t="s">
        <v>1553</v>
      </c>
    </row>
    <row r="752" ht="15.75" customHeight="1">
      <c r="C752" s="142" t="s">
        <v>1492</v>
      </c>
    </row>
    <row r="753" ht="15.75" customHeight="1">
      <c r="C753" s="142" t="s">
        <v>1480</v>
      </c>
    </row>
    <row r="754" ht="15.75" customHeight="1">
      <c r="D754" s="142" t="s">
        <v>1653</v>
      </c>
    </row>
    <row r="755" ht="15.75" customHeight="1">
      <c r="D755" s="142" t="s">
        <v>1579</v>
      </c>
    </row>
    <row r="756" ht="15.75" customHeight="1">
      <c r="D756" s="142" t="s">
        <v>1560</v>
      </c>
    </row>
    <row r="757" ht="15.75" customHeight="1">
      <c r="D757" s="142" t="s">
        <v>1654</v>
      </c>
    </row>
    <row r="758" ht="15.75" customHeight="1">
      <c r="C758" s="142" t="s">
        <v>1497</v>
      </c>
    </row>
    <row r="759" ht="15.75" customHeight="1">
      <c r="C759" s="142" t="s">
        <v>1498</v>
      </c>
    </row>
    <row r="760" ht="15.75" customHeight="1">
      <c r="C760" s="142" t="s">
        <v>1499</v>
      </c>
    </row>
    <row r="761" ht="15.75" customHeight="1">
      <c r="C761" s="142" t="s">
        <v>1500</v>
      </c>
    </row>
    <row r="762" ht="15.75" customHeight="1">
      <c r="C762" s="142" t="s">
        <v>1501</v>
      </c>
    </row>
    <row r="763" ht="15.75" customHeight="1">
      <c r="B763" s="142" t="s">
        <v>1497</v>
      </c>
    </row>
    <row r="764" ht="15.75" customHeight="1">
      <c r="B764" s="142" t="s">
        <v>1480</v>
      </c>
    </row>
    <row r="765" ht="15.75" customHeight="1">
      <c r="C765" s="142" t="s">
        <v>1655</v>
      </c>
    </row>
    <row r="766" ht="15.75" customHeight="1">
      <c r="C766" s="142" t="s">
        <v>1656</v>
      </c>
    </row>
    <row r="767" ht="15.75" customHeight="1">
      <c r="C767" s="142" t="s">
        <v>1503</v>
      </c>
    </row>
    <row r="768" ht="15.75" customHeight="1">
      <c r="C768" s="142" t="s">
        <v>1484</v>
      </c>
    </row>
    <row r="769" ht="15.75" customHeight="1">
      <c r="C769" s="142" t="s">
        <v>1485</v>
      </c>
    </row>
    <row r="770" ht="15.75" customHeight="1">
      <c r="C770" s="142" t="s">
        <v>1486</v>
      </c>
    </row>
    <row r="771" ht="15.75" customHeight="1">
      <c r="C771" s="142" t="s">
        <v>1510</v>
      </c>
    </row>
    <row r="772" ht="15.75" customHeight="1">
      <c r="C772" s="142" t="s">
        <v>1488</v>
      </c>
    </row>
    <row r="773" ht="15.75" customHeight="1">
      <c r="C773" s="142" t="s">
        <v>1657</v>
      </c>
    </row>
    <row r="774" ht="15.75" customHeight="1">
      <c r="C774" s="142" t="s">
        <v>1658</v>
      </c>
    </row>
    <row r="775" ht="15.75" customHeight="1">
      <c r="C775" s="142" t="s">
        <v>1553</v>
      </c>
    </row>
    <row r="776" ht="15.75" customHeight="1">
      <c r="C776" s="142" t="s">
        <v>1492</v>
      </c>
    </row>
    <row r="777" ht="15.75" customHeight="1">
      <c r="C777" s="142" t="s">
        <v>1480</v>
      </c>
    </row>
    <row r="778" ht="15.75" customHeight="1">
      <c r="D778" s="142" t="s">
        <v>1659</v>
      </c>
    </row>
    <row r="779" ht="15.75" customHeight="1">
      <c r="D779" s="142" t="s">
        <v>1531</v>
      </c>
    </row>
    <row r="780" ht="15.75" customHeight="1">
      <c r="D780" s="142" t="s">
        <v>1660</v>
      </c>
    </row>
    <row r="781" ht="15.75" customHeight="1">
      <c r="D781" s="142" t="s">
        <v>1661</v>
      </c>
    </row>
    <row r="782" ht="15.75" customHeight="1">
      <c r="C782" s="142" t="s">
        <v>1497</v>
      </c>
    </row>
    <row r="783" ht="15.75" customHeight="1">
      <c r="C783" s="142" t="s">
        <v>1498</v>
      </c>
    </row>
    <row r="784" ht="15.75" customHeight="1">
      <c r="C784" s="142" t="s">
        <v>1499</v>
      </c>
    </row>
    <row r="785" ht="15.75" customHeight="1">
      <c r="C785" s="142" t="s">
        <v>1500</v>
      </c>
    </row>
    <row r="786" ht="15.75" customHeight="1">
      <c r="C786" s="142" t="s">
        <v>1501</v>
      </c>
    </row>
    <row r="787" ht="15.75" customHeight="1">
      <c r="B787" s="142" t="s">
        <v>1497</v>
      </c>
    </row>
    <row r="788" ht="15.75" customHeight="1">
      <c r="A788" s="142" t="s">
        <v>1527</v>
      </c>
    </row>
    <row r="789" ht="15.75" customHeight="1"/>
    <row r="790" ht="15.75" customHeight="1">
      <c r="A790" s="142" t="s">
        <v>1662</v>
      </c>
    </row>
    <row r="791" ht="15.75" customHeight="1">
      <c r="A791" s="142" t="s">
        <v>1480</v>
      </c>
    </row>
    <row r="792" ht="15.75" customHeight="1">
      <c r="B792" s="142" t="s">
        <v>1480</v>
      </c>
    </row>
    <row r="793" ht="15.75" customHeight="1">
      <c r="C793" s="142" t="s">
        <v>1663</v>
      </c>
    </row>
    <row r="794" ht="15.75" customHeight="1">
      <c r="C794" s="142" t="s">
        <v>1565</v>
      </c>
    </row>
    <row r="795" ht="15.75" customHeight="1">
      <c r="C795" s="142" t="s">
        <v>1483</v>
      </c>
    </row>
    <row r="796" ht="15.75" customHeight="1">
      <c r="C796" s="142" t="s">
        <v>1484</v>
      </c>
    </row>
    <row r="797" ht="15.75" customHeight="1">
      <c r="C797" s="142" t="s">
        <v>1485</v>
      </c>
    </row>
    <row r="798" ht="15.75" customHeight="1">
      <c r="C798" s="142" t="s">
        <v>1486</v>
      </c>
    </row>
    <row r="799" ht="15.75" customHeight="1">
      <c r="C799" s="142" t="s">
        <v>1510</v>
      </c>
    </row>
    <row r="800" ht="15.75" customHeight="1">
      <c r="C800" s="142" t="s">
        <v>1488</v>
      </c>
    </row>
    <row r="801" ht="15.75" customHeight="1">
      <c r="C801" s="142" t="s">
        <v>1489</v>
      </c>
    </row>
    <row r="802" ht="15.75" customHeight="1">
      <c r="C802" s="142" t="s">
        <v>1620</v>
      </c>
    </row>
    <row r="803" ht="15.75" customHeight="1">
      <c r="C803" s="142" t="s">
        <v>1664</v>
      </c>
    </row>
    <row r="804" ht="15.75" customHeight="1">
      <c r="C804" s="142" t="s">
        <v>1492</v>
      </c>
    </row>
    <row r="805" ht="15.75" customHeight="1">
      <c r="C805" s="142" t="s">
        <v>1480</v>
      </c>
    </row>
    <row r="806" ht="15.75" customHeight="1">
      <c r="D806" s="142" t="s">
        <v>1611</v>
      </c>
    </row>
    <row r="807" ht="15.75" customHeight="1">
      <c r="D807" s="142" t="s">
        <v>1496</v>
      </c>
    </row>
    <row r="808" ht="15.75" customHeight="1">
      <c r="D808" s="142" t="s">
        <v>1665</v>
      </c>
    </row>
    <row r="809" ht="15.75" customHeight="1">
      <c r="D809" s="142" t="s">
        <v>1666</v>
      </c>
    </row>
    <row r="810" ht="15.75" customHeight="1">
      <c r="C810" s="142" t="s">
        <v>1497</v>
      </c>
    </row>
    <row r="811" ht="15.75" customHeight="1">
      <c r="C811" s="142" t="s">
        <v>1498</v>
      </c>
    </row>
    <row r="812" ht="15.75" customHeight="1">
      <c r="C812" s="142" t="s">
        <v>1499</v>
      </c>
    </row>
    <row r="813" ht="15.75" customHeight="1">
      <c r="C813" s="142" t="s">
        <v>1500</v>
      </c>
    </row>
    <row r="814" ht="15.75" customHeight="1">
      <c r="C814" s="142" t="s">
        <v>1501</v>
      </c>
    </row>
    <row r="815" ht="15.75" customHeight="1">
      <c r="B815" s="142" t="s">
        <v>1497</v>
      </c>
    </row>
    <row r="816" ht="15.75" customHeight="1">
      <c r="B816" s="142" t="s">
        <v>1480</v>
      </c>
    </row>
    <row r="817" ht="15.75" customHeight="1">
      <c r="C817" s="142" t="s">
        <v>1667</v>
      </c>
    </row>
    <row r="818" ht="15.75" customHeight="1">
      <c r="C818" s="142" t="s">
        <v>1636</v>
      </c>
    </row>
    <row r="819" ht="15.75" customHeight="1">
      <c r="C819" s="142" t="s">
        <v>1483</v>
      </c>
    </row>
    <row r="820" ht="15.75" customHeight="1">
      <c r="C820" s="142" t="s">
        <v>1484</v>
      </c>
    </row>
    <row r="821" ht="15.75" customHeight="1">
      <c r="C821" s="142" t="s">
        <v>1485</v>
      </c>
    </row>
    <row r="822" ht="15.75" customHeight="1">
      <c r="C822" s="142" t="s">
        <v>1486</v>
      </c>
    </row>
    <row r="823" ht="15.75" customHeight="1">
      <c r="C823" s="142" t="s">
        <v>1510</v>
      </c>
    </row>
    <row r="824" ht="15.75" customHeight="1">
      <c r="C824" s="142" t="s">
        <v>1488</v>
      </c>
    </row>
    <row r="825" ht="15.75" customHeight="1">
      <c r="C825" s="142" t="s">
        <v>1489</v>
      </c>
    </row>
    <row r="826" ht="15.75" customHeight="1">
      <c r="C826" s="142" t="s">
        <v>1668</v>
      </c>
    </row>
    <row r="827" ht="15.75" customHeight="1">
      <c r="C827" s="142" t="s">
        <v>1669</v>
      </c>
    </row>
    <row r="828" ht="15.75" customHeight="1">
      <c r="C828" s="142" t="s">
        <v>1492</v>
      </c>
    </row>
    <row r="829" ht="15.75" customHeight="1">
      <c r="C829" s="142" t="s">
        <v>1480</v>
      </c>
    </row>
    <row r="830" ht="15.75" customHeight="1">
      <c r="D830" s="142" t="s">
        <v>1560</v>
      </c>
    </row>
    <row r="831" ht="15.75" customHeight="1">
      <c r="D831" s="142" t="s">
        <v>1670</v>
      </c>
    </row>
    <row r="832" ht="15.75" customHeight="1">
      <c r="D832" s="142" t="s">
        <v>1515</v>
      </c>
    </row>
    <row r="833" ht="15.75" customHeight="1">
      <c r="D833" s="142" t="s">
        <v>1671</v>
      </c>
    </row>
    <row r="834" ht="15.75" customHeight="1">
      <c r="C834" s="142" t="s">
        <v>1497</v>
      </c>
    </row>
    <row r="835" ht="15.75" customHeight="1">
      <c r="C835" s="142" t="s">
        <v>1498</v>
      </c>
    </row>
    <row r="836" ht="15.75" customHeight="1">
      <c r="C836" s="142" t="s">
        <v>1499</v>
      </c>
    </row>
    <row r="837" ht="15.75" customHeight="1">
      <c r="C837" s="142" t="s">
        <v>1500</v>
      </c>
    </row>
    <row r="838" ht="15.75" customHeight="1">
      <c r="C838" s="142" t="s">
        <v>1501</v>
      </c>
    </row>
    <row r="839" ht="15.75" customHeight="1">
      <c r="B839" s="142" t="s">
        <v>1497</v>
      </c>
    </row>
    <row r="840" ht="15.75" customHeight="1">
      <c r="B840" s="142" t="s">
        <v>1480</v>
      </c>
    </row>
    <row r="841" ht="15.75" customHeight="1">
      <c r="C841" s="142" t="s">
        <v>1672</v>
      </c>
    </row>
    <row r="842" ht="15.75" customHeight="1">
      <c r="C842" s="142" t="s">
        <v>1536</v>
      </c>
    </row>
    <row r="843" ht="15.75" customHeight="1">
      <c r="C843" s="142" t="s">
        <v>1517</v>
      </c>
    </row>
    <row r="844" ht="15.75" customHeight="1">
      <c r="C844" s="142" t="s">
        <v>1484</v>
      </c>
    </row>
    <row r="845" ht="15.75" customHeight="1">
      <c r="C845" s="142" t="s">
        <v>1485</v>
      </c>
    </row>
    <row r="846" ht="15.75" customHeight="1">
      <c r="C846" s="142" t="s">
        <v>1486</v>
      </c>
    </row>
    <row r="847" ht="15.75" customHeight="1">
      <c r="C847" s="142" t="s">
        <v>1538</v>
      </c>
    </row>
    <row r="848" ht="15.75" customHeight="1">
      <c r="C848" s="142" t="s">
        <v>1488</v>
      </c>
    </row>
    <row r="849" ht="15.75" customHeight="1">
      <c r="C849" s="142" t="s">
        <v>1489</v>
      </c>
    </row>
    <row r="850" ht="15.75" customHeight="1">
      <c r="C850" s="142" t="s">
        <v>1673</v>
      </c>
    </row>
    <row r="851" ht="15.75" customHeight="1">
      <c r="C851" s="142" t="s">
        <v>1674</v>
      </c>
    </row>
    <row r="852" ht="15.75" customHeight="1">
      <c r="C852" s="142" t="s">
        <v>1492</v>
      </c>
    </row>
    <row r="853" ht="15.75" customHeight="1">
      <c r="C853" s="142" t="s">
        <v>1480</v>
      </c>
    </row>
    <row r="854" ht="15.75" customHeight="1">
      <c r="D854" s="142" t="s">
        <v>1675</v>
      </c>
    </row>
    <row r="855" ht="15.75" customHeight="1">
      <c r="D855" s="142" t="s">
        <v>1541</v>
      </c>
    </row>
    <row r="856" ht="15.75" customHeight="1">
      <c r="D856" s="142" t="s">
        <v>1676</v>
      </c>
    </row>
    <row r="857" ht="15.75" customHeight="1">
      <c r="D857" s="142" t="s">
        <v>1677</v>
      </c>
    </row>
    <row r="858" ht="15.75" customHeight="1">
      <c r="C858" s="142" t="s">
        <v>1497</v>
      </c>
    </row>
    <row r="859" ht="15.75" customHeight="1">
      <c r="C859" s="142" t="s">
        <v>1678</v>
      </c>
    </row>
    <row r="860" ht="15.75" customHeight="1">
      <c r="C860" s="142" t="s">
        <v>1499</v>
      </c>
    </row>
    <row r="861" ht="15.75" customHeight="1">
      <c r="C861" s="142" t="s">
        <v>1500</v>
      </c>
    </row>
    <row r="862" ht="15.75" customHeight="1">
      <c r="C862" s="142" t="s">
        <v>1501</v>
      </c>
    </row>
    <row r="863" ht="15.75" customHeight="1">
      <c r="B863" s="142" t="s">
        <v>1497</v>
      </c>
    </row>
    <row r="864" ht="15.75" customHeight="1">
      <c r="B864" s="142" t="s">
        <v>1480</v>
      </c>
    </row>
    <row r="865" ht="15.75" customHeight="1">
      <c r="C865" s="142" t="s">
        <v>1679</v>
      </c>
    </row>
    <row r="866" ht="15.75" customHeight="1">
      <c r="C866" s="142" t="s">
        <v>1565</v>
      </c>
    </row>
    <row r="867" ht="15.75" customHeight="1">
      <c r="C867" s="142" t="s">
        <v>1503</v>
      </c>
    </row>
    <row r="868" ht="15.75" customHeight="1">
      <c r="C868" s="142" t="s">
        <v>1484</v>
      </c>
    </row>
    <row r="869" ht="15.75" customHeight="1">
      <c r="C869" s="142" t="s">
        <v>1485</v>
      </c>
    </row>
    <row r="870" ht="15.75" customHeight="1">
      <c r="C870" s="142" t="s">
        <v>1486</v>
      </c>
    </row>
    <row r="871" ht="15.75" customHeight="1">
      <c r="C871" s="142" t="s">
        <v>1510</v>
      </c>
    </row>
    <row r="872" ht="15.75" customHeight="1">
      <c r="C872" s="142" t="s">
        <v>1488</v>
      </c>
    </row>
    <row r="873" ht="15.75" customHeight="1">
      <c r="C873" s="142" t="s">
        <v>1489</v>
      </c>
    </row>
    <row r="874" ht="15.75" customHeight="1">
      <c r="C874" s="142" t="s">
        <v>1680</v>
      </c>
    </row>
    <row r="875" ht="15.75" customHeight="1">
      <c r="C875" s="142" t="s">
        <v>1610</v>
      </c>
    </row>
    <row r="876" ht="15.75" customHeight="1">
      <c r="C876" s="142" t="s">
        <v>1492</v>
      </c>
    </row>
    <row r="877" ht="15.75" customHeight="1">
      <c r="C877" s="142" t="s">
        <v>1480</v>
      </c>
    </row>
    <row r="878" ht="15.75" customHeight="1">
      <c r="D878" s="142" t="s">
        <v>1681</v>
      </c>
    </row>
    <row r="879" ht="15.75" customHeight="1">
      <c r="D879" s="142" t="s">
        <v>1682</v>
      </c>
    </row>
    <row r="880" ht="15.75" customHeight="1">
      <c r="D880" s="142" t="s">
        <v>1670</v>
      </c>
    </row>
    <row r="881" ht="15.75" customHeight="1">
      <c r="D881" s="142" t="s">
        <v>1683</v>
      </c>
    </row>
    <row r="882" ht="15.75" customHeight="1">
      <c r="C882" s="142" t="s">
        <v>1497</v>
      </c>
    </row>
    <row r="883" ht="15.75" customHeight="1">
      <c r="C883" s="142" t="s">
        <v>1526</v>
      </c>
    </row>
    <row r="884" ht="15.75" customHeight="1">
      <c r="C884" s="142" t="s">
        <v>1499</v>
      </c>
    </row>
    <row r="885" ht="15.75" customHeight="1">
      <c r="C885" s="142" t="s">
        <v>1500</v>
      </c>
    </row>
    <row r="886" ht="15.75" customHeight="1">
      <c r="C886" s="142" t="s">
        <v>1501</v>
      </c>
    </row>
    <row r="887" ht="15.75" customHeight="1">
      <c r="B887" s="142" t="s">
        <v>1497</v>
      </c>
    </row>
    <row r="888" ht="15.75" customHeight="1">
      <c r="B888" s="142" t="s">
        <v>1480</v>
      </c>
    </row>
    <row r="889" ht="15.75" customHeight="1">
      <c r="C889" s="142" t="s">
        <v>1684</v>
      </c>
    </row>
    <row r="890" ht="15.75" customHeight="1">
      <c r="C890" s="142" t="s">
        <v>1565</v>
      </c>
    </row>
    <row r="891" ht="15.75" customHeight="1">
      <c r="C891" s="142" t="s">
        <v>1503</v>
      </c>
    </row>
    <row r="892" ht="15.75" customHeight="1">
      <c r="C892" s="142" t="s">
        <v>1484</v>
      </c>
    </row>
    <row r="893" ht="15.75" customHeight="1">
      <c r="C893" s="142" t="s">
        <v>1485</v>
      </c>
    </row>
    <row r="894" ht="15.75" customHeight="1">
      <c r="C894" s="142" t="s">
        <v>1486</v>
      </c>
    </row>
    <row r="895" ht="15.75" customHeight="1">
      <c r="C895" s="142" t="s">
        <v>1510</v>
      </c>
    </row>
    <row r="896" ht="15.75" customHeight="1">
      <c r="C896" s="142" t="s">
        <v>1488</v>
      </c>
    </row>
    <row r="897" ht="15.75" customHeight="1">
      <c r="C897" s="142" t="s">
        <v>1489</v>
      </c>
    </row>
    <row r="898" ht="15.75" customHeight="1">
      <c r="C898" s="142" t="s">
        <v>1685</v>
      </c>
    </row>
    <row r="899" ht="15.75" customHeight="1">
      <c r="C899" s="142" t="s">
        <v>1491</v>
      </c>
    </row>
    <row r="900" ht="15.75" customHeight="1">
      <c r="C900" s="142" t="s">
        <v>1492</v>
      </c>
    </row>
    <row r="901" ht="15.75" customHeight="1">
      <c r="C901" s="142" t="s">
        <v>1480</v>
      </c>
    </row>
    <row r="902" ht="15.75" customHeight="1">
      <c r="D902" s="142" t="s">
        <v>1588</v>
      </c>
    </row>
    <row r="903" ht="15.75" customHeight="1">
      <c r="D903" s="142" t="s">
        <v>1686</v>
      </c>
    </row>
    <row r="904" ht="15.75" customHeight="1">
      <c r="D904" s="142" t="s">
        <v>1687</v>
      </c>
    </row>
    <row r="905" ht="15.75" customHeight="1">
      <c r="D905" s="142" t="s">
        <v>1544</v>
      </c>
    </row>
    <row r="906" ht="15.75" customHeight="1">
      <c r="C906" s="142" t="s">
        <v>1497</v>
      </c>
    </row>
    <row r="907" ht="15.75" customHeight="1">
      <c r="C907" s="142" t="s">
        <v>1498</v>
      </c>
    </row>
    <row r="908" ht="15.75" customHeight="1">
      <c r="C908" s="142" t="s">
        <v>1499</v>
      </c>
    </row>
    <row r="909" ht="15.75" customHeight="1">
      <c r="C909" s="142" t="s">
        <v>1500</v>
      </c>
    </row>
    <row r="910" ht="15.75" customHeight="1">
      <c r="C910" s="142" t="s">
        <v>1501</v>
      </c>
    </row>
    <row r="911" ht="15.75" customHeight="1">
      <c r="B911" s="142" t="s">
        <v>1497</v>
      </c>
    </row>
    <row r="912" ht="15.75" customHeight="1">
      <c r="A912" s="142" t="s">
        <v>1527</v>
      </c>
    </row>
    <row r="913" ht="15.75" customHeight="1"/>
    <row r="914" ht="15.75" customHeight="1">
      <c r="A914" s="142" t="s">
        <v>1688</v>
      </c>
    </row>
    <row r="915" ht="15.75" customHeight="1">
      <c r="A915" s="142" t="s">
        <v>1689</v>
      </c>
    </row>
    <row r="916" ht="15.75" customHeight="1">
      <c r="A916" s="142" t="s">
        <v>1480</v>
      </c>
    </row>
    <row r="917" ht="15.75" customHeight="1">
      <c r="B917" s="142" t="s">
        <v>1480</v>
      </c>
    </row>
    <row r="918" ht="15.75" customHeight="1">
      <c r="C918" s="142" t="s">
        <v>1690</v>
      </c>
    </row>
    <row r="919" ht="15.75" customHeight="1">
      <c r="C919" s="142" t="s">
        <v>1482</v>
      </c>
    </row>
    <row r="920" ht="15.75" customHeight="1">
      <c r="C920" s="142" t="s">
        <v>1483</v>
      </c>
    </row>
    <row r="921" ht="15.75" customHeight="1">
      <c r="C921" s="142" t="s">
        <v>1484</v>
      </c>
    </row>
    <row r="922" ht="15.75" customHeight="1">
      <c r="C922" s="142" t="s">
        <v>1485</v>
      </c>
    </row>
    <row r="923" ht="15.75" customHeight="1">
      <c r="C923" s="142" t="s">
        <v>1486</v>
      </c>
    </row>
    <row r="924" ht="15.75" customHeight="1">
      <c r="C924" s="142" t="s">
        <v>1510</v>
      </c>
    </row>
    <row r="925" ht="15.75" customHeight="1">
      <c r="C925" s="142" t="s">
        <v>1488</v>
      </c>
    </row>
    <row r="926" ht="15.75" customHeight="1">
      <c r="C926" s="142" t="s">
        <v>1489</v>
      </c>
    </row>
    <row r="927" ht="15.75" customHeight="1">
      <c r="C927" s="142" t="s">
        <v>1691</v>
      </c>
    </row>
    <row r="928" ht="15.75" customHeight="1">
      <c r="C928" s="142" t="s">
        <v>1616</v>
      </c>
    </row>
    <row r="929" ht="15.75" customHeight="1">
      <c r="C929" s="142" t="s">
        <v>1492</v>
      </c>
    </row>
    <row r="930" ht="15.75" customHeight="1">
      <c r="C930" s="142" t="s">
        <v>1480</v>
      </c>
    </row>
    <row r="931" ht="15.75" customHeight="1">
      <c r="D931" s="142" t="s">
        <v>1493</v>
      </c>
    </row>
    <row r="932" ht="15.75" customHeight="1">
      <c r="D932" s="142" t="s">
        <v>1692</v>
      </c>
    </row>
    <row r="933" ht="15.75" customHeight="1">
      <c r="D933" s="142" t="s">
        <v>1508</v>
      </c>
    </row>
    <row r="934" ht="15.75" customHeight="1">
      <c r="D934" s="142" t="s">
        <v>1629</v>
      </c>
    </row>
    <row r="935" ht="15.75" customHeight="1">
      <c r="C935" s="142" t="s">
        <v>1497</v>
      </c>
    </row>
    <row r="936" ht="15.75" customHeight="1">
      <c r="C936" s="142" t="s">
        <v>1498</v>
      </c>
    </row>
    <row r="937" ht="15.75" customHeight="1">
      <c r="C937" s="142" t="s">
        <v>1499</v>
      </c>
    </row>
    <row r="938" ht="15.75" customHeight="1">
      <c r="C938" s="142" t="s">
        <v>1500</v>
      </c>
    </row>
    <row r="939" ht="15.75" customHeight="1">
      <c r="C939" s="142" t="s">
        <v>1501</v>
      </c>
    </row>
    <row r="940" ht="15.75" customHeight="1">
      <c r="B940" s="142" t="s">
        <v>1497</v>
      </c>
    </row>
    <row r="941" ht="15.75" customHeight="1">
      <c r="B941" s="142" t="s">
        <v>1480</v>
      </c>
    </row>
    <row r="942" ht="15.75" customHeight="1">
      <c r="C942" s="142" t="s">
        <v>1693</v>
      </c>
    </row>
    <row r="943" ht="15.75" customHeight="1">
      <c r="C943" s="142" t="s">
        <v>1636</v>
      </c>
    </row>
    <row r="944" ht="15.75" customHeight="1">
      <c r="C944" s="142" t="s">
        <v>1503</v>
      </c>
    </row>
    <row r="945" ht="15.75" customHeight="1">
      <c r="C945" s="142" t="s">
        <v>1484</v>
      </c>
    </row>
    <row r="946" ht="15.75" customHeight="1">
      <c r="C946" s="142" t="s">
        <v>1537</v>
      </c>
    </row>
    <row r="947" ht="15.75" customHeight="1">
      <c r="C947" s="142" t="s">
        <v>1486</v>
      </c>
    </row>
    <row r="948" ht="15.75" customHeight="1">
      <c r="C948" s="142" t="s">
        <v>1538</v>
      </c>
    </row>
    <row r="949" ht="15.75" customHeight="1">
      <c r="C949" s="142" t="s">
        <v>1488</v>
      </c>
    </row>
    <row r="950" ht="15.75" customHeight="1">
      <c r="C950" s="142" t="s">
        <v>1489</v>
      </c>
    </row>
    <row r="951" ht="15.75" customHeight="1">
      <c r="C951" s="142" t="s">
        <v>1694</v>
      </c>
    </row>
    <row r="952" ht="15.75" customHeight="1">
      <c r="C952" s="142" t="s">
        <v>1674</v>
      </c>
    </row>
    <row r="953" ht="15.75" customHeight="1">
      <c r="C953" s="142" t="s">
        <v>1492</v>
      </c>
    </row>
    <row r="954" ht="15.75" customHeight="1">
      <c r="C954" s="142" t="s">
        <v>1480</v>
      </c>
    </row>
    <row r="955" ht="15.75" customHeight="1">
      <c r="D955" s="142" t="s">
        <v>1542</v>
      </c>
    </row>
    <row r="956" ht="15.75" customHeight="1">
      <c r="D956" s="142" t="s">
        <v>1666</v>
      </c>
    </row>
    <row r="957" ht="15.75" customHeight="1">
      <c r="D957" s="142" t="s">
        <v>1695</v>
      </c>
    </row>
    <row r="958" ht="15.75" customHeight="1">
      <c r="D958" s="142" t="s">
        <v>1543</v>
      </c>
    </row>
    <row r="959" ht="15.75" customHeight="1">
      <c r="C959" s="142" t="s">
        <v>1497</v>
      </c>
    </row>
    <row r="960" ht="15.75" customHeight="1">
      <c r="C960" s="142" t="s">
        <v>1498</v>
      </c>
    </row>
    <row r="961" ht="15.75" customHeight="1">
      <c r="C961" s="142" t="s">
        <v>1499</v>
      </c>
    </row>
    <row r="962" ht="15.75" customHeight="1">
      <c r="C962" s="142" t="s">
        <v>1500</v>
      </c>
    </row>
    <row r="963" ht="15.75" customHeight="1">
      <c r="C963" s="142" t="s">
        <v>1501</v>
      </c>
    </row>
    <row r="964" ht="15.75" customHeight="1">
      <c r="B964" s="142" t="s">
        <v>1497</v>
      </c>
    </row>
    <row r="965" ht="15.75" customHeight="1">
      <c r="B965" s="142" t="s">
        <v>1480</v>
      </c>
    </row>
    <row r="966" ht="15.75" customHeight="1">
      <c r="C966" s="142" t="s">
        <v>1696</v>
      </c>
    </row>
    <row r="967" ht="15.75" customHeight="1">
      <c r="C967" s="142" t="s">
        <v>1536</v>
      </c>
    </row>
    <row r="968" ht="15.75" customHeight="1">
      <c r="C968" s="142" t="s">
        <v>1503</v>
      </c>
    </row>
    <row r="969" ht="15.75" customHeight="1">
      <c r="C969" s="142" t="s">
        <v>1484</v>
      </c>
    </row>
    <row r="970" ht="15.75" customHeight="1">
      <c r="C970" s="142" t="s">
        <v>1485</v>
      </c>
    </row>
    <row r="971" ht="15.75" customHeight="1">
      <c r="C971" s="142" t="s">
        <v>1486</v>
      </c>
    </row>
    <row r="972" ht="15.75" customHeight="1">
      <c r="C972" s="142" t="s">
        <v>1510</v>
      </c>
    </row>
    <row r="973" ht="15.75" customHeight="1">
      <c r="C973" s="142" t="s">
        <v>1488</v>
      </c>
    </row>
    <row r="974" ht="15.75" customHeight="1">
      <c r="C974" s="142" t="s">
        <v>1489</v>
      </c>
    </row>
    <row r="975" ht="15.75" customHeight="1">
      <c r="C975" s="142" t="s">
        <v>1697</v>
      </c>
    </row>
    <row r="976" ht="15.75" customHeight="1">
      <c r="C976" s="142" t="s">
        <v>1698</v>
      </c>
    </row>
    <row r="977" ht="15.75" customHeight="1">
      <c r="C977" s="142" t="s">
        <v>1492</v>
      </c>
    </row>
    <row r="978" ht="15.75" customHeight="1">
      <c r="C978" s="142" t="s">
        <v>1480</v>
      </c>
    </row>
    <row r="979" ht="15.75" customHeight="1">
      <c r="D979" s="142" t="s">
        <v>1648</v>
      </c>
    </row>
    <row r="980" ht="15.75" customHeight="1">
      <c r="D980" s="142" t="s">
        <v>1593</v>
      </c>
    </row>
    <row r="981" ht="15.75" customHeight="1">
      <c r="D981" s="142" t="s">
        <v>1555</v>
      </c>
    </row>
    <row r="982" ht="15.75" customHeight="1">
      <c r="D982" s="142" t="s">
        <v>1580</v>
      </c>
    </row>
    <row r="983" ht="15.75" customHeight="1">
      <c r="C983" s="142" t="s">
        <v>1497</v>
      </c>
    </row>
    <row r="984" ht="15.75" customHeight="1">
      <c r="C984" s="142" t="s">
        <v>1526</v>
      </c>
    </row>
    <row r="985" ht="15.75" customHeight="1">
      <c r="C985" s="142" t="s">
        <v>1499</v>
      </c>
    </row>
    <row r="986" ht="15.75" customHeight="1">
      <c r="C986" s="142" t="s">
        <v>1500</v>
      </c>
    </row>
    <row r="987" ht="15.75" customHeight="1">
      <c r="C987" s="142" t="s">
        <v>1501</v>
      </c>
    </row>
    <row r="988" ht="15.75" customHeight="1">
      <c r="B988" s="142" t="s">
        <v>1497</v>
      </c>
    </row>
    <row r="989" ht="15.75" customHeight="1">
      <c r="B989" s="142" t="s">
        <v>1480</v>
      </c>
    </row>
    <row r="990" ht="15.75" customHeight="1">
      <c r="C990" s="142" t="s">
        <v>1699</v>
      </c>
    </row>
    <row r="991" ht="15.75" customHeight="1">
      <c r="C991" s="142" t="s">
        <v>1700</v>
      </c>
    </row>
    <row r="992" ht="15.75" customHeight="1">
      <c r="C992" s="142" t="s">
        <v>1503</v>
      </c>
    </row>
    <row r="993" ht="15.75" customHeight="1">
      <c r="C993" s="142" t="s">
        <v>1484</v>
      </c>
    </row>
    <row r="994" ht="15.75" customHeight="1">
      <c r="C994" s="142" t="s">
        <v>1485</v>
      </c>
    </row>
    <row r="995" ht="15.75" customHeight="1">
      <c r="C995" s="142" t="s">
        <v>1486</v>
      </c>
    </row>
    <row r="996" ht="15.75" customHeight="1">
      <c r="C996" s="142" t="s">
        <v>1510</v>
      </c>
    </row>
    <row r="997" ht="15.75" customHeight="1">
      <c r="C997" s="142" t="s">
        <v>1488</v>
      </c>
    </row>
    <row r="998" ht="15.75" customHeight="1">
      <c r="C998" s="142" t="s">
        <v>1489</v>
      </c>
    </row>
    <row r="999" ht="15.75" customHeight="1">
      <c r="C999" s="142" t="s">
        <v>1701</v>
      </c>
    </row>
    <row r="1000" ht="15.75" customHeight="1">
      <c r="C1000" s="142" t="s">
        <v>1702</v>
      </c>
    </row>
    <row r="1001" ht="15.75" customHeight="1">
      <c r="C1001" s="142" t="s">
        <v>1492</v>
      </c>
    </row>
    <row r="1002" ht="15.75" customHeight="1">
      <c r="C1002" s="142" t="s">
        <v>1480</v>
      </c>
    </row>
    <row r="1003" ht="15.75" customHeight="1">
      <c r="D1003" s="142" t="s">
        <v>1703</v>
      </c>
    </row>
    <row r="1004" ht="15.75" customHeight="1">
      <c r="D1004" s="142" t="s">
        <v>1704</v>
      </c>
    </row>
    <row r="1005" ht="15.75" customHeight="1">
      <c r="D1005" s="142" t="s">
        <v>1705</v>
      </c>
    </row>
    <row r="1006" ht="15.75" customHeight="1">
      <c r="D1006" s="142" t="s">
        <v>1706</v>
      </c>
    </row>
    <row r="1007" ht="15.75" customHeight="1">
      <c r="C1007" s="142" t="s">
        <v>1497</v>
      </c>
    </row>
    <row r="1008" ht="15.75" customHeight="1">
      <c r="C1008" s="142" t="s">
        <v>1498</v>
      </c>
    </row>
    <row r="1009" ht="15.75" customHeight="1">
      <c r="C1009" s="142" t="s">
        <v>1499</v>
      </c>
    </row>
    <row r="1010" ht="15.75" customHeight="1">
      <c r="C1010" s="142" t="s">
        <v>1500</v>
      </c>
    </row>
    <row r="1011" ht="15.75" customHeight="1">
      <c r="C1011" s="142" t="s">
        <v>1501</v>
      </c>
    </row>
    <row r="1012" ht="15.75" customHeight="1">
      <c r="B1012" s="142" t="s">
        <v>1497</v>
      </c>
    </row>
    <row r="1013" ht="15.75" customHeight="1">
      <c r="B1013" s="142" t="s">
        <v>1480</v>
      </c>
    </row>
    <row r="1014" ht="15.75" customHeight="1">
      <c r="C1014" s="142" t="s">
        <v>1707</v>
      </c>
    </row>
    <row r="1015" ht="15.75" customHeight="1">
      <c r="C1015" s="142" t="s">
        <v>1607</v>
      </c>
    </row>
    <row r="1016" ht="15.75" customHeight="1">
      <c r="C1016" s="142" t="s">
        <v>1503</v>
      </c>
    </row>
    <row r="1017" ht="15.75" customHeight="1">
      <c r="C1017" s="142" t="s">
        <v>1484</v>
      </c>
    </row>
    <row r="1018" ht="15.75" customHeight="1">
      <c r="C1018" s="142" t="s">
        <v>1485</v>
      </c>
    </row>
    <row r="1019" ht="15.75" customHeight="1">
      <c r="C1019" s="142" t="s">
        <v>1486</v>
      </c>
    </row>
    <row r="1020" ht="15.75" customHeight="1">
      <c r="C1020" s="142" t="s">
        <v>1510</v>
      </c>
    </row>
    <row r="1021" ht="15.75" customHeight="1">
      <c r="C1021" s="142" t="s">
        <v>1488</v>
      </c>
    </row>
    <row r="1022" ht="15.75" customHeight="1">
      <c r="C1022" s="142" t="s">
        <v>1489</v>
      </c>
    </row>
    <row r="1023" ht="15.75" customHeight="1">
      <c r="C1023" s="142" t="s">
        <v>1708</v>
      </c>
    </row>
    <row r="1024" ht="15.75" customHeight="1">
      <c r="C1024" s="142" t="s">
        <v>1553</v>
      </c>
    </row>
    <row r="1025" ht="15.75" customHeight="1">
      <c r="C1025" s="142" t="s">
        <v>1492</v>
      </c>
    </row>
    <row r="1026" ht="15.75" customHeight="1">
      <c r="C1026" s="142" t="s">
        <v>1480</v>
      </c>
    </row>
    <row r="1027" ht="15.75" customHeight="1">
      <c r="D1027" s="142" t="s">
        <v>1709</v>
      </c>
    </row>
    <row r="1028" ht="15.75" customHeight="1">
      <c r="D1028" s="142" t="s">
        <v>1626</v>
      </c>
    </row>
    <row r="1029" ht="15.75" customHeight="1">
      <c r="D1029" s="142" t="s">
        <v>1579</v>
      </c>
    </row>
    <row r="1030" ht="15.75" customHeight="1">
      <c r="D1030" s="142" t="s">
        <v>1676</v>
      </c>
    </row>
    <row r="1031" ht="15.75" customHeight="1">
      <c r="C1031" s="142" t="s">
        <v>1497</v>
      </c>
    </row>
    <row r="1032" ht="15.75" customHeight="1">
      <c r="C1032" s="142" t="s">
        <v>1498</v>
      </c>
    </row>
    <row r="1033" ht="15.75" customHeight="1">
      <c r="C1033" s="142" t="s">
        <v>1499</v>
      </c>
    </row>
    <row r="1034" ht="15.75" customHeight="1">
      <c r="C1034" s="142" t="s">
        <v>1500</v>
      </c>
    </row>
    <row r="1035" ht="15.75" customHeight="1">
      <c r="C1035" s="142" t="s">
        <v>1501</v>
      </c>
    </row>
    <row r="1036" ht="15.75" customHeight="1">
      <c r="B1036" s="142" t="s">
        <v>1497</v>
      </c>
    </row>
    <row r="1037" ht="15.75" customHeight="1">
      <c r="A1037" s="142" t="s">
        <v>1527</v>
      </c>
    </row>
    <row r="1038" ht="15.75" customHeight="1"/>
    <row r="1039" ht="15.75" customHeight="1">
      <c r="A1039" s="142" t="s">
        <v>1710</v>
      </c>
    </row>
    <row r="1040" ht="15.75" customHeight="1">
      <c r="A1040" s="142" t="s">
        <v>1480</v>
      </c>
    </row>
    <row r="1041" ht="15.75" customHeight="1">
      <c r="B1041" s="142" t="s">
        <v>1480</v>
      </c>
    </row>
    <row r="1042" ht="15.75" customHeight="1">
      <c r="C1042" s="142" t="s">
        <v>1711</v>
      </c>
    </row>
    <row r="1043" ht="15.75" customHeight="1">
      <c r="C1043" s="142" t="s">
        <v>1565</v>
      </c>
    </row>
    <row r="1044" ht="15.75" customHeight="1">
      <c r="C1044" s="142" t="s">
        <v>1503</v>
      </c>
    </row>
    <row r="1045" ht="15.75" customHeight="1">
      <c r="C1045" s="142" t="s">
        <v>1484</v>
      </c>
    </row>
    <row r="1046" ht="15.75" customHeight="1">
      <c r="C1046" s="142" t="s">
        <v>1485</v>
      </c>
    </row>
    <row r="1047" ht="15.75" customHeight="1">
      <c r="C1047" s="142" t="s">
        <v>1486</v>
      </c>
    </row>
    <row r="1048" ht="15.75" customHeight="1">
      <c r="C1048" s="142" t="s">
        <v>1510</v>
      </c>
    </row>
    <row r="1049" ht="15.75" customHeight="1">
      <c r="C1049" s="142" t="s">
        <v>1488</v>
      </c>
    </row>
    <row r="1050" ht="15.75" customHeight="1">
      <c r="C1050" s="142" t="s">
        <v>1489</v>
      </c>
    </row>
    <row r="1051" ht="15.75" customHeight="1">
      <c r="C1051" s="142" t="s">
        <v>1712</v>
      </c>
    </row>
    <row r="1052" ht="15.75" customHeight="1">
      <c r="C1052" s="142" t="s">
        <v>1713</v>
      </c>
    </row>
    <row r="1053" ht="15.75" customHeight="1">
      <c r="C1053" s="142" t="s">
        <v>1492</v>
      </c>
    </row>
    <row r="1054" ht="15.75" customHeight="1">
      <c r="C1054" s="142" t="s">
        <v>1480</v>
      </c>
    </row>
    <row r="1055" ht="15.75" customHeight="1">
      <c r="D1055" s="142" t="s">
        <v>1714</v>
      </c>
    </row>
    <row r="1056" ht="15.75" customHeight="1">
      <c r="D1056" s="142" t="s">
        <v>1525</v>
      </c>
    </row>
    <row r="1057" ht="15.75" customHeight="1">
      <c r="D1057" s="142" t="s">
        <v>1715</v>
      </c>
    </row>
    <row r="1058" ht="15.75" customHeight="1">
      <c r="D1058" s="142" t="s">
        <v>1716</v>
      </c>
    </row>
    <row r="1059" ht="15.75" customHeight="1">
      <c r="C1059" s="142" t="s">
        <v>1497</v>
      </c>
    </row>
    <row r="1060" ht="15.75" customHeight="1">
      <c r="C1060" s="142" t="s">
        <v>1498</v>
      </c>
    </row>
    <row r="1061" ht="15.75" customHeight="1">
      <c r="C1061" s="142" t="s">
        <v>1499</v>
      </c>
    </row>
    <row r="1062" ht="15.75" customHeight="1">
      <c r="C1062" s="142" t="s">
        <v>1500</v>
      </c>
    </row>
    <row r="1063" ht="15.75" customHeight="1">
      <c r="C1063" s="142" t="s">
        <v>1501</v>
      </c>
    </row>
    <row r="1064" ht="15.75" customHeight="1">
      <c r="B1064" s="142" t="s">
        <v>1497</v>
      </c>
    </row>
    <row r="1065" ht="15.75" customHeight="1">
      <c r="B1065" s="142" t="s">
        <v>1480</v>
      </c>
    </row>
    <row r="1066" ht="15.75" customHeight="1">
      <c r="C1066" s="142" t="s">
        <v>1717</v>
      </c>
    </row>
    <row r="1067" ht="15.75" customHeight="1">
      <c r="C1067" s="142" t="s">
        <v>1536</v>
      </c>
    </row>
    <row r="1068" ht="15.75" customHeight="1">
      <c r="C1068" s="142" t="s">
        <v>1503</v>
      </c>
    </row>
    <row r="1069" ht="15.75" customHeight="1">
      <c r="C1069" s="142" t="s">
        <v>1484</v>
      </c>
    </row>
    <row r="1070" ht="15.75" customHeight="1">
      <c r="C1070" s="142" t="s">
        <v>1485</v>
      </c>
    </row>
    <row r="1071" ht="15.75" customHeight="1">
      <c r="C1071" s="142" t="s">
        <v>1486</v>
      </c>
    </row>
    <row r="1072" ht="15.75" customHeight="1">
      <c r="C1072" s="142" t="s">
        <v>1538</v>
      </c>
    </row>
    <row r="1073" ht="15.75" customHeight="1">
      <c r="C1073" s="142" t="s">
        <v>1590</v>
      </c>
    </row>
    <row r="1074" ht="15.75" customHeight="1">
      <c r="C1074" s="142" t="s">
        <v>1489</v>
      </c>
    </row>
    <row r="1075" ht="15.75" customHeight="1">
      <c r="C1075" s="142" t="s">
        <v>1718</v>
      </c>
    </row>
    <row r="1076" ht="15.75" customHeight="1">
      <c r="C1076" s="142" t="s">
        <v>1719</v>
      </c>
    </row>
    <row r="1077" ht="15.75" customHeight="1">
      <c r="C1077" s="142" t="s">
        <v>1492</v>
      </c>
    </row>
    <row r="1078" ht="15.75" customHeight="1">
      <c r="C1078" s="142" t="s">
        <v>1480</v>
      </c>
    </row>
    <row r="1079" ht="15.75" customHeight="1">
      <c r="D1079" s="142" t="s">
        <v>1720</v>
      </c>
    </row>
    <row r="1080" ht="15.75" customHeight="1">
      <c r="D1080" s="142" t="s">
        <v>1721</v>
      </c>
    </row>
    <row r="1081" ht="15.75" customHeight="1">
      <c r="D1081" s="142" t="s">
        <v>1622</v>
      </c>
    </row>
    <row r="1082" ht="15.75" customHeight="1">
      <c r="D1082" s="142" t="s">
        <v>1594</v>
      </c>
    </row>
    <row r="1083" ht="15.75" customHeight="1">
      <c r="C1083" s="142" t="s">
        <v>1497</v>
      </c>
    </row>
    <row r="1084" ht="15.75" customHeight="1">
      <c r="C1084" s="142" t="s">
        <v>1498</v>
      </c>
    </row>
    <row r="1085" ht="15.75" customHeight="1">
      <c r="C1085" s="142" t="s">
        <v>1499</v>
      </c>
    </row>
    <row r="1086" ht="15.75" customHeight="1">
      <c r="C1086" s="142" t="s">
        <v>1500</v>
      </c>
    </row>
    <row r="1087" ht="15.75" customHeight="1">
      <c r="C1087" s="142" t="s">
        <v>1501</v>
      </c>
    </row>
    <row r="1088" ht="15.75" customHeight="1">
      <c r="B1088" s="142" t="s">
        <v>1497</v>
      </c>
    </row>
    <row r="1089" ht="15.75" customHeight="1">
      <c r="B1089" s="142" t="s">
        <v>1480</v>
      </c>
    </row>
    <row r="1090" ht="15.75" customHeight="1">
      <c r="C1090" s="142" t="s">
        <v>1722</v>
      </c>
    </row>
    <row r="1091" ht="15.75" customHeight="1">
      <c r="C1091" s="142" t="s">
        <v>1536</v>
      </c>
    </row>
    <row r="1092" ht="15.75" customHeight="1">
      <c r="C1092" s="142" t="s">
        <v>1503</v>
      </c>
    </row>
    <row r="1093" ht="15.75" customHeight="1">
      <c r="C1093" s="142" t="s">
        <v>1484</v>
      </c>
    </row>
    <row r="1094" ht="15.75" customHeight="1">
      <c r="C1094" s="142" t="s">
        <v>1485</v>
      </c>
    </row>
    <row r="1095" ht="15.75" customHeight="1">
      <c r="C1095" s="142" t="s">
        <v>1645</v>
      </c>
    </row>
    <row r="1096" ht="15.75" customHeight="1">
      <c r="C1096" s="142" t="s">
        <v>1510</v>
      </c>
    </row>
    <row r="1097" ht="15.75" customHeight="1">
      <c r="C1097" s="142" t="s">
        <v>1590</v>
      </c>
    </row>
    <row r="1098" ht="15.75" customHeight="1">
      <c r="C1098" s="142" t="s">
        <v>1637</v>
      </c>
    </row>
    <row r="1099" ht="15.75" customHeight="1">
      <c r="C1099" s="142" t="s">
        <v>1723</v>
      </c>
    </row>
    <row r="1100" ht="15.75" customHeight="1">
      <c r="C1100" s="142" t="s">
        <v>1724</v>
      </c>
    </row>
    <row r="1101" ht="15.75" customHeight="1">
      <c r="C1101" s="142" t="s">
        <v>1492</v>
      </c>
    </row>
    <row r="1102" ht="15.75" customHeight="1">
      <c r="C1102" s="142" t="s">
        <v>1480</v>
      </c>
    </row>
    <row r="1103" ht="15.75" customHeight="1">
      <c r="D1103" s="142" t="s">
        <v>1541</v>
      </c>
    </row>
    <row r="1104" ht="15.75" customHeight="1">
      <c r="D1104" s="142" t="s">
        <v>1643</v>
      </c>
    </row>
    <row r="1105" ht="15.75" customHeight="1">
      <c r="D1105" s="142" t="s">
        <v>1725</v>
      </c>
    </row>
    <row r="1106" ht="15.75" customHeight="1">
      <c r="D1106" s="142" t="s">
        <v>1544</v>
      </c>
    </row>
    <row r="1107" ht="15.75" customHeight="1">
      <c r="C1107" s="142" t="s">
        <v>1497</v>
      </c>
    </row>
    <row r="1108" ht="15.75" customHeight="1">
      <c r="C1108" s="142" t="s">
        <v>1498</v>
      </c>
    </row>
    <row r="1109" ht="15.75" customHeight="1">
      <c r="C1109" s="142" t="s">
        <v>1499</v>
      </c>
    </row>
    <row r="1110" ht="15.75" customHeight="1">
      <c r="C1110" s="142" t="s">
        <v>1500</v>
      </c>
    </row>
    <row r="1111" ht="15.75" customHeight="1">
      <c r="C1111" s="142" t="s">
        <v>1501</v>
      </c>
    </row>
    <row r="1112" ht="15.75" customHeight="1">
      <c r="B1112" s="142" t="s">
        <v>1497</v>
      </c>
    </row>
    <row r="1113" ht="15.75" customHeight="1">
      <c r="B1113" s="142" t="s">
        <v>1480</v>
      </c>
    </row>
    <row r="1114" ht="15.75" customHeight="1">
      <c r="C1114" s="142" t="s">
        <v>1726</v>
      </c>
    </row>
    <row r="1115" ht="15.75" customHeight="1">
      <c r="C1115" s="142" t="s">
        <v>1565</v>
      </c>
    </row>
    <row r="1116" ht="15.75" customHeight="1">
      <c r="C1116" s="142" t="s">
        <v>1517</v>
      </c>
    </row>
    <row r="1117" ht="15.75" customHeight="1">
      <c r="C1117" s="142" t="s">
        <v>1484</v>
      </c>
    </row>
    <row r="1118" ht="15.75" customHeight="1">
      <c r="C1118" s="142" t="s">
        <v>1485</v>
      </c>
    </row>
    <row r="1119" ht="15.75" customHeight="1">
      <c r="C1119" s="142" t="s">
        <v>1486</v>
      </c>
    </row>
    <row r="1120" ht="15.75" customHeight="1">
      <c r="C1120" s="142" t="s">
        <v>1510</v>
      </c>
    </row>
    <row r="1121" ht="15.75" customHeight="1">
      <c r="C1121" s="142" t="s">
        <v>1488</v>
      </c>
    </row>
    <row r="1122" ht="15.75" customHeight="1">
      <c r="C1122" s="142" t="s">
        <v>1489</v>
      </c>
    </row>
    <row r="1123" ht="15.75" customHeight="1">
      <c r="C1123" s="142" t="s">
        <v>1727</v>
      </c>
    </row>
    <row r="1124" ht="15.75" customHeight="1">
      <c r="C1124" s="142" t="s">
        <v>1728</v>
      </c>
    </row>
    <row r="1125" ht="15.75" customHeight="1">
      <c r="C1125" s="142" t="s">
        <v>1492</v>
      </c>
    </row>
    <row r="1126" ht="15.75" customHeight="1">
      <c r="C1126" s="142" t="s">
        <v>1480</v>
      </c>
    </row>
    <row r="1127" ht="15.75" customHeight="1">
      <c r="D1127" s="142" t="s">
        <v>1729</v>
      </c>
    </row>
    <row r="1128" ht="15.75" customHeight="1">
      <c r="D1128" s="142" t="s">
        <v>1716</v>
      </c>
    </row>
    <row r="1129" ht="15.75" customHeight="1">
      <c r="D1129" s="142" t="s">
        <v>1533</v>
      </c>
    </row>
    <row r="1130" ht="15.75" customHeight="1">
      <c r="D1130" s="142" t="s">
        <v>1661</v>
      </c>
    </row>
    <row r="1131" ht="15.75" customHeight="1">
      <c r="C1131" s="142" t="s">
        <v>1497</v>
      </c>
    </row>
    <row r="1132" ht="15.75" customHeight="1">
      <c r="C1132" s="142" t="s">
        <v>1498</v>
      </c>
    </row>
    <row r="1133" ht="15.75" customHeight="1">
      <c r="C1133" s="142" t="s">
        <v>1499</v>
      </c>
    </row>
    <row r="1134" ht="15.75" customHeight="1">
      <c r="C1134" s="142" t="s">
        <v>1500</v>
      </c>
    </row>
    <row r="1135" ht="15.75" customHeight="1">
      <c r="C1135" s="142" t="s">
        <v>1501</v>
      </c>
    </row>
    <row r="1136" ht="15.75" customHeight="1">
      <c r="B1136" s="142" t="s">
        <v>1497</v>
      </c>
    </row>
    <row r="1137" ht="15.75" customHeight="1">
      <c r="B1137" s="142" t="s">
        <v>1480</v>
      </c>
    </row>
    <row r="1138" ht="15.75" customHeight="1">
      <c r="C1138" s="142" t="s">
        <v>1730</v>
      </c>
    </row>
    <row r="1139" ht="15.75" customHeight="1">
      <c r="C1139" s="142" t="s">
        <v>1731</v>
      </c>
    </row>
    <row r="1140" ht="15.75" customHeight="1">
      <c r="C1140" s="142" t="s">
        <v>1517</v>
      </c>
    </row>
    <row r="1141" ht="15.75" customHeight="1">
      <c r="C1141" s="142" t="s">
        <v>1484</v>
      </c>
    </row>
    <row r="1142" ht="15.75" customHeight="1">
      <c r="C1142" s="142" t="s">
        <v>1485</v>
      </c>
    </row>
    <row r="1143" ht="15.75" customHeight="1">
      <c r="C1143" s="142" t="s">
        <v>1486</v>
      </c>
    </row>
    <row r="1144" ht="15.75" customHeight="1">
      <c r="C1144" s="142" t="s">
        <v>1510</v>
      </c>
    </row>
    <row r="1145" ht="15.75" customHeight="1">
      <c r="C1145" s="142" t="s">
        <v>1488</v>
      </c>
    </row>
    <row r="1146" ht="15.75" customHeight="1">
      <c r="C1146" s="142" t="s">
        <v>1489</v>
      </c>
    </row>
    <row r="1147" ht="15.75" customHeight="1">
      <c r="C1147" s="142" t="s">
        <v>1732</v>
      </c>
    </row>
    <row r="1148" ht="15.75" customHeight="1">
      <c r="C1148" s="142" t="s">
        <v>1733</v>
      </c>
    </row>
    <row r="1149" ht="15.75" customHeight="1">
      <c r="C1149" s="142" t="s">
        <v>1492</v>
      </c>
    </row>
    <row r="1150" ht="15.75" customHeight="1">
      <c r="C1150" s="142" t="s">
        <v>1480</v>
      </c>
    </row>
    <row r="1151" ht="15.75" customHeight="1">
      <c r="D1151" s="142" t="s">
        <v>1734</v>
      </c>
    </row>
    <row r="1152" ht="15.75" customHeight="1">
      <c r="D1152" s="142" t="s">
        <v>1735</v>
      </c>
    </row>
    <row r="1153" ht="15.75" customHeight="1">
      <c r="D1153" s="142" t="s">
        <v>1736</v>
      </c>
    </row>
    <row r="1154" ht="15.75" customHeight="1">
      <c r="D1154" s="142" t="s">
        <v>1737</v>
      </c>
    </row>
    <row r="1155" ht="15.75" customHeight="1">
      <c r="C1155" s="142" t="s">
        <v>1497</v>
      </c>
    </row>
    <row r="1156" ht="15.75" customHeight="1">
      <c r="C1156" s="142" t="s">
        <v>1534</v>
      </c>
    </row>
    <row r="1157" ht="15.75" customHeight="1">
      <c r="C1157" s="142" t="s">
        <v>1499</v>
      </c>
    </row>
    <row r="1158" ht="15.75" customHeight="1">
      <c r="C1158" s="142" t="s">
        <v>1500</v>
      </c>
    </row>
    <row r="1159" ht="15.75" customHeight="1">
      <c r="C1159" s="142" t="s">
        <v>1501</v>
      </c>
    </row>
    <row r="1160" ht="15.75" customHeight="1">
      <c r="B1160" s="142" t="s">
        <v>1497</v>
      </c>
    </row>
    <row r="1161" ht="15.75" customHeight="1">
      <c r="B1161" s="142" t="s">
        <v>1480</v>
      </c>
    </row>
    <row r="1162" ht="15.75" customHeight="1">
      <c r="C1162" s="142" t="s">
        <v>1738</v>
      </c>
    </row>
    <row r="1163" ht="15.75" customHeight="1">
      <c r="C1163" s="142" t="s">
        <v>1536</v>
      </c>
    </row>
    <row r="1164" ht="15.75" customHeight="1">
      <c r="C1164" s="142" t="s">
        <v>1517</v>
      </c>
    </row>
    <row r="1165" ht="15.75" customHeight="1">
      <c r="C1165" s="142" t="s">
        <v>1484</v>
      </c>
    </row>
    <row r="1166" ht="15.75" customHeight="1">
      <c r="C1166" s="142" t="s">
        <v>1485</v>
      </c>
    </row>
    <row r="1167" ht="15.75" customHeight="1">
      <c r="C1167" s="142" t="s">
        <v>1486</v>
      </c>
    </row>
    <row r="1168" ht="15.75" customHeight="1">
      <c r="C1168" s="142" t="s">
        <v>1538</v>
      </c>
    </row>
    <row r="1169" ht="15.75" customHeight="1">
      <c r="C1169" s="142" t="s">
        <v>1488</v>
      </c>
    </row>
    <row r="1170" ht="15.75" customHeight="1">
      <c r="C1170" s="142" t="s">
        <v>1489</v>
      </c>
    </row>
    <row r="1171" ht="15.75" customHeight="1">
      <c r="C1171" s="142" t="s">
        <v>1739</v>
      </c>
    </row>
    <row r="1172" ht="15.75" customHeight="1">
      <c r="C1172" s="142" t="s">
        <v>1616</v>
      </c>
    </row>
    <row r="1173" ht="15.75" customHeight="1">
      <c r="C1173" s="142" t="s">
        <v>1492</v>
      </c>
    </row>
    <row r="1174" ht="15.75" customHeight="1">
      <c r="C1174" s="142" t="s">
        <v>1480</v>
      </c>
    </row>
    <row r="1175" ht="15.75" customHeight="1">
      <c r="D1175" s="142" t="s">
        <v>1740</v>
      </c>
    </row>
    <row r="1176" ht="15.75" customHeight="1">
      <c r="D1176" s="142" t="s">
        <v>1554</v>
      </c>
    </row>
    <row r="1177" ht="15.75" customHeight="1">
      <c r="D1177" s="142" t="s">
        <v>1622</v>
      </c>
    </row>
    <row r="1178" ht="15.75" customHeight="1">
      <c r="D1178" s="142" t="s">
        <v>1677</v>
      </c>
    </row>
    <row r="1179" ht="15.75" customHeight="1">
      <c r="C1179" s="142" t="s">
        <v>1497</v>
      </c>
    </row>
    <row r="1180" ht="15.75" customHeight="1">
      <c r="C1180" s="142" t="s">
        <v>1534</v>
      </c>
    </row>
    <row r="1181" ht="15.75" customHeight="1">
      <c r="C1181" s="142" t="s">
        <v>1499</v>
      </c>
    </row>
    <row r="1182" ht="15.75" customHeight="1">
      <c r="C1182" s="142" t="s">
        <v>1500</v>
      </c>
    </row>
    <row r="1183" ht="15.75" customHeight="1">
      <c r="C1183" s="142" t="s">
        <v>1501</v>
      </c>
    </row>
    <row r="1184" ht="15.75" customHeight="1">
      <c r="B1184" s="142" t="s">
        <v>1497</v>
      </c>
    </row>
    <row r="1185" ht="15.75" customHeight="1">
      <c r="A1185" s="142" t="s">
        <v>1527</v>
      </c>
    </row>
    <row r="1186" ht="15.75" customHeight="1"/>
    <row r="1187" ht="15.75" customHeight="1">
      <c r="A1187" s="142" t="s">
        <v>1741</v>
      </c>
    </row>
    <row r="1188" ht="15.75" customHeight="1">
      <c r="A1188" s="142" t="s">
        <v>1480</v>
      </c>
    </row>
    <row r="1189" ht="15.75" customHeight="1">
      <c r="B1189" s="142" t="s">
        <v>1480</v>
      </c>
    </row>
    <row r="1190" ht="15.75" customHeight="1">
      <c r="C1190" s="142" t="s">
        <v>1742</v>
      </c>
    </row>
    <row r="1191" ht="15.75" customHeight="1">
      <c r="C1191" s="142" t="s">
        <v>1565</v>
      </c>
    </row>
    <row r="1192" ht="15.75" customHeight="1">
      <c r="C1192" s="142" t="s">
        <v>1503</v>
      </c>
    </row>
    <row r="1193" ht="15.75" customHeight="1">
      <c r="C1193" s="142" t="s">
        <v>1484</v>
      </c>
    </row>
    <row r="1194" ht="15.75" customHeight="1">
      <c r="C1194" s="142" t="s">
        <v>1485</v>
      </c>
    </row>
    <row r="1195" ht="15.75" customHeight="1">
      <c r="C1195" s="142" t="s">
        <v>1486</v>
      </c>
    </row>
    <row r="1196" ht="15.75" customHeight="1">
      <c r="C1196" s="142" t="s">
        <v>1510</v>
      </c>
    </row>
    <row r="1197" ht="15.75" customHeight="1">
      <c r="C1197" s="142" t="s">
        <v>1488</v>
      </c>
    </row>
    <row r="1198" ht="15.75" customHeight="1">
      <c r="C1198" s="142" t="s">
        <v>1489</v>
      </c>
    </row>
    <row r="1199" ht="15.75" customHeight="1">
      <c r="C1199" s="142" t="s">
        <v>1743</v>
      </c>
    </row>
    <row r="1200" ht="15.75" customHeight="1">
      <c r="C1200" s="142" t="s">
        <v>1713</v>
      </c>
    </row>
    <row r="1201" ht="15.75" customHeight="1">
      <c r="C1201" s="142" t="s">
        <v>1492</v>
      </c>
    </row>
    <row r="1202" ht="15.75" customHeight="1">
      <c r="C1202" s="142" t="s">
        <v>1480</v>
      </c>
    </row>
    <row r="1203" ht="15.75" customHeight="1">
      <c r="D1203" s="142" t="s">
        <v>1493</v>
      </c>
    </row>
    <row r="1204" ht="15.75" customHeight="1">
      <c r="D1204" s="142" t="s">
        <v>1495</v>
      </c>
    </row>
    <row r="1205" ht="15.75" customHeight="1">
      <c r="D1205" s="142" t="s">
        <v>1714</v>
      </c>
    </row>
    <row r="1206" ht="15.75" customHeight="1">
      <c r="D1206" s="142" t="s">
        <v>1744</v>
      </c>
    </row>
    <row r="1207" ht="15.75" customHeight="1">
      <c r="C1207" s="142" t="s">
        <v>1497</v>
      </c>
    </row>
    <row r="1208" ht="15.75" customHeight="1">
      <c r="C1208" s="142" t="s">
        <v>1498</v>
      </c>
    </row>
    <row r="1209" ht="15.75" customHeight="1">
      <c r="C1209" s="142" t="s">
        <v>1499</v>
      </c>
    </row>
    <row r="1210" ht="15.75" customHeight="1">
      <c r="C1210" s="142" t="s">
        <v>1500</v>
      </c>
    </row>
    <row r="1211" ht="15.75" customHeight="1">
      <c r="C1211" s="142" t="s">
        <v>1501</v>
      </c>
    </row>
    <row r="1212" ht="15.75" customHeight="1">
      <c r="B1212" s="142" t="s">
        <v>1497</v>
      </c>
    </row>
    <row r="1213" ht="15.75" customHeight="1">
      <c r="B1213" s="142" t="s">
        <v>1480</v>
      </c>
    </row>
    <row r="1214" ht="15.75" customHeight="1">
      <c r="C1214" s="142" t="s">
        <v>1717</v>
      </c>
    </row>
    <row r="1215" ht="15.75" customHeight="1">
      <c r="C1215" s="142" t="s">
        <v>1536</v>
      </c>
    </row>
    <row r="1216" ht="15.75" customHeight="1">
      <c r="C1216" s="142" t="s">
        <v>1503</v>
      </c>
    </row>
    <row r="1217" ht="15.75" customHeight="1">
      <c r="C1217" s="142" t="s">
        <v>1484</v>
      </c>
    </row>
    <row r="1218" ht="15.75" customHeight="1">
      <c r="C1218" s="142" t="s">
        <v>1485</v>
      </c>
    </row>
    <row r="1219" ht="15.75" customHeight="1">
      <c r="C1219" s="142" t="s">
        <v>1486</v>
      </c>
    </row>
    <row r="1220" ht="15.75" customHeight="1">
      <c r="C1220" s="142" t="s">
        <v>1538</v>
      </c>
    </row>
    <row r="1221" ht="15.75" customHeight="1">
      <c r="C1221" s="142" t="s">
        <v>1590</v>
      </c>
    </row>
    <row r="1222" ht="15.75" customHeight="1">
      <c r="C1222" s="142" t="s">
        <v>1489</v>
      </c>
    </row>
    <row r="1223" ht="15.75" customHeight="1">
      <c r="C1223" s="142" t="s">
        <v>1718</v>
      </c>
    </row>
    <row r="1224" ht="15.75" customHeight="1">
      <c r="C1224" s="142" t="s">
        <v>1719</v>
      </c>
    </row>
    <row r="1225" ht="15.75" customHeight="1">
      <c r="C1225" s="142" t="s">
        <v>1492</v>
      </c>
    </row>
    <row r="1226" ht="15.75" customHeight="1">
      <c r="C1226" s="142" t="s">
        <v>1480</v>
      </c>
    </row>
    <row r="1227" ht="15.75" customHeight="1">
      <c r="D1227" s="142" t="s">
        <v>1720</v>
      </c>
    </row>
    <row r="1228" ht="15.75" customHeight="1">
      <c r="D1228" s="142" t="s">
        <v>1622</v>
      </c>
    </row>
    <row r="1229" ht="15.75" customHeight="1">
      <c r="D1229" s="142" t="s">
        <v>1721</v>
      </c>
    </row>
    <row r="1230" ht="15.75" customHeight="1">
      <c r="D1230" s="142" t="s">
        <v>1594</v>
      </c>
    </row>
    <row r="1231" ht="15.75" customHeight="1">
      <c r="C1231" s="142" t="s">
        <v>1497</v>
      </c>
    </row>
    <row r="1232" ht="15.75" customHeight="1">
      <c r="C1232" s="142" t="s">
        <v>1498</v>
      </c>
    </row>
    <row r="1233" ht="15.75" customHeight="1">
      <c r="C1233" s="142" t="s">
        <v>1499</v>
      </c>
    </row>
    <row r="1234" ht="15.75" customHeight="1">
      <c r="C1234" s="142" t="s">
        <v>1500</v>
      </c>
    </row>
    <row r="1235" ht="15.75" customHeight="1">
      <c r="C1235" s="142" t="s">
        <v>1501</v>
      </c>
    </row>
    <row r="1236" ht="15.75" customHeight="1">
      <c r="B1236" s="142" t="s">
        <v>1497</v>
      </c>
    </row>
    <row r="1237" ht="15.75" customHeight="1">
      <c r="B1237" s="142" t="s">
        <v>1480</v>
      </c>
    </row>
    <row r="1238" ht="15.75" customHeight="1">
      <c r="C1238" s="142" t="s">
        <v>1745</v>
      </c>
    </row>
    <row r="1239" ht="15.75" customHeight="1">
      <c r="C1239" s="142" t="s">
        <v>1536</v>
      </c>
    </row>
    <row r="1240" ht="15.75" customHeight="1">
      <c r="C1240" s="142" t="s">
        <v>1503</v>
      </c>
    </row>
    <row r="1241" ht="15.75" customHeight="1">
      <c r="C1241" s="142" t="s">
        <v>1484</v>
      </c>
    </row>
    <row r="1242" ht="15.75" customHeight="1">
      <c r="C1242" s="142" t="s">
        <v>1485</v>
      </c>
    </row>
    <row r="1243" ht="15.75" customHeight="1">
      <c r="C1243" s="142" t="s">
        <v>1486</v>
      </c>
    </row>
    <row r="1244" ht="15.75" customHeight="1">
      <c r="C1244" s="142" t="s">
        <v>1538</v>
      </c>
    </row>
    <row r="1245" ht="15.75" customHeight="1">
      <c r="C1245" s="142" t="s">
        <v>1488</v>
      </c>
    </row>
    <row r="1246" ht="15.75" customHeight="1">
      <c r="C1246" s="142" t="s">
        <v>1489</v>
      </c>
    </row>
    <row r="1247" ht="15.75" customHeight="1">
      <c r="C1247" s="142" t="s">
        <v>1723</v>
      </c>
    </row>
    <row r="1248" ht="15.75" customHeight="1">
      <c r="C1248" s="142" t="s">
        <v>1505</v>
      </c>
    </row>
    <row r="1249" ht="15.75" customHeight="1">
      <c r="C1249" s="142" t="s">
        <v>1492</v>
      </c>
    </row>
    <row r="1250" ht="15.75" customHeight="1">
      <c r="C1250" s="142" t="s">
        <v>1480</v>
      </c>
    </row>
    <row r="1251" ht="15.75" customHeight="1">
      <c r="D1251" s="142" t="s">
        <v>1554</v>
      </c>
    </row>
    <row r="1252" ht="15.75" customHeight="1">
      <c r="D1252" s="142" t="s">
        <v>1622</v>
      </c>
    </row>
    <row r="1253" ht="15.75" customHeight="1">
      <c r="D1253" s="142" t="s">
        <v>1677</v>
      </c>
    </row>
    <row r="1254" ht="15.75" customHeight="1">
      <c r="D1254" s="142" t="s">
        <v>1643</v>
      </c>
    </row>
    <row r="1255" ht="15.75" customHeight="1">
      <c r="C1255" s="142" t="s">
        <v>1497</v>
      </c>
    </row>
    <row r="1256" ht="15.75" customHeight="1">
      <c r="C1256" s="142" t="s">
        <v>1498</v>
      </c>
    </row>
    <row r="1257" ht="15.75" customHeight="1">
      <c r="C1257" s="142" t="s">
        <v>1499</v>
      </c>
    </row>
    <row r="1258" ht="15.75" customHeight="1">
      <c r="C1258" s="142" t="s">
        <v>1500</v>
      </c>
    </row>
    <row r="1259" ht="15.75" customHeight="1">
      <c r="C1259" s="142" t="s">
        <v>1501</v>
      </c>
    </row>
    <row r="1260" ht="15.75" customHeight="1">
      <c r="B1260" s="142" t="s">
        <v>1497</v>
      </c>
    </row>
    <row r="1261" ht="15.75" customHeight="1">
      <c r="B1261" s="142" t="s">
        <v>1480</v>
      </c>
    </row>
    <row r="1262" ht="15.75" customHeight="1">
      <c r="C1262" s="142" t="s">
        <v>1726</v>
      </c>
    </row>
    <row r="1263" ht="15.75" customHeight="1">
      <c r="C1263" s="142" t="s">
        <v>1565</v>
      </c>
    </row>
    <row r="1264" ht="15.75" customHeight="1">
      <c r="C1264" s="142" t="s">
        <v>1517</v>
      </c>
    </row>
    <row r="1265" ht="15.75" customHeight="1">
      <c r="C1265" s="142" t="s">
        <v>1484</v>
      </c>
    </row>
    <row r="1266" ht="15.75" customHeight="1">
      <c r="C1266" s="142" t="s">
        <v>1485</v>
      </c>
    </row>
    <row r="1267" ht="15.75" customHeight="1">
      <c r="C1267" s="142" t="s">
        <v>1486</v>
      </c>
    </row>
    <row r="1268" ht="15.75" customHeight="1">
      <c r="C1268" s="142" t="s">
        <v>1510</v>
      </c>
    </row>
    <row r="1269" ht="15.75" customHeight="1">
      <c r="C1269" s="142" t="s">
        <v>1488</v>
      </c>
    </row>
    <row r="1270" ht="15.75" customHeight="1">
      <c r="C1270" s="142" t="s">
        <v>1489</v>
      </c>
    </row>
    <row r="1271" ht="15.75" customHeight="1">
      <c r="C1271" s="142" t="s">
        <v>1727</v>
      </c>
    </row>
    <row r="1272" ht="15.75" customHeight="1">
      <c r="C1272" s="142" t="s">
        <v>1728</v>
      </c>
    </row>
    <row r="1273" ht="15.75" customHeight="1">
      <c r="C1273" s="142" t="s">
        <v>1492</v>
      </c>
    </row>
    <row r="1274" ht="15.75" customHeight="1">
      <c r="C1274" s="142" t="s">
        <v>1480</v>
      </c>
    </row>
    <row r="1275" ht="15.75" customHeight="1">
      <c r="D1275" s="142" t="s">
        <v>1729</v>
      </c>
    </row>
    <row r="1276" ht="15.75" customHeight="1">
      <c r="D1276" s="142" t="s">
        <v>1716</v>
      </c>
    </row>
    <row r="1277" ht="15.75" customHeight="1">
      <c r="D1277" s="142" t="s">
        <v>1533</v>
      </c>
    </row>
    <row r="1278" ht="15.75" customHeight="1">
      <c r="D1278" s="142" t="s">
        <v>1661</v>
      </c>
    </row>
    <row r="1279" ht="15.75" customHeight="1">
      <c r="C1279" s="142" t="s">
        <v>1497</v>
      </c>
    </row>
    <row r="1280" ht="15.75" customHeight="1">
      <c r="C1280" s="142" t="s">
        <v>1498</v>
      </c>
    </row>
    <row r="1281" ht="15.75" customHeight="1">
      <c r="C1281" s="142" t="s">
        <v>1499</v>
      </c>
    </row>
    <row r="1282" ht="15.75" customHeight="1">
      <c r="C1282" s="142" t="s">
        <v>1500</v>
      </c>
    </row>
    <row r="1283" ht="15.75" customHeight="1">
      <c r="C1283" s="142" t="s">
        <v>1501</v>
      </c>
    </row>
    <row r="1284" ht="15.75" customHeight="1">
      <c r="B1284" s="142" t="s">
        <v>1497</v>
      </c>
    </row>
    <row r="1285" ht="15.75" customHeight="1">
      <c r="B1285" s="142" t="s">
        <v>1480</v>
      </c>
    </row>
    <row r="1286" ht="15.75" customHeight="1">
      <c r="C1286" s="142" t="s">
        <v>1730</v>
      </c>
    </row>
    <row r="1287" ht="15.75" customHeight="1">
      <c r="C1287" s="142" t="s">
        <v>1731</v>
      </c>
    </row>
    <row r="1288" ht="15.75" customHeight="1">
      <c r="C1288" s="142" t="s">
        <v>1517</v>
      </c>
    </row>
    <row r="1289" ht="15.75" customHeight="1">
      <c r="C1289" s="142" t="s">
        <v>1484</v>
      </c>
    </row>
    <row r="1290" ht="15.75" customHeight="1">
      <c r="C1290" s="142" t="s">
        <v>1485</v>
      </c>
    </row>
    <row r="1291" ht="15.75" customHeight="1">
      <c r="C1291" s="142" t="s">
        <v>1486</v>
      </c>
    </row>
    <row r="1292" ht="15.75" customHeight="1">
      <c r="C1292" s="142" t="s">
        <v>1510</v>
      </c>
    </row>
    <row r="1293" ht="15.75" customHeight="1">
      <c r="C1293" s="142" t="s">
        <v>1488</v>
      </c>
    </row>
    <row r="1294" ht="15.75" customHeight="1">
      <c r="C1294" s="142" t="s">
        <v>1489</v>
      </c>
    </row>
    <row r="1295" ht="15.75" customHeight="1">
      <c r="C1295" s="142" t="s">
        <v>1732</v>
      </c>
    </row>
    <row r="1296" ht="15.75" customHeight="1">
      <c r="C1296" s="142" t="s">
        <v>1733</v>
      </c>
    </row>
    <row r="1297" ht="15.75" customHeight="1">
      <c r="C1297" s="142" t="s">
        <v>1492</v>
      </c>
    </row>
    <row r="1298" ht="15.75" customHeight="1">
      <c r="C1298" s="142" t="s">
        <v>1480</v>
      </c>
    </row>
    <row r="1299" ht="15.75" customHeight="1">
      <c r="D1299" s="142" t="s">
        <v>1734</v>
      </c>
    </row>
    <row r="1300" ht="15.75" customHeight="1">
      <c r="D1300" s="142" t="s">
        <v>1735</v>
      </c>
    </row>
    <row r="1301" ht="15.75" customHeight="1">
      <c r="D1301" s="142" t="s">
        <v>1736</v>
      </c>
    </row>
    <row r="1302" ht="15.75" customHeight="1">
      <c r="D1302" s="142" t="s">
        <v>1737</v>
      </c>
    </row>
    <row r="1303" ht="15.75" customHeight="1">
      <c r="C1303" s="142" t="s">
        <v>1497</v>
      </c>
    </row>
    <row r="1304" ht="15.75" customHeight="1">
      <c r="C1304" s="142" t="s">
        <v>1534</v>
      </c>
    </row>
    <row r="1305" ht="15.75" customHeight="1">
      <c r="C1305" s="142" t="s">
        <v>1499</v>
      </c>
    </row>
    <row r="1306" ht="15.75" customHeight="1">
      <c r="C1306" s="142" t="s">
        <v>1500</v>
      </c>
    </row>
    <row r="1307" ht="15.75" customHeight="1">
      <c r="C1307" s="142" t="s">
        <v>1501</v>
      </c>
    </row>
    <row r="1308" ht="15.75" customHeight="1">
      <c r="B1308" s="142" t="s">
        <v>1497</v>
      </c>
    </row>
    <row r="1309" ht="15.75" customHeight="1">
      <c r="B1309" s="142" t="s">
        <v>1480</v>
      </c>
    </row>
    <row r="1310" ht="15.75" customHeight="1">
      <c r="C1310" s="142" t="s">
        <v>1746</v>
      </c>
    </row>
    <row r="1311" ht="15.75" customHeight="1">
      <c r="C1311" s="142" t="s">
        <v>1536</v>
      </c>
    </row>
    <row r="1312" ht="15.75" customHeight="1">
      <c r="C1312" s="142" t="s">
        <v>1517</v>
      </c>
    </row>
    <row r="1313" ht="15.75" customHeight="1">
      <c r="C1313" s="142" t="s">
        <v>1484</v>
      </c>
    </row>
    <row r="1314" ht="15.75" customHeight="1">
      <c r="C1314" s="142" t="s">
        <v>1485</v>
      </c>
    </row>
    <row r="1315" ht="15.75" customHeight="1">
      <c r="C1315" s="142" t="s">
        <v>1486</v>
      </c>
    </row>
    <row r="1316" ht="15.75" customHeight="1">
      <c r="C1316" s="142" t="s">
        <v>1510</v>
      </c>
    </row>
    <row r="1317" ht="15.75" customHeight="1">
      <c r="C1317" s="142" t="s">
        <v>1488</v>
      </c>
    </row>
    <row r="1318" ht="15.75" customHeight="1">
      <c r="C1318" s="142" t="s">
        <v>1489</v>
      </c>
    </row>
    <row r="1319" ht="15.75" customHeight="1">
      <c r="C1319" s="142" t="s">
        <v>1739</v>
      </c>
    </row>
    <row r="1320" ht="15.75" customHeight="1">
      <c r="C1320" s="142" t="s">
        <v>1616</v>
      </c>
    </row>
    <row r="1321" ht="15.75" customHeight="1">
      <c r="C1321" s="142" t="s">
        <v>1492</v>
      </c>
    </row>
    <row r="1322" ht="15.75" customHeight="1">
      <c r="C1322" s="142" t="s">
        <v>1480</v>
      </c>
    </row>
    <row r="1323" ht="15.75" customHeight="1">
      <c r="D1323" s="142" t="s">
        <v>1653</v>
      </c>
    </row>
    <row r="1324" ht="15.75" customHeight="1">
      <c r="D1324" s="142" t="s">
        <v>1579</v>
      </c>
    </row>
    <row r="1325" ht="15.75" customHeight="1">
      <c r="D1325" s="142" t="s">
        <v>1561</v>
      </c>
    </row>
    <row r="1326" ht="15.75" customHeight="1">
      <c r="D1326" s="142" t="s">
        <v>1747</v>
      </c>
    </row>
    <row r="1327" ht="15.75" customHeight="1">
      <c r="C1327" s="142" t="s">
        <v>1497</v>
      </c>
    </row>
    <row r="1328" ht="15.75" customHeight="1">
      <c r="C1328" s="142" t="s">
        <v>1534</v>
      </c>
    </row>
    <row r="1329" ht="15.75" customHeight="1">
      <c r="C1329" s="142" t="s">
        <v>1499</v>
      </c>
    </row>
    <row r="1330" ht="15.75" customHeight="1">
      <c r="C1330" s="142" t="s">
        <v>1500</v>
      </c>
    </row>
    <row r="1331" ht="15.75" customHeight="1">
      <c r="C1331" s="142" t="s">
        <v>1501</v>
      </c>
    </row>
    <row r="1332" ht="15.75" customHeight="1">
      <c r="B1332" s="142" t="s">
        <v>1497</v>
      </c>
    </row>
    <row r="1333" ht="15.75" customHeight="1">
      <c r="A1333" s="142" t="s">
        <v>1527</v>
      </c>
    </row>
    <row r="1334" ht="15.75" customHeight="1"/>
    <row r="1335" ht="15.75" customHeight="1">
      <c r="A1335" s="142" t="s">
        <v>1748</v>
      </c>
    </row>
    <row r="1336" ht="15.75" customHeight="1">
      <c r="A1336" s="142" t="s">
        <v>1480</v>
      </c>
    </row>
    <row r="1337" ht="15.75" customHeight="1">
      <c r="B1337" s="142" t="s">
        <v>1480</v>
      </c>
    </row>
    <row r="1338" ht="15.75" customHeight="1">
      <c r="C1338" s="142" t="s">
        <v>1749</v>
      </c>
    </row>
    <row r="1339" ht="15.75" customHeight="1">
      <c r="C1339" s="142" t="s">
        <v>1565</v>
      </c>
    </row>
    <row r="1340" ht="15.75" customHeight="1">
      <c r="C1340" s="142" t="s">
        <v>1503</v>
      </c>
    </row>
    <row r="1341" ht="15.75" customHeight="1">
      <c r="C1341" s="142" t="s">
        <v>1484</v>
      </c>
    </row>
    <row r="1342" ht="15.75" customHeight="1">
      <c r="C1342" s="142" t="s">
        <v>1485</v>
      </c>
    </row>
    <row r="1343" ht="15.75" customHeight="1">
      <c r="C1343" s="142" t="s">
        <v>1486</v>
      </c>
    </row>
    <row r="1344" ht="15.75" customHeight="1">
      <c r="C1344" s="142" t="s">
        <v>1510</v>
      </c>
    </row>
    <row r="1345" ht="15.75" customHeight="1">
      <c r="C1345" s="142" t="s">
        <v>1488</v>
      </c>
    </row>
    <row r="1346" ht="15.75" customHeight="1">
      <c r="C1346" s="142" t="s">
        <v>1489</v>
      </c>
    </row>
    <row r="1347" ht="15.75" customHeight="1">
      <c r="C1347" s="142" t="s">
        <v>1750</v>
      </c>
    </row>
    <row r="1348" ht="15.75" customHeight="1">
      <c r="C1348" s="142" t="s">
        <v>1713</v>
      </c>
    </row>
    <row r="1349" ht="15.75" customHeight="1">
      <c r="C1349" s="142" t="s">
        <v>1492</v>
      </c>
    </row>
    <row r="1350" ht="15.75" customHeight="1">
      <c r="C1350" s="142" t="s">
        <v>1480</v>
      </c>
    </row>
    <row r="1351" ht="15.75" customHeight="1">
      <c r="D1351" s="142" t="s">
        <v>1495</v>
      </c>
    </row>
    <row r="1352" ht="15.75" customHeight="1">
      <c r="D1352" s="142" t="s">
        <v>1508</v>
      </c>
    </row>
    <row r="1353" ht="15.75" customHeight="1">
      <c r="D1353" s="142" t="s">
        <v>1493</v>
      </c>
    </row>
    <row r="1354" ht="15.75" customHeight="1">
      <c r="D1354" s="142" t="s">
        <v>1751</v>
      </c>
    </row>
    <row r="1355" ht="15.75" customHeight="1">
      <c r="C1355" s="142" t="s">
        <v>1497</v>
      </c>
    </row>
    <row r="1356" ht="15.75" customHeight="1">
      <c r="C1356" s="142" t="s">
        <v>1498</v>
      </c>
    </row>
    <row r="1357" ht="15.75" customHeight="1">
      <c r="C1357" s="142" t="s">
        <v>1499</v>
      </c>
    </row>
    <row r="1358" ht="15.75" customHeight="1">
      <c r="C1358" s="142" t="s">
        <v>1500</v>
      </c>
    </row>
    <row r="1359" ht="15.75" customHeight="1">
      <c r="C1359" s="142" t="s">
        <v>1501</v>
      </c>
    </row>
    <row r="1360" ht="15.75" customHeight="1">
      <c r="B1360" s="142" t="s">
        <v>1497</v>
      </c>
    </row>
    <row r="1361" ht="15.75" customHeight="1">
      <c r="B1361" s="142" t="s">
        <v>1480</v>
      </c>
    </row>
    <row r="1362" ht="15.75" customHeight="1">
      <c r="C1362" s="142" t="s">
        <v>1717</v>
      </c>
    </row>
    <row r="1363" ht="15.75" customHeight="1">
      <c r="C1363" s="142" t="s">
        <v>1536</v>
      </c>
    </row>
    <row r="1364" ht="15.75" customHeight="1">
      <c r="C1364" s="142" t="s">
        <v>1503</v>
      </c>
    </row>
    <row r="1365" ht="15.75" customHeight="1">
      <c r="C1365" s="142" t="s">
        <v>1484</v>
      </c>
    </row>
    <row r="1366" ht="15.75" customHeight="1">
      <c r="C1366" s="142" t="s">
        <v>1485</v>
      </c>
    </row>
    <row r="1367" ht="15.75" customHeight="1">
      <c r="C1367" s="142" t="s">
        <v>1486</v>
      </c>
    </row>
    <row r="1368" ht="15.75" customHeight="1">
      <c r="C1368" s="142" t="s">
        <v>1538</v>
      </c>
    </row>
    <row r="1369" ht="15.75" customHeight="1">
      <c r="C1369" s="142" t="s">
        <v>1590</v>
      </c>
    </row>
    <row r="1370" ht="15.75" customHeight="1">
      <c r="C1370" s="142" t="s">
        <v>1489</v>
      </c>
    </row>
    <row r="1371" ht="15.75" customHeight="1">
      <c r="C1371" s="142" t="s">
        <v>1718</v>
      </c>
    </row>
    <row r="1372" ht="15.75" customHeight="1">
      <c r="C1372" s="142" t="s">
        <v>1719</v>
      </c>
    </row>
    <row r="1373" ht="15.75" customHeight="1">
      <c r="C1373" s="142" t="s">
        <v>1492</v>
      </c>
    </row>
    <row r="1374" ht="15.75" customHeight="1">
      <c r="C1374" s="142" t="s">
        <v>1480</v>
      </c>
    </row>
    <row r="1375" ht="15.75" customHeight="1">
      <c r="D1375" s="142" t="s">
        <v>1720</v>
      </c>
    </row>
    <row r="1376" ht="15.75" customHeight="1">
      <c r="D1376" s="142" t="s">
        <v>1622</v>
      </c>
    </row>
    <row r="1377" ht="15.75" customHeight="1">
      <c r="D1377" s="142" t="s">
        <v>1721</v>
      </c>
    </row>
    <row r="1378" ht="15.75" customHeight="1">
      <c r="D1378" s="142" t="s">
        <v>1594</v>
      </c>
    </row>
    <row r="1379" ht="15.75" customHeight="1">
      <c r="C1379" s="142" t="s">
        <v>1497</v>
      </c>
    </row>
    <row r="1380" ht="15.75" customHeight="1">
      <c r="C1380" s="142" t="s">
        <v>1498</v>
      </c>
    </row>
    <row r="1381" ht="15.75" customHeight="1">
      <c r="C1381" s="142" t="s">
        <v>1499</v>
      </c>
    </row>
    <row r="1382" ht="15.75" customHeight="1">
      <c r="C1382" s="142" t="s">
        <v>1500</v>
      </c>
    </row>
    <row r="1383" ht="15.75" customHeight="1">
      <c r="C1383" s="142" t="s">
        <v>1501</v>
      </c>
    </row>
    <row r="1384" ht="15.75" customHeight="1">
      <c r="B1384" s="142" t="s">
        <v>1497</v>
      </c>
    </row>
    <row r="1385" ht="15.75" customHeight="1">
      <c r="B1385" s="142" t="s">
        <v>1480</v>
      </c>
    </row>
    <row r="1386" ht="15.75" customHeight="1">
      <c r="C1386" s="142" t="s">
        <v>1752</v>
      </c>
    </row>
    <row r="1387" ht="15.75" customHeight="1">
      <c r="C1387" s="142" t="s">
        <v>1636</v>
      </c>
    </row>
    <row r="1388" ht="15.75" customHeight="1">
      <c r="C1388" s="142" t="s">
        <v>1503</v>
      </c>
    </row>
    <row r="1389" ht="15.75" customHeight="1">
      <c r="C1389" s="142" t="s">
        <v>1484</v>
      </c>
    </row>
    <row r="1390" ht="15.75" customHeight="1">
      <c r="C1390" s="142" t="s">
        <v>1537</v>
      </c>
    </row>
    <row r="1391" ht="15.75" customHeight="1">
      <c r="C1391" s="142" t="s">
        <v>1486</v>
      </c>
    </row>
    <row r="1392" ht="15.75" customHeight="1">
      <c r="C1392" s="142" t="s">
        <v>1538</v>
      </c>
    </row>
    <row r="1393" ht="15.75" customHeight="1">
      <c r="C1393" s="142" t="s">
        <v>1488</v>
      </c>
    </row>
    <row r="1394" ht="15.75" customHeight="1">
      <c r="C1394" s="142" t="s">
        <v>1637</v>
      </c>
    </row>
    <row r="1395" ht="15.75" customHeight="1">
      <c r="C1395" s="142" t="s">
        <v>1723</v>
      </c>
    </row>
    <row r="1396" ht="15.75" customHeight="1">
      <c r="C1396" s="142" t="s">
        <v>1702</v>
      </c>
    </row>
    <row r="1397" ht="15.75" customHeight="1">
      <c r="C1397" s="142" t="s">
        <v>1492</v>
      </c>
    </row>
    <row r="1398" ht="15.75" customHeight="1">
      <c r="C1398" s="142" t="s">
        <v>1480</v>
      </c>
    </row>
    <row r="1399" ht="15.75" customHeight="1">
      <c r="D1399" s="142" t="s">
        <v>1560</v>
      </c>
    </row>
    <row r="1400" ht="15.75" customHeight="1">
      <c r="D1400" s="142" t="s">
        <v>1753</v>
      </c>
    </row>
    <row r="1401" ht="15.75" customHeight="1">
      <c r="D1401" s="142" t="s">
        <v>1754</v>
      </c>
    </row>
    <row r="1402" ht="15.75" customHeight="1">
      <c r="D1402" s="142" t="s">
        <v>1544</v>
      </c>
    </row>
    <row r="1403" ht="15.75" customHeight="1">
      <c r="C1403" s="142" t="s">
        <v>1497</v>
      </c>
    </row>
    <row r="1404" ht="15.75" customHeight="1">
      <c r="C1404" s="142" t="s">
        <v>1498</v>
      </c>
    </row>
    <row r="1405" ht="15.75" customHeight="1">
      <c r="C1405" s="142" t="s">
        <v>1499</v>
      </c>
    </row>
    <row r="1406" ht="15.75" customHeight="1">
      <c r="C1406" s="142" t="s">
        <v>1500</v>
      </c>
    </row>
    <row r="1407" ht="15.75" customHeight="1">
      <c r="C1407" s="142" t="s">
        <v>1501</v>
      </c>
    </row>
    <row r="1408" ht="15.75" customHeight="1">
      <c r="B1408" s="142" t="s">
        <v>1497</v>
      </c>
    </row>
    <row r="1409" ht="15.75" customHeight="1">
      <c r="B1409" s="142" t="s">
        <v>1480</v>
      </c>
    </row>
    <row r="1410" ht="15.75" customHeight="1">
      <c r="C1410" s="142" t="s">
        <v>1726</v>
      </c>
    </row>
    <row r="1411" ht="15.75" customHeight="1">
      <c r="C1411" s="142" t="s">
        <v>1565</v>
      </c>
    </row>
    <row r="1412" ht="15.75" customHeight="1">
      <c r="C1412" s="142" t="s">
        <v>1517</v>
      </c>
    </row>
    <row r="1413" ht="15.75" customHeight="1">
      <c r="C1413" s="142" t="s">
        <v>1484</v>
      </c>
    </row>
    <row r="1414" ht="15.75" customHeight="1">
      <c r="C1414" s="142" t="s">
        <v>1485</v>
      </c>
    </row>
    <row r="1415" ht="15.75" customHeight="1">
      <c r="C1415" s="142" t="s">
        <v>1486</v>
      </c>
    </row>
    <row r="1416" ht="15.75" customHeight="1">
      <c r="C1416" s="142" t="s">
        <v>1510</v>
      </c>
    </row>
    <row r="1417" ht="15.75" customHeight="1">
      <c r="C1417" s="142" t="s">
        <v>1488</v>
      </c>
    </row>
    <row r="1418" ht="15.75" customHeight="1">
      <c r="C1418" s="142" t="s">
        <v>1489</v>
      </c>
    </row>
    <row r="1419" ht="15.75" customHeight="1">
      <c r="C1419" s="142" t="s">
        <v>1727</v>
      </c>
    </row>
    <row r="1420" ht="15.75" customHeight="1">
      <c r="C1420" s="142" t="s">
        <v>1728</v>
      </c>
    </row>
    <row r="1421" ht="15.75" customHeight="1">
      <c r="C1421" s="142" t="s">
        <v>1492</v>
      </c>
    </row>
    <row r="1422" ht="15.75" customHeight="1">
      <c r="C1422" s="142" t="s">
        <v>1480</v>
      </c>
    </row>
    <row r="1423" ht="15.75" customHeight="1">
      <c r="D1423" s="142" t="s">
        <v>1729</v>
      </c>
    </row>
    <row r="1424" ht="15.75" customHeight="1">
      <c r="D1424" s="142" t="s">
        <v>1716</v>
      </c>
    </row>
    <row r="1425" ht="15.75" customHeight="1">
      <c r="D1425" s="142" t="s">
        <v>1755</v>
      </c>
    </row>
    <row r="1426" ht="15.75" customHeight="1">
      <c r="D1426" s="142" t="s">
        <v>1661</v>
      </c>
    </row>
    <row r="1427" ht="15.75" customHeight="1">
      <c r="C1427" s="142" t="s">
        <v>1497</v>
      </c>
    </row>
    <row r="1428" ht="15.75" customHeight="1">
      <c r="C1428" s="142" t="s">
        <v>1498</v>
      </c>
    </row>
    <row r="1429" ht="15.75" customHeight="1">
      <c r="C1429" s="142" t="s">
        <v>1499</v>
      </c>
    </row>
    <row r="1430" ht="15.75" customHeight="1">
      <c r="C1430" s="142" t="s">
        <v>1500</v>
      </c>
    </row>
    <row r="1431" ht="15.75" customHeight="1">
      <c r="C1431" s="142" t="s">
        <v>1501</v>
      </c>
    </row>
    <row r="1432" ht="15.75" customHeight="1">
      <c r="B1432" s="142" t="s">
        <v>1497</v>
      </c>
    </row>
    <row r="1433" ht="15.75" customHeight="1">
      <c r="B1433" s="142" t="s">
        <v>1480</v>
      </c>
    </row>
    <row r="1434" ht="15.75" customHeight="1">
      <c r="C1434" s="142" t="s">
        <v>1730</v>
      </c>
    </row>
    <row r="1435" ht="15.75" customHeight="1">
      <c r="C1435" s="142" t="s">
        <v>1731</v>
      </c>
    </row>
    <row r="1436" ht="15.75" customHeight="1">
      <c r="C1436" s="142" t="s">
        <v>1517</v>
      </c>
    </row>
    <row r="1437" ht="15.75" customHeight="1">
      <c r="C1437" s="142" t="s">
        <v>1484</v>
      </c>
    </row>
    <row r="1438" ht="15.75" customHeight="1">
      <c r="C1438" s="142" t="s">
        <v>1485</v>
      </c>
    </row>
    <row r="1439" ht="15.75" customHeight="1">
      <c r="C1439" s="142" t="s">
        <v>1486</v>
      </c>
    </row>
    <row r="1440" ht="15.75" customHeight="1">
      <c r="C1440" s="142" t="s">
        <v>1510</v>
      </c>
    </row>
    <row r="1441" ht="15.75" customHeight="1">
      <c r="C1441" s="142" t="s">
        <v>1488</v>
      </c>
    </row>
    <row r="1442" ht="15.75" customHeight="1">
      <c r="C1442" s="142" t="s">
        <v>1489</v>
      </c>
    </row>
    <row r="1443" ht="15.75" customHeight="1">
      <c r="C1443" s="142" t="s">
        <v>1732</v>
      </c>
    </row>
    <row r="1444" ht="15.75" customHeight="1">
      <c r="C1444" s="142" t="s">
        <v>1733</v>
      </c>
    </row>
    <row r="1445" ht="15.75" customHeight="1">
      <c r="C1445" s="142" t="s">
        <v>1492</v>
      </c>
    </row>
    <row r="1446" ht="15.75" customHeight="1">
      <c r="C1446" s="142" t="s">
        <v>1480</v>
      </c>
    </row>
    <row r="1447" ht="15.75" customHeight="1">
      <c r="D1447" s="142" t="s">
        <v>1734</v>
      </c>
    </row>
    <row r="1448" ht="15.75" customHeight="1">
      <c r="D1448" s="142" t="s">
        <v>1735</v>
      </c>
    </row>
    <row r="1449" ht="15.75" customHeight="1">
      <c r="D1449" s="142" t="s">
        <v>1736</v>
      </c>
    </row>
    <row r="1450" ht="15.75" customHeight="1">
      <c r="D1450" s="142" t="s">
        <v>1737</v>
      </c>
    </row>
    <row r="1451" ht="15.75" customHeight="1">
      <c r="C1451" s="142" t="s">
        <v>1497</v>
      </c>
    </row>
    <row r="1452" ht="15.75" customHeight="1">
      <c r="C1452" s="142" t="s">
        <v>1534</v>
      </c>
    </row>
    <row r="1453" ht="15.75" customHeight="1">
      <c r="C1453" s="142" t="s">
        <v>1499</v>
      </c>
    </row>
    <row r="1454" ht="15.75" customHeight="1">
      <c r="C1454" s="142" t="s">
        <v>1500</v>
      </c>
    </row>
    <row r="1455" ht="15.75" customHeight="1">
      <c r="C1455" s="142" t="s">
        <v>1501</v>
      </c>
    </row>
    <row r="1456" ht="15.75" customHeight="1">
      <c r="B1456" s="142" t="s">
        <v>1497</v>
      </c>
    </row>
    <row r="1457" ht="15.75" customHeight="1">
      <c r="B1457" s="142" t="s">
        <v>1480</v>
      </c>
    </row>
    <row r="1458" ht="15.75" customHeight="1">
      <c r="C1458" s="142" t="s">
        <v>1756</v>
      </c>
    </row>
    <row r="1459" ht="15.75" customHeight="1">
      <c r="C1459" s="142" t="s">
        <v>1565</v>
      </c>
    </row>
    <row r="1460" ht="15.75" customHeight="1">
      <c r="C1460" s="142" t="s">
        <v>1517</v>
      </c>
    </row>
    <row r="1461" ht="15.75" customHeight="1">
      <c r="C1461" s="142" t="s">
        <v>1484</v>
      </c>
    </row>
    <row r="1462" ht="15.75" customHeight="1">
      <c r="C1462" s="142" t="s">
        <v>1485</v>
      </c>
    </row>
    <row r="1463" ht="15.75" customHeight="1">
      <c r="C1463" s="142" t="s">
        <v>1486</v>
      </c>
    </row>
    <row r="1464" ht="15.75" customHeight="1">
      <c r="C1464" s="142" t="s">
        <v>1510</v>
      </c>
    </row>
    <row r="1465" ht="15.75" customHeight="1">
      <c r="C1465" s="142" t="s">
        <v>1488</v>
      </c>
    </row>
    <row r="1466" ht="15.75" customHeight="1">
      <c r="C1466" s="142" t="s">
        <v>1489</v>
      </c>
    </row>
    <row r="1467" ht="15.75" customHeight="1">
      <c r="C1467" s="142" t="s">
        <v>1757</v>
      </c>
    </row>
    <row r="1468" ht="15.75" customHeight="1">
      <c r="C1468" s="142" t="s">
        <v>1616</v>
      </c>
    </row>
    <row r="1469" ht="15.75" customHeight="1">
      <c r="C1469" s="142" t="s">
        <v>1492</v>
      </c>
    </row>
    <row r="1470" ht="15.75" customHeight="1">
      <c r="C1470" s="142" t="s">
        <v>1480</v>
      </c>
    </row>
    <row r="1471" ht="15.75" customHeight="1">
      <c r="D1471" s="142" t="s">
        <v>1758</v>
      </c>
    </row>
    <row r="1472" ht="15.75" customHeight="1">
      <c r="D1472" s="142" t="s">
        <v>1759</v>
      </c>
    </row>
    <row r="1473" ht="15.75" customHeight="1">
      <c r="D1473" s="142" t="s">
        <v>1567</v>
      </c>
    </row>
    <row r="1474" ht="15.75" customHeight="1">
      <c r="D1474" s="142" t="s">
        <v>1704</v>
      </c>
    </row>
    <row r="1475" ht="15.75" customHeight="1">
      <c r="C1475" s="142" t="s">
        <v>1497</v>
      </c>
    </row>
    <row r="1476" ht="15.75" customHeight="1">
      <c r="C1476" s="142" t="s">
        <v>1534</v>
      </c>
    </row>
    <row r="1477" ht="15.75" customHeight="1">
      <c r="C1477" s="142" t="s">
        <v>1499</v>
      </c>
    </row>
    <row r="1478" ht="15.75" customHeight="1">
      <c r="C1478" s="142" t="s">
        <v>1500</v>
      </c>
    </row>
    <row r="1479" ht="15.75" customHeight="1">
      <c r="C1479" s="142" t="s">
        <v>1501</v>
      </c>
    </row>
    <row r="1480" ht="15.75" customHeight="1">
      <c r="B1480" s="142" t="s">
        <v>1497</v>
      </c>
    </row>
    <row r="1481" ht="15.75" customHeight="1">
      <c r="A1481" s="142" t="s">
        <v>1527</v>
      </c>
    </row>
    <row r="1482" ht="15.75" customHeight="1"/>
    <row r="1483" ht="15.75" customHeight="1">
      <c r="A1483" s="142" t="s">
        <v>1760</v>
      </c>
    </row>
    <row r="1484" ht="15.75" customHeight="1">
      <c r="A1484" s="142" t="s">
        <v>1480</v>
      </c>
    </row>
    <row r="1485" ht="15.75" customHeight="1">
      <c r="B1485" s="142" t="s">
        <v>1480</v>
      </c>
    </row>
    <row r="1486" ht="15.75" customHeight="1">
      <c r="C1486" s="142" t="s">
        <v>1761</v>
      </c>
    </row>
    <row r="1487" ht="15.75" customHeight="1">
      <c r="C1487" s="142" t="s">
        <v>1565</v>
      </c>
    </row>
    <row r="1488" ht="15.75" customHeight="1">
      <c r="C1488" s="142" t="s">
        <v>1483</v>
      </c>
    </row>
    <row r="1489" ht="15.75" customHeight="1">
      <c r="C1489" s="142" t="s">
        <v>1484</v>
      </c>
    </row>
    <row r="1490" ht="15.75" customHeight="1">
      <c r="C1490" s="142" t="s">
        <v>1485</v>
      </c>
    </row>
    <row r="1491" ht="15.75" customHeight="1">
      <c r="C1491" s="142" t="s">
        <v>1486</v>
      </c>
    </row>
    <row r="1492" ht="15.75" customHeight="1">
      <c r="C1492" s="142" t="s">
        <v>1510</v>
      </c>
    </row>
    <row r="1493" ht="15.75" customHeight="1">
      <c r="C1493" s="142" t="s">
        <v>1488</v>
      </c>
    </row>
    <row r="1494" ht="15.75" customHeight="1">
      <c r="C1494" s="142" t="s">
        <v>1489</v>
      </c>
    </row>
    <row r="1495" ht="15.75" customHeight="1">
      <c r="C1495" s="142" t="s">
        <v>1762</v>
      </c>
    </row>
    <row r="1496" ht="15.75" customHeight="1">
      <c r="C1496" s="142" t="s">
        <v>1763</v>
      </c>
    </row>
    <row r="1497" ht="15.75" customHeight="1">
      <c r="C1497" s="142" t="s">
        <v>1492</v>
      </c>
    </row>
    <row r="1498" ht="15.75" customHeight="1">
      <c r="C1498" s="142" t="s">
        <v>1480</v>
      </c>
    </row>
    <row r="1499" ht="15.75" customHeight="1">
      <c r="D1499" s="142" t="s">
        <v>1764</v>
      </c>
    </row>
    <row r="1500" ht="15.75" customHeight="1">
      <c r="D1500" s="142" t="s">
        <v>1765</v>
      </c>
    </row>
    <row r="1501" ht="15.75" customHeight="1">
      <c r="D1501" s="142" t="s">
        <v>1661</v>
      </c>
    </row>
    <row r="1502" ht="15.75" customHeight="1">
      <c r="D1502" s="142" t="s">
        <v>1515</v>
      </c>
    </row>
    <row r="1503" ht="15.75" customHeight="1">
      <c r="C1503" s="142" t="s">
        <v>1497</v>
      </c>
    </row>
    <row r="1504" ht="15.75" customHeight="1">
      <c r="C1504" s="142" t="s">
        <v>1498</v>
      </c>
    </row>
    <row r="1505" ht="15.75" customHeight="1">
      <c r="C1505" s="142" t="s">
        <v>1499</v>
      </c>
    </row>
    <row r="1506" ht="15.75" customHeight="1">
      <c r="C1506" s="142" t="s">
        <v>1500</v>
      </c>
    </row>
    <row r="1507" ht="15.75" customHeight="1">
      <c r="C1507" s="142" t="s">
        <v>1501</v>
      </c>
    </row>
    <row r="1508" ht="15.75" customHeight="1">
      <c r="B1508" s="142" t="s">
        <v>1497</v>
      </c>
    </row>
    <row r="1509" ht="15.75" customHeight="1">
      <c r="B1509" s="142" t="s">
        <v>1480</v>
      </c>
    </row>
    <row r="1510" ht="15.75" customHeight="1">
      <c r="C1510" s="142" t="s">
        <v>1766</v>
      </c>
    </row>
    <row r="1511" ht="15.75" customHeight="1">
      <c r="C1511" s="142" t="s">
        <v>1700</v>
      </c>
    </row>
    <row r="1512" ht="15.75" customHeight="1">
      <c r="C1512" s="142" t="s">
        <v>1517</v>
      </c>
    </row>
    <row r="1513" ht="15.75" customHeight="1">
      <c r="C1513" s="142" t="s">
        <v>1484</v>
      </c>
    </row>
    <row r="1514" ht="15.75" customHeight="1">
      <c r="C1514" s="142" t="s">
        <v>1485</v>
      </c>
    </row>
    <row r="1515" ht="15.75" customHeight="1">
      <c r="C1515" s="142" t="s">
        <v>1486</v>
      </c>
    </row>
    <row r="1516" ht="15.75" customHeight="1">
      <c r="C1516" s="142" t="s">
        <v>1510</v>
      </c>
    </row>
    <row r="1517" ht="15.75" customHeight="1">
      <c r="C1517" s="142" t="s">
        <v>1488</v>
      </c>
    </row>
    <row r="1518" ht="15.75" customHeight="1">
      <c r="C1518" s="142" t="s">
        <v>1489</v>
      </c>
    </row>
    <row r="1519" ht="15.75" customHeight="1">
      <c r="C1519" s="142" t="s">
        <v>1767</v>
      </c>
    </row>
    <row r="1520" ht="15.75" customHeight="1">
      <c r="C1520" s="142" t="s">
        <v>1553</v>
      </c>
    </row>
    <row r="1521" ht="15.75" customHeight="1">
      <c r="C1521" s="142" t="s">
        <v>1492</v>
      </c>
    </row>
    <row r="1522" ht="15.75" customHeight="1">
      <c r="C1522" s="142" t="s">
        <v>1480</v>
      </c>
    </row>
    <row r="1523" ht="15.75" customHeight="1">
      <c r="D1523" s="142" t="s">
        <v>1578</v>
      </c>
    </row>
    <row r="1524" ht="15.75" customHeight="1">
      <c r="D1524" s="142" t="s">
        <v>1579</v>
      </c>
    </row>
    <row r="1525" ht="15.75" customHeight="1">
      <c r="D1525" s="142" t="s">
        <v>1768</v>
      </c>
    </row>
    <row r="1526" ht="15.75" customHeight="1">
      <c r="D1526" s="142" t="s">
        <v>1769</v>
      </c>
    </row>
    <row r="1527" ht="15.75" customHeight="1">
      <c r="C1527" s="142" t="s">
        <v>1497</v>
      </c>
    </row>
    <row r="1528" ht="15.75" customHeight="1">
      <c r="C1528" s="142" t="s">
        <v>1526</v>
      </c>
    </row>
    <row r="1529" ht="15.75" customHeight="1">
      <c r="C1529" s="142" t="s">
        <v>1499</v>
      </c>
    </row>
    <row r="1530" ht="15.75" customHeight="1">
      <c r="C1530" s="142" t="s">
        <v>1500</v>
      </c>
    </row>
    <row r="1531" ht="15.75" customHeight="1">
      <c r="C1531" s="142" t="s">
        <v>1501</v>
      </c>
    </row>
    <row r="1532" ht="15.75" customHeight="1">
      <c r="B1532" s="142" t="s">
        <v>1497</v>
      </c>
    </row>
    <row r="1533" ht="15.75" customHeight="1">
      <c r="B1533" s="142" t="s">
        <v>1480</v>
      </c>
    </row>
    <row r="1534" ht="15.75" customHeight="1">
      <c r="C1534" s="142" t="s">
        <v>1770</v>
      </c>
    </row>
    <row r="1535" ht="15.75" customHeight="1">
      <c r="C1535" s="142" t="s">
        <v>1607</v>
      </c>
    </row>
    <row r="1536" ht="15.75" customHeight="1">
      <c r="C1536" s="142" t="s">
        <v>1503</v>
      </c>
    </row>
    <row r="1537" ht="15.75" customHeight="1">
      <c r="C1537" s="142" t="s">
        <v>1484</v>
      </c>
    </row>
    <row r="1538" ht="15.75" customHeight="1">
      <c r="C1538" s="142" t="s">
        <v>1485</v>
      </c>
    </row>
    <row r="1539" ht="15.75" customHeight="1">
      <c r="C1539" s="142" t="s">
        <v>1486</v>
      </c>
    </row>
    <row r="1540" ht="15.75" customHeight="1">
      <c r="C1540" s="142" t="s">
        <v>1510</v>
      </c>
    </row>
    <row r="1541" ht="15.75" customHeight="1">
      <c r="C1541" s="142" t="s">
        <v>1488</v>
      </c>
    </row>
    <row r="1542" ht="15.75" customHeight="1">
      <c r="C1542" s="142" t="s">
        <v>1489</v>
      </c>
    </row>
    <row r="1543" ht="15.75" customHeight="1">
      <c r="C1543" s="142" t="s">
        <v>1771</v>
      </c>
    </row>
    <row r="1544" ht="15.75" customHeight="1">
      <c r="C1544" s="142" t="s">
        <v>1772</v>
      </c>
    </row>
    <row r="1545" ht="15.75" customHeight="1">
      <c r="C1545" s="142" t="s">
        <v>1492</v>
      </c>
    </row>
    <row r="1546" ht="15.75" customHeight="1">
      <c r="C1546" s="142" t="s">
        <v>1480</v>
      </c>
    </row>
    <row r="1547" ht="15.75" customHeight="1">
      <c r="D1547" s="142" t="s">
        <v>1629</v>
      </c>
    </row>
    <row r="1548" ht="15.75" customHeight="1">
      <c r="D1548" s="142" t="s">
        <v>1640</v>
      </c>
    </row>
    <row r="1549" ht="15.75" customHeight="1">
      <c r="D1549" s="142" t="s">
        <v>1773</v>
      </c>
    </row>
    <row r="1550" ht="15.75" customHeight="1">
      <c r="D1550" s="142" t="s">
        <v>1774</v>
      </c>
    </row>
    <row r="1551" ht="15.75" customHeight="1">
      <c r="C1551" s="142" t="s">
        <v>1497</v>
      </c>
    </row>
    <row r="1552" ht="15.75" customHeight="1">
      <c r="C1552" s="142" t="s">
        <v>1498</v>
      </c>
    </row>
    <row r="1553" ht="15.75" customHeight="1">
      <c r="C1553" s="142" t="s">
        <v>1499</v>
      </c>
    </row>
    <row r="1554" ht="15.75" customHeight="1">
      <c r="C1554" s="142" t="s">
        <v>1500</v>
      </c>
    </row>
    <row r="1555" ht="15.75" customHeight="1">
      <c r="C1555" s="142" t="s">
        <v>1501</v>
      </c>
    </row>
    <row r="1556" ht="15.75" customHeight="1">
      <c r="B1556" s="142" t="s">
        <v>1497</v>
      </c>
    </row>
    <row r="1557" ht="15.75" customHeight="1">
      <c r="B1557" s="142" t="s">
        <v>1480</v>
      </c>
    </row>
    <row r="1558" ht="15.75" customHeight="1">
      <c r="C1558" s="142" t="s">
        <v>1775</v>
      </c>
    </row>
    <row r="1559" ht="15.75" customHeight="1">
      <c r="C1559" s="142" t="s">
        <v>1482</v>
      </c>
    </row>
    <row r="1560" ht="15.75" customHeight="1">
      <c r="C1560" s="142" t="s">
        <v>1517</v>
      </c>
    </row>
    <row r="1561" ht="15.75" customHeight="1">
      <c r="C1561" s="142" t="s">
        <v>1484</v>
      </c>
    </row>
    <row r="1562" ht="15.75" customHeight="1">
      <c r="C1562" s="142" t="s">
        <v>1485</v>
      </c>
    </row>
    <row r="1563" ht="15.75" customHeight="1">
      <c r="C1563" s="142" t="s">
        <v>1486</v>
      </c>
    </row>
    <row r="1564" ht="15.75" customHeight="1">
      <c r="C1564" s="142" t="s">
        <v>1510</v>
      </c>
    </row>
    <row r="1565" ht="15.75" customHeight="1">
      <c r="C1565" s="142" t="s">
        <v>1488</v>
      </c>
    </row>
    <row r="1566" ht="15.75" customHeight="1">
      <c r="C1566" s="142" t="s">
        <v>1489</v>
      </c>
    </row>
    <row r="1567" ht="15.75" customHeight="1">
      <c r="C1567" s="142" t="s">
        <v>1776</v>
      </c>
    </row>
    <row r="1568" ht="15.75" customHeight="1">
      <c r="C1568" s="142" t="s">
        <v>1777</v>
      </c>
    </row>
    <row r="1569" ht="15.75" customHeight="1">
      <c r="C1569" s="142" t="s">
        <v>1492</v>
      </c>
    </row>
    <row r="1570" ht="15.75" customHeight="1">
      <c r="C1570" s="142" t="s">
        <v>1480</v>
      </c>
    </row>
    <row r="1571" ht="15.75" customHeight="1">
      <c r="D1571" s="142" t="s">
        <v>1579</v>
      </c>
    </row>
    <row r="1572" ht="15.75" customHeight="1">
      <c r="D1572" s="142" t="s">
        <v>1778</v>
      </c>
    </row>
    <row r="1573" ht="15.75" customHeight="1">
      <c r="C1573" s="142" t="s">
        <v>1497</v>
      </c>
    </row>
    <row r="1574" ht="15.75" customHeight="1">
      <c r="C1574" s="142" t="s">
        <v>1498</v>
      </c>
    </row>
    <row r="1575" ht="15.75" customHeight="1">
      <c r="C1575" s="142" t="s">
        <v>1499</v>
      </c>
    </row>
    <row r="1576" ht="15.75" customHeight="1">
      <c r="C1576" s="142" t="s">
        <v>1500</v>
      </c>
    </row>
    <row r="1577" ht="15.75" customHeight="1">
      <c r="C1577" s="142" t="s">
        <v>1501</v>
      </c>
    </row>
    <row r="1578" ht="15.75" customHeight="1">
      <c r="B1578" s="142" t="s">
        <v>1497</v>
      </c>
    </row>
    <row r="1579" ht="15.75" customHeight="1">
      <c r="A1579" s="142" t="s">
        <v>1527</v>
      </c>
    </row>
    <row r="1580" ht="15.75" customHeight="1"/>
    <row r="1581" ht="15.75" customHeight="1">
      <c r="A1581" s="142" t="s">
        <v>1779</v>
      </c>
    </row>
    <row r="1582" ht="15.75" customHeight="1">
      <c r="A1582" s="142" t="s">
        <v>1780</v>
      </c>
    </row>
    <row r="1583" ht="15.75" customHeight="1">
      <c r="A1583" s="142" t="s">
        <v>1480</v>
      </c>
    </row>
    <row r="1584" ht="15.75" customHeight="1">
      <c r="B1584" s="142" t="s">
        <v>1480</v>
      </c>
    </row>
    <row r="1585" ht="15.75" customHeight="1">
      <c r="C1585" s="142" t="s">
        <v>1781</v>
      </c>
    </row>
    <row r="1586" ht="15.75" customHeight="1">
      <c r="C1586" s="142" t="s">
        <v>1482</v>
      </c>
    </row>
    <row r="1587" ht="15.75" customHeight="1">
      <c r="C1587" s="142" t="s">
        <v>1782</v>
      </c>
    </row>
    <row r="1588" ht="15.75" customHeight="1">
      <c r="C1588" s="142" t="s">
        <v>1484</v>
      </c>
    </row>
    <row r="1589" ht="15.75" customHeight="1">
      <c r="C1589" s="142" t="s">
        <v>1485</v>
      </c>
    </row>
    <row r="1590" ht="15.75" customHeight="1">
      <c r="C1590" s="142" t="s">
        <v>1486</v>
      </c>
    </row>
    <row r="1591" ht="15.75" customHeight="1">
      <c r="C1591" s="142" t="s">
        <v>1510</v>
      </c>
    </row>
    <row r="1592" ht="15.75" customHeight="1">
      <c r="C1592" s="142" t="s">
        <v>1488</v>
      </c>
    </row>
    <row r="1593" ht="15.75" customHeight="1">
      <c r="C1593" s="142" t="s">
        <v>1489</v>
      </c>
    </row>
    <row r="1594" ht="15.75" customHeight="1">
      <c r="C1594" s="142" t="s">
        <v>1783</v>
      </c>
    </row>
    <row r="1595" ht="15.75" customHeight="1">
      <c r="C1595" s="142" t="s">
        <v>1674</v>
      </c>
    </row>
    <row r="1596" ht="15.75" customHeight="1">
      <c r="C1596" s="142" t="s">
        <v>1492</v>
      </c>
    </row>
    <row r="1597" ht="15.75" customHeight="1">
      <c r="C1597" s="142" t="s">
        <v>1480</v>
      </c>
    </row>
    <row r="1598" ht="15.75" customHeight="1">
      <c r="D1598" s="142" t="s">
        <v>1611</v>
      </c>
    </row>
    <row r="1599" ht="15.75" customHeight="1">
      <c r="D1599" s="142" t="s">
        <v>1784</v>
      </c>
    </row>
    <row r="1600" ht="15.75" customHeight="1">
      <c r="D1600" s="142" t="s">
        <v>1574</v>
      </c>
    </row>
    <row r="1601" ht="15.75" customHeight="1">
      <c r="D1601" s="142" t="s">
        <v>1508</v>
      </c>
    </row>
    <row r="1602" ht="15.75" customHeight="1">
      <c r="C1602" s="142" t="s">
        <v>1497</v>
      </c>
    </row>
    <row r="1603" ht="15.75" customHeight="1">
      <c r="C1603" s="142" t="s">
        <v>1498</v>
      </c>
    </row>
    <row r="1604" ht="15.75" customHeight="1">
      <c r="C1604" s="142" t="s">
        <v>1499</v>
      </c>
    </row>
    <row r="1605" ht="15.75" customHeight="1">
      <c r="C1605" s="142" t="s">
        <v>1500</v>
      </c>
    </row>
    <row r="1606" ht="15.75" customHeight="1">
      <c r="C1606" s="142" t="s">
        <v>1501</v>
      </c>
    </row>
    <row r="1607" ht="15.75" customHeight="1">
      <c r="B1607" s="142" t="s">
        <v>1497</v>
      </c>
    </row>
    <row r="1608" ht="15.75" customHeight="1">
      <c r="B1608" s="142" t="s">
        <v>1480</v>
      </c>
    </row>
    <row r="1609" ht="15.75" customHeight="1">
      <c r="C1609" s="142" t="s">
        <v>1785</v>
      </c>
    </row>
    <row r="1610" ht="15.75" customHeight="1">
      <c r="C1610" s="142" t="s">
        <v>1607</v>
      </c>
    </row>
    <row r="1611" ht="15.75" customHeight="1">
      <c r="C1611" s="142" t="s">
        <v>1782</v>
      </c>
    </row>
    <row r="1612" ht="15.75" customHeight="1">
      <c r="C1612" s="142" t="s">
        <v>1484</v>
      </c>
    </row>
    <row r="1613" ht="15.75" customHeight="1">
      <c r="C1613" s="142" t="s">
        <v>1485</v>
      </c>
    </row>
    <row r="1614" ht="15.75" customHeight="1">
      <c r="C1614" s="142" t="s">
        <v>1486</v>
      </c>
    </row>
    <row r="1615" ht="15.75" customHeight="1">
      <c r="C1615" s="142" t="s">
        <v>1510</v>
      </c>
    </row>
    <row r="1616" ht="15.75" customHeight="1">
      <c r="C1616" s="142" t="s">
        <v>1488</v>
      </c>
    </row>
    <row r="1617" ht="15.75" customHeight="1">
      <c r="C1617" s="142" t="s">
        <v>1489</v>
      </c>
    </row>
    <row r="1618" ht="15.75" customHeight="1">
      <c r="C1618" s="142" t="s">
        <v>1786</v>
      </c>
    </row>
    <row r="1619" ht="15.75" customHeight="1">
      <c r="C1619" s="142" t="s">
        <v>1787</v>
      </c>
    </row>
    <row r="1620" ht="15.75" customHeight="1">
      <c r="C1620" s="142" t="s">
        <v>1492</v>
      </c>
    </row>
    <row r="1621" ht="15.75" customHeight="1">
      <c r="C1621" s="142" t="s">
        <v>1480</v>
      </c>
    </row>
    <row r="1622" ht="15.75" customHeight="1">
      <c r="D1622" s="142" t="s">
        <v>1495</v>
      </c>
    </row>
    <row r="1623" ht="15.75" customHeight="1">
      <c r="D1623" s="142" t="s">
        <v>1507</v>
      </c>
    </row>
    <row r="1624" ht="15.75" customHeight="1">
      <c r="D1624" s="142" t="s">
        <v>1629</v>
      </c>
    </row>
    <row r="1625" ht="15.75" customHeight="1">
      <c r="D1625" s="142" t="s">
        <v>1494</v>
      </c>
    </row>
    <row r="1626" ht="15.75" customHeight="1">
      <c r="C1626" s="142" t="s">
        <v>1497</v>
      </c>
    </row>
    <row r="1627" ht="15.75" customHeight="1">
      <c r="C1627" s="142" t="s">
        <v>1526</v>
      </c>
    </row>
    <row r="1628" ht="15.75" customHeight="1">
      <c r="C1628" s="142" t="s">
        <v>1499</v>
      </c>
    </row>
    <row r="1629" ht="15.75" customHeight="1">
      <c r="C1629" s="142" t="s">
        <v>1500</v>
      </c>
    </row>
    <row r="1630" ht="15.75" customHeight="1">
      <c r="C1630" s="142" t="s">
        <v>1501</v>
      </c>
    </row>
    <row r="1631" ht="15.75" customHeight="1">
      <c r="B1631" s="142" t="s">
        <v>1497</v>
      </c>
    </row>
    <row r="1632" ht="15.75" customHeight="1">
      <c r="B1632" s="142" t="s">
        <v>1480</v>
      </c>
    </row>
    <row r="1633" ht="15.75" customHeight="1">
      <c r="C1633" s="142" t="s">
        <v>1788</v>
      </c>
    </row>
    <row r="1634" ht="15.75" customHeight="1">
      <c r="C1634" s="142" t="s">
        <v>1482</v>
      </c>
    </row>
    <row r="1635" ht="15.75" customHeight="1">
      <c r="C1635" s="142" t="s">
        <v>1789</v>
      </c>
    </row>
    <row r="1636" ht="15.75" customHeight="1">
      <c r="C1636" s="142" t="s">
        <v>1484</v>
      </c>
    </row>
    <row r="1637" ht="15.75" customHeight="1">
      <c r="C1637" s="142" t="s">
        <v>1485</v>
      </c>
    </row>
    <row r="1638" ht="15.75" customHeight="1">
      <c r="C1638" s="142" t="s">
        <v>1486</v>
      </c>
    </row>
    <row r="1639" ht="15.75" customHeight="1">
      <c r="C1639" s="142" t="s">
        <v>1510</v>
      </c>
    </row>
    <row r="1640" ht="15.75" customHeight="1">
      <c r="C1640" s="142" t="s">
        <v>1488</v>
      </c>
    </row>
    <row r="1641" ht="15.75" customHeight="1">
      <c r="C1641" s="142" t="s">
        <v>1489</v>
      </c>
    </row>
    <row r="1642" ht="15.75" customHeight="1">
      <c r="C1642" s="142" t="s">
        <v>1743</v>
      </c>
    </row>
    <row r="1643" ht="15.75" customHeight="1">
      <c r="C1643" s="142" t="s">
        <v>1491</v>
      </c>
    </row>
    <row r="1644" ht="15.75" customHeight="1">
      <c r="C1644" s="142" t="s">
        <v>1492</v>
      </c>
    </row>
    <row r="1645" ht="15.75" customHeight="1">
      <c r="C1645" s="142" t="s">
        <v>1480</v>
      </c>
    </row>
    <row r="1646" ht="15.75" customHeight="1">
      <c r="D1646" s="142" t="s">
        <v>1790</v>
      </c>
    </row>
    <row r="1647" ht="15.75" customHeight="1">
      <c r="D1647" s="142" t="s">
        <v>1507</v>
      </c>
    </row>
    <row r="1648" ht="15.75" customHeight="1">
      <c r="D1648" s="142" t="s">
        <v>1629</v>
      </c>
    </row>
    <row r="1649" ht="15.75" customHeight="1">
      <c r="D1649" s="142" t="s">
        <v>1494</v>
      </c>
    </row>
    <row r="1650" ht="15.75" customHeight="1">
      <c r="C1650" s="142" t="s">
        <v>1497</v>
      </c>
    </row>
    <row r="1651" ht="15.75" customHeight="1">
      <c r="C1651" s="142" t="s">
        <v>1498</v>
      </c>
    </row>
    <row r="1652" ht="15.75" customHeight="1">
      <c r="C1652" s="142" t="s">
        <v>1499</v>
      </c>
    </row>
    <row r="1653" ht="15.75" customHeight="1">
      <c r="C1653" s="142" t="s">
        <v>1500</v>
      </c>
    </row>
    <row r="1654" ht="15.75" customHeight="1">
      <c r="C1654" s="142" t="s">
        <v>1501</v>
      </c>
    </row>
    <row r="1655" ht="15.75" customHeight="1">
      <c r="B1655" s="142" t="s">
        <v>1497</v>
      </c>
    </row>
    <row r="1656" ht="15.75" customHeight="1">
      <c r="B1656" s="142" t="s">
        <v>1480</v>
      </c>
    </row>
    <row r="1657" ht="15.75" customHeight="1">
      <c r="C1657" s="142" t="s">
        <v>1791</v>
      </c>
    </row>
    <row r="1658" ht="15.75" customHeight="1">
      <c r="C1658" s="142" t="s">
        <v>1565</v>
      </c>
    </row>
    <row r="1659" ht="15.75" customHeight="1">
      <c r="C1659" s="142" t="s">
        <v>1789</v>
      </c>
    </row>
    <row r="1660" ht="15.75" customHeight="1">
      <c r="C1660" s="142" t="s">
        <v>1484</v>
      </c>
    </row>
    <row r="1661" ht="15.75" customHeight="1">
      <c r="C1661" s="142" t="s">
        <v>1485</v>
      </c>
    </row>
    <row r="1662" ht="15.75" customHeight="1">
      <c r="C1662" s="142" t="s">
        <v>1486</v>
      </c>
    </row>
    <row r="1663" ht="15.75" customHeight="1">
      <c r="C1663" s="142" t="s">
        <v>1510</v>
      </c>
    </row>
    <row r="1664" ht="15.75" customHeight="1">
      <c r="C1664" s="142" t="s">
        <v>1488</v>
      </c>
    </row>
    <row r="1665" ht="15.75" customHeight="1">
      <c r="C1665" s="142" t="s">
        <v>1489</v>
      </c>
    </row>
    <row r="1666" ht="15.75" customHeight="1">
      <c r="C1666" s="142" t="s">
        <v>1792</v>
      </c>
    </row>
    <row r="1667" ht="15.75" customHeight="1">
      <c r="C1667" s="142" t="s">
        <v>1573</v>
      </c>
    </row>
    <row r="1668" ht="15.75" customHeight="1">
      <c r="C1668" s="142" t="s">
        <v>1492</v>
      </c>
    </row>
    <row r="1669" ht="15.75" customHeight="1">
      <c r="C1669" s="142" t="s">
        <v>1480</v>
      </c>
    </row>
    <row r="1670" ht="15.75" customHeight="1">
      <c r="D1670" s="142" t="s">
        <v>1574</v>
      </c>
    </row>
    <row r="1671" ht="15.75" customHeight="1">
      <c r="D1671" s="142" t="s">
        <v>1704</v>
      </c>
    </row>
    <row r="1672" ht="15.75" customHeight="1">
      <c r="D1672" s="142" t="s">
        <v>1784</v>
      </c>
    </row>
    <row r="1673" ht="15.75" customHeight="1">
      <c r="D1673" s="142" t="s">
        <v>1524</v>
      </c>
    </row>
    <row r="1674" ht="15.75" customHeight="1">
      <c r="C1674" s="142" t="s">
        <v>1497</v>
      </c>
    </row>
    <row r="1675" ht="15.75" customHeight="1">
      <c r="C1675" s="142" t="s">
        <v>1498</v>
      </c>
    </row>
    <row r="1676" ht="15.75" customHeight="1">
      <c r="C1676" s="142" t="s">
        <v>1499</v>
      </c>
    </row>
    <row r="1677" ht="15.75" customHeight="1">
      <c r="C1677" s="142" t="s">
        <v>1500</v>
      </c>
    </row>
    <row r="1678" ht="15.75" customHeight="1">
      <c r="C1678" s="142" t="s">
        <v>1501</v>
      </c>
    </row>
    <row r="1679" ht="15.75" customHeight="1">
      <c r="B1679" s="142" t="s">
        <v>1497</v>
      </c>
    </row>
    <row r="1680" ht="15.75" customHeight="1">
      <c r="B1680" s="142" t="s">
        <v>1480</v>
      </c>
    </row>
    <row r="1681" ht="15.75" customHeight="1">
      <c r="C1681" s="142" t="s">
        <v>1793</v>
      </c>
    </row>
    <row r="1682" ht="15.75" customHeight="1">
      <c r="C1682" s="142" t="s">
        <v>1700</v>
      </c>
    </row>
    <row r="1683" ht="15.75" customHeight="1">
      <c r="C1683" s="142" t="s">
        <v>1789</v>
      </c>
    </row>
    <row r="1684" ht="15.75" customHeight="1">
      <c r="C1684" s="142" t="s">
        <v>1484</v>
      </c>
    </row>
    <row r="1685" ht="15.75" customHeight="1">
      <c r="C1685" s="142" t="s">
        <v>1485</v>
      </c>
    </row>
    <row r="1686" ht="15.75" customHeight="1">
      <c r="C1686" s="142" t="s">
        <v>1486</v>
      </c>
    </row>
    <row r="1687" ht="15.75" customHeight="1">
      <c r="C1687" s="142" t="s">
        <v>1510</v>
      </c>
    </row>
    <row r="1688" ht="15.75" customHeight="1">
      <c r="C1688" s="142" t="s">
        <v>1488</v>
      </c>
    </row>
    <row r="1689" ht="15.75" customHeight="1">
      <c r="C1689" s="142" t="s">
        <v>1489</v>
      </c>
    </row>
    <row r="1690" ht="15.75" customHeight="1">
      <c r="C1690" s="142" t="s">
        <v>1794</v>
      </c>
    </row>
    <row r="1691" ht="15.75" customHeight="1">
      <c r="C1691" s="142" t="s">
        <v>1553</v>
      </c>
    </row>
    <row r="1692" ht="15.75" customHeight="1">
      <c r="C1692" s="142" t="s">
        <v>1492</v>
      </c>
    </row>
    <row r="1693" ht="15.75" customHeight="1">
      <c r="C1693" s="142" t="s">
        <v>1480</v>
      </c>
    </row>
    <row r="1694" ht="15.75" customHeight="1">
      <c r="D1694" s="142" t="s">
        <v>1574</v>
      </c>
    </row>
    <row r="1695" ht="15.75" customHeight="1">
      <c r="D1695" s="142" t="s">
        <v>1795</v>
      </c>
    </row>
    <row r="1696" ht="15.75" customHeight="1">
      <c r="D1696" s="142" t="s">
        <v>1579</v>
      </c>
    </row>
    <row r="1697" ht="15.75" customHeight="1">
      <c r="D1697" s="142" t="s">
        <v>1578</v>
      </c>
    </row>
    <row r="1698" ht="15.75" customHeight="1">
      <c r="C1698" s="142" t="s">
        <v>1497</v>
      </c>
    </row>
    <row r="1699" ht="15.75" customHeight="1">
      <c r="C1699" s="142" t="s">
        <v>1498</v>
      </c>
    </row>
    <row r="1700" ht="15.75" customHeight="1">
      <c r="C1700" s="142" t="s">
        <v>1499</v>
      </c>
    </row>
    <row r="1701" ht="15.75" customHeight="1">
      <c r="C1701" s="142" t="s">
        <v>1500</v>
      </c>
    </row>
    <row r="1702" ht="15.75" customHeight="1">
      <c r="C1702" s="142" t="s">
        <v>1501</v>
      </c>
    </row>
    <row r="1703" ht="15.75" customHeight="1">
      <c r="B1703" s="142" t="s">
        <v>1497</v>
      </c>
    </row>
    <row r="1704" ht="15.75" customHeight="1">
      <c r="B1704" s="142" t="s">
        <v>1480</v>
      </c>
    </row>
    <row r="1705" ht="15.75" customHeight="1">
      <c r="C1705" s="142" t="s">
        <v>1796</v>
      </c>
    </row>
    <row r="1706" ht="15.75" customHeight="1">
      <c r="C1706" s="142" t="s">
        <v>1651</v>
      </c>
    </row>
    <row r="1707" ht="15.75" customHeight="1">
      <c r="C1707" s="142" t="s">
        <v>1789</v>
      </c>
    </row>
    <row r="1708" ht="15.75" customHeight="1">
      <c r="C1708" s="142" t="s">
        <v>1484</v>
      </c>
    </row>
    <row r="1709" ht="15.75" customHeight="1">
      <c r="C1709" s="142" t="s">
        <v>1537</v>
      </c>
    </row>
    <row r="1710" ht="15.75" customHeight="1">
      <c r="C1710" s="142" t="s">
        <v>1486</v>
      </c>
    </row>
    <row r="1711" ht="15.75" customHeight="1">
      <c r="C1711" s="142" t="s">
        <v>1538</v>
      </c>
    </row>
    <row r="1712" ht="15.75" customHeight="1">
      <c r="C1712" s="142" t="s">
        <v>1488</v>
      </c>
    </row>
    <row r="1713" ht="15.75" customHeight="1">
      <c r="C1713" s="142" t="s">
        <v>1489</v>
      </c>
    </row>
    <row r="1714" ht="15.75" customHeight="1">
      <c r="C1714" s="142" t="s">
        <v>1620</v>
      </c>
    </row>
    <row r="1715" ht="15.75" customHeight="1">
      <c r="C1715" s="142" t="s">
        <v>1797</v>
      </c>
    </row>
    <row r="1716" ht="15.75" customHeight="1">
      <c r="C1716" s="142" t="s">
        <v>1492</v>
      </c>
    </row>
    <row r="1717" ht="15.75" customHeight="1">
      <c r="C1717" s="142" t="s">
        <v>1480</v>
      </c>
    </row>
    <row r="1718" ht="15.75" customHeight="1">
      <c r="D1718" s="142" t="s">
        <v>1695</v>
      </c>
    </row>
    <row r="1719" ht="15.75" customHeight="1">
      <c r="D1719" s="142" t="s">
        <v>1798</v>
      </c>
    </row>
    <row r="1720" ht="15.75" customHeight="1">
      <c r="D1720" s="142" t="s">
        <v>1580</v>
      </c>
    </row>
    <row r="1721" ht="15.75" customHeight="1">
      <c r="D1721" s="142" t="s">
        <v>1799</v>
      </c>
    </row>
    <row r="1722" ht="15.75" customHeight="1">
      <c r="C1722" s="142" t="s">
        <v>1497</v>
      </c>
    </row>
    <row r="1723" ht="15.75" customHeight="1">
      <c r="C1723" s="142" t="s">
        <v>1498</v>
      </c>
    </row>
    <row r="1724" ht="15.75" customHeight="1">
      <c r="C1724" s="142" t="s">
        <v>1499</v>
      </c>
    </row>
    <row r="1725" ht="15.75" customHeight="1">
      <c r="C1725" s="142" t="s">
        <v>1500</v>
      </c>
    </row>
    <row r="1726" ht="15.75" customHeight="1">
      <c r="C1726" s="142" t="s">
        <v>1501</v>
      </c>
    </row>
    <row r="1727" ht="15.75" customHeight="1">
      <c r="B1727" s="142" t="s">
        <v>1497</v>
      </c>
    </row>
    <row r="1728" ht="15.75" customHeight="1">
      <c r="A1728" s="142" t="s">
        <v>1527</v>
      </c>
    </row>
    <row r="1729" ht="15.75" customHeight="1"/>
    <row r="1730" ht="15.75" customHeight="1">
      <c r="A1730" s="142" t="s">
        <v>1800</v>
      </c>
    </row>
    <row r="1731" ht="15.75" customHeight="1">
      <c r="A1731" s="142" t="s">
        <v>1480</v>
      </c>
    </row>
    <row r="1732" ht="15.75" customHeight="1">
      <c r="B1732" s="142" t="s">
        <v>1480</v>
      </c>
    </row>
    <row r="1733" ht="15.75" customHeight="1">
      <c r="C1733" s="142" t="s">
        <v>1801</v>
      </c>
    </row>
    <row r="1734" ht="15.75" customHeight="1">
      <c r="C1734" s="142" t="s">
        <v>1802</v>
      </c>
    </row>
    <row r="1735" ht="15.75" customHeight="1">
      <c r="C1735" s="142" t="s">
        <v>1803</v>
      </c>
    </row>
    <row r="1736" ht="15.75" customHeight="1">
      <c r="C1736" s="142" t="s">
        <v>1484</v>
      </c>
    </row>
    <row r="1737" ht="15.75" customHeight="1">
      <c r="C1737" s="142" t="s">
        <v>1485</v>
      </c>
    </row>
    <row r="1738" ht="15.75" customHeight="1">
      <c r="C1738" s="142" t="s">
        <v>1486</v>
      </c>
    </row>
    <row r="1739" ht="15.75" customHeight="1">
      <c r="C1739" s="142" t="s">
        <v>1510</v>
      </c>
    </row>
    <row r="1740" ht="15.75" customHeight="1">
      <c r="C1740" s="142" t="s">
        <v>1488</v>
      </c>
    </row>
    <row r="1741" ht="15.75" customHeight="1">
      <c r="C1741" s="142" t="s">
        <v>1489</v>
      </c>
    </row>
    <row r="1742" ht="15.75" customHeight="1">
      <c r="C1742" s="142" t="s">
        <v>1804</v>
      </c>
    </row>
    <row r="1743" ht="15.75" customHeight="1">
      <c r="C1743" s="142" t="s">
        <v>1805</v>
      </c>
    </row>
    <row r="1744" ht="15.75" customHeight="1">
      <c r="C1744" s="142" t="s">
        <v>1492</v>
      </c>
    </row>
    <row r="1745" ht="15.75" customHeight="1">
      <c r="C1745" s="142" t="s">
        <v>1480</v>
      </c>
    </row>
    <row r="1746" ht="15.75" customHeight="1">
      <c r="D1746" s="142" t="s">
        <v>1806</v>
      </c>
    </row>
    <row r="1747" ht="15.75" customHeight="1">
      <c r="D1747" s="142" t="s">
        <v>1807</v>
      </c>
    </row>
    <row r="1748" ht="15.75" customHeight="1">
      <c r="D1748" s="142" t="s">
        <v>1808</v>
      </c>
    </row>
    <row r="1749" ht="15.75" customHeight="1">
      <c r="D1749" s="142" t="s">
        <v>1578</v>
      </c>
    </row>
    <row r="1750" ht="15.75" customHeight="1">
      <c r="C1750" s="142" t="s">
        <v>1497</v>
      </c>
    </row>
    <row r="1751" ht="15.75" customHeight="1">
      <c r="C1751" s="142" t="s">
        <v>1498</v>
      </c>
    </row>
    <row r="1752" ht="15.75" customHeight="1">
      <c r="C1752" s="142" t="s">
        <v>1499</v>
      </c>
    </row>
    <row r="1753" ht="15.75" customHeight="1">
      <c r="C1753" s="142" t="s">
        <v>1500</v>
      </c>
    </row>
    <row r="1754" ht="15.75" customHeight="1">
      <c r="C1754" s="142" t="s">
        <v>1501</v>
      </c>
    </row>
    <row r="1755" ht="15.75" customHeight="1">
      <c r="B1755" s="142" t="s">
        <v>1497</v>
      </c>
    </row>
    <row r="1756" ht="15.75" customHeight="1">
      <c r="B1756" s="142" t="s">
        <v>1480</v>
      </c>
    </row>
    <row r="1757" ht="15.75" customHeight="1">
      <c r="C1757" s="142" t="s">
        <v>1809</v>
      </c>
    </row>
    <row r="1758" ht="15.75" customHeight="1">
      <c r="C1758" s="142" t="s">
        <v>1651</v>
      </c>
    </row>
    <row r="1759" ht="15.75" customHeight="1">
      <c r="C1759" s="142" t="s">
        <v>1810</v>
      </c>
    </row>
    <row r="1760" ht="15.75" customHeight="1">
      <c r="C1760" s="142" t="s">
        <v>1484</v>
      </c>
    </row>
    <row r="1761" ht="15.75" customHeight="1">
      <c r="C1761" s="142" t="s">
        <v>1485</v>
      </c>
    </row>
    <row r="1762" ht="15.75" customHeight="1">
      <c r="C1762" s="142" t="s">
        <v>1486</v>
      </c>
    </row>
    <row r="1763" ht="15.75" customHeight="1">
      <c r="C1763" s="142" t="s">
        <v>1510</v>
      </c>
    </row>
    <row r="1764" ht="15.75" customHeight="1">
      <c r="C1764" s="142" t="s">
        <v>1488</v>
      </c>
    </row>
    <row r="1765" ht="15.75" customHeight="1">
      <c r="C1765" s="142" t="s">
        <v>1489</v>
      </c>
    </row>
    <row r="1766" ht="15.75" customHeight="1">
      <c r="C1766" s="142" t="s">
        <v>1811</v>
      </c>
    </row>
    <row r="1767" ht="15.75" customHeight="1">
      <c r="C1767" s="142" t="s">
        <v>1674</v>
      </c>
    </row>
    <row r="1768" ht="15.75" customHeight="1">
      <c r="C1768" s="142" t="s">
        <v>1492</v>
      </c>
    </row>
    <row r="1769" ht="15.75" customHeight="1">
      <c r="C1769" s="142" t="s">
        <v>1480</v>
      </c>
    </row>
    <row r="1770" ht="15.75" customHeight="1">
      <c r="D1770" s="142" t="s">
        <v>1747</v>
      </c>
    </row>
    <row r="1771" ht="15.75" customHeight="1">
      <c r="D1771" s="142" t="s">
        <v>1807</v>
      </c>
    </row>
    <row r="1772" ht="15.75" customHeight="1">
      <c r="D1772" s="142" t="s">
        <v>1808</v>
      </c>
    </row>
    <row r="1773" ht="15.75" customHeight="1">
      <c r="D1773" s="142" t="s">
        <v>1525</v>
      </c>
    </row>
    <row r="1774" ht="15.75" customHeight="1">
      <c r="C1774" s="142" t="s">
        <v>1497</v>
      </c>
    </row>
    <row r="1775" ht="15.75" customHeight="1">
      <c r="C1775" s="142" t="s">
        <v>1526</v>
      </c>
    </row>
    <row r="1776" ht="15.75" customHeight="1">
      <c r="C1776" s="142" t="s">
        <v>1499</v>
      </c>
    </row>
    <row r="1777" ht="15.75" customHeight="1">
      <c r="C1777" s="142" t="s">
        <v>1500</v>
      </c>
    </row>
    <row r="1778" ht="15.75" customHeight="1">
      <c r="C1778" s="142" t="s">
        <v>1501</v>
      </c>
    </row>
    <row r="1779" ht="15.75" customHeight="1">
      <c r="B1779" s="142" t="s">
        <v>1497</v>
      </c>
    </row>
    <row r="1780" ht="15.75" customHeight="1">
      <c r="B1780" s="142" t="s">
        <v>1480</v>
      </c>
    </row>
    <row r="1781" ht="15.75" customHeight="1">
      <c r="C1781" s="142" t="s">
        <v>1812</v>
      </c>
    </row>
    <row r="1782" ht="15.75" customHeight="1">
      <c r="C1782" s="142" t="s">
        <v>1651</v>
      </c>
    </row>
    <row r="1783" ht="15.75" customHeight="1">
      <c r="C1783" s="142" t="s">
        <v>1803</v>
      </c>
    </row>
    <row r="1784" ht="15.75" customHeight="1">
      <c r="C1784" s="142" t="s">
        <v>1484</v>
      </c>
    </row>
    <row r="1785" ht="15.75" customHeight="1">
      <c r="C1785" s="142" t="s">
        <v>1537</v>
      </c>
    </row>
    <row r="1786" ht="15.75" customHeight="1">
      <c r="C1786" s="142" t="s">
        <v>1486</v>
      </c>
    </row>
    <row r="1787" ht="15.75" customHeight="1">
      <c r="C1787" s="142" t="s">
        <v>1538</v>
      </c>
    </row>
    <row r="1788" ht="15.75" customHeight="1">
      <c r="C1788" s="142" t="s">
        <v>1488</v>
      </c>
    </row>
    <row r="1789" ht="15.75" customHeight="1">
      <c r="C1789" s="142" t="s">
        <v>1489</v>
      </c>
    </row>
    <row r="1790" ht="15.75" customHeight="1">
      <c r="C1790" s="142" t="s">
        <v>1813</v>
      </c>
    </row>
    <row r="1791" ht="15.75" customHeight="1">
      <c r="C1791" s="142" t="s">
        <v>1814</v>
      </c>
    </row>
    <row r="1792" ht="15.75" customHeight="1">
      <c r="C1792" s="142" t="s">
        <v>1492</v>
      </c>
    </row>
    <row r="1793" ht="15.75" customHeight="1">
      <c r="C1793" s="142" t="s">
        <v>1480</v>
      </c>
    </row>
    <row r="1794" ht="15.75" customHeight="1">
      <c r="D1794" s="142" t="s">
        <v>1807</v>
      </c>
    </row>
    <row r="1795" ht="15.75" customHeight="1">
      <c r="D1795" s="142" t="s">
        <v>1815</v>
      </c>
    </row>
    <row r="1796" ht="15.75" customHeight="1">
      <c r="D1796" s="142" t="s">
        <v>1580</v>
      </c>
    </row>
    <row r="1797" ht="15.75" customHeight="1">
      <c r="D1797" s="142" t="s">
        <v>1543</v>
      </c>
    </row>
    <row r="1798" ht="15.75" customHeight="1">
      <c r="C1798" s="142" t="s">
        <v>1497</v>
      </c>
    </row>
    <row r="1799" ht="15.75" customHeight="1">
      <c r="C1799" s="142" t="s">
        <v>1498</v>
      </c>
    </row>
    <row r="1800" ht="15.75" customHeight="1">
      <c r="C1800" s="142" t="s">
        <v>1499</v>
      </c>
    </row>
    <row r="1801" ht="15.75" customHeight="1">
      <c r="C1801" s="142" t="s">
        <v>1500</v>
      </c>
    </row>
    <row r="1802" ht="15.75" customHeight="1">
      <c r="C1802" s="142" t="s">
        <v>1501</v>
      </c>
    </row>
    <row r="1803" ht="15.75" customHeight="1">
      <c r="B1803" s="142" t="s">
        <v>1497</v>
      </c>
    </row>
    <row r="1804" ht="15.75" customHeight="1">
      <c r="B1804" s="142" t="s">
        <v>1480</v>
      </c>
    </row>
    <row r="1805" ht="15.75" customHeight="1">
      <c r="C1805" s="142" t="s">
        <v>1816</v>
      </c>
    </row>
    <row r="1806" ht="15.75" customHeight="1">
      <c r="C1806" s="142" t="s">
        <v>1817</v>
      </c>
    </row>
    <row r="1807" ht="15.75" customHeight="1">
      <c r="C1807" s="142" t="s">
        <v>1803</v>
      </c>
    </row>
    <row r="1808" ht="15.75" customHeight="1">
      <c r="C1808" s="142" t="s">
        <v>1484</v>
      </c>
    </row>
    <row r="1809" ht="15.75" customHeight="1">
      <c r="C1809" s="142" t="s">
        <v>1485</v>
      </c>
    </row>
    <row r="1810" ht="15.75" customHeight="1">
      <c r="C1810" s="142" t="s">
        <v>1486</v>
      </c>
    </row>
    <row r="1811" ht="15.75" customHeight="1">
      <c r="C1811" s="142" t="s">
        <v>1510</v>
      </c>
    </row>
    <row r="1812" ht="15.75" customHeight="1">
      <c r="C1812" s="142" t="s">
        <v>1488</v>
      </c>
    </row>
    <row r="1813" ht="15.75" customHeight="1">
      <c r="C1813" s="142" t="s">
        <v>1657</v>
      </c>
    </row>
    <row r="1814" ht="15.75" customHeight="1">
      <c r="C1814" s="142" t="s">
        <v>1818</v>
      </c>
    </row>
    <row r="1815" ht="15.75" customHeight="1">
      <c r="C1815" s="142" t="s">
        <v>1616</v>
      </c>
    </row>
    <row r="1816" ht="15.75" customHeight="1">
      <c r="C1816" s="142" t="s">
        <v>1492</v>
      </c>
    </row>
    <row r="1817" ht="15.75" customHeight="1">
      <c r="C1817" s="142" t="s">
        <v>1480</v>
      </c>
    </row>
    <row r="1818" ht="15.75" customHeight="1">
      <c r="D1818" s="142" t="s">
        <v>1524</v>
      </c>
    </row>
    <row r="1819" ht="15.75" customHeight="1">
      <c r="D1819" s="142" t="s">
        <v>1819</v>
      </c>
    </row>
    <row r="1820" ht="15.75" customHeight="1">
      <c r="D1820" s="142" t="s">
        <v>1653</v>
      </c>
    </row>
    <row r="1821" ht="15.75" customHeight="1">
      <c r="D1821" s="142" t="s">
        <v>1578</v>
      </c>
    </row>
    <row r="1822" ht="15.75" customHeight="1">
      <c r="C1822" s="142" t="s">
        <v>1497</v>
      </c>
    </row>
    <row r="1823" ht="15.75" customHeight="1">
      <c r="C1823" s="142" t="s">
        <v>1498</v>
      </c>
    </row>
    <row r="1824" ht="15.75" customHeight="1">
      <c r="C1824" s="142" t="s">
        <v>1499</v>
      </c>
    </row>
    <row r="1825" ht="15.75" customHeight="1">
      <c r="C1825" s="142" t="s">
        <v>1500</v>
      </c>
    </row>
    <row r="1826" ht="15.75" customHeight="1">
      <c r="C1826" s="142" t="s">
        <v>1501</v>
      </c>
    </row>
    <row r="1827" ht="15.75" customHeight="1">
      <c r="B1827" s="142" t="s">
        <v>1497</v>
      </c>
    </row>
    <row r="1828" ht="15.75" customHeight="1">
      <c r="B1828" s="142" t="s">
        <v>1480</v>
      </c>
    </row>
    <row r="1829" ht="15.75" customHeight="1">
      <c r="C1829" s="142" t="s">
        <v>1820</v>
      </c>
    </row>
    <row r="1830" ht="15.75" customHeight="1">
      <c r="C1830" s="142" t="s">
        <v>1536</v>
      </c>
    </row>
    <row r="1831" ht="15.75" customHeight="1">
      <c r="C1831" s="142" t="s">
        <v>1810</v>
      </c>
    </row>
    <row r="1832" ht="15.75" customHeight="1">
      <c r="C1832" s="142" t="s">
        <v>1484</v>
      </c>
    </row>
    <row r="1833" ht="15.75" customHeight="1">
      <c r="C1833" s="142" t="s">
        <v>1485</v>
      </c>
    </row>
    <row r="1834" ht="15.75" customHeight="1">
      <c r="C1834" s="142" t="s">
        <v>1486</v>
      </c>
    </row>
    <row r="1835" ht="15.75" customHeight="1">
      <c r="C1835" s="142" t="s">
        <v>1510</v>
      </c>
    </row>
    <row r="1836" ht="15.75" customHeight="1">
      <c r="C1836" s="142" t="s">
        <v>1488</v>
      </c>
    </row>
    <row r="1837" ht="15.75" customHeight="1">
      <c r="C1837" s="142" t="s">
        <v>1489</v>
      </c>
    </row>
    <row r="1838" ht="15.75" customHeight="1">
      <c r="C1838" s="142" t="s">
        <v>1821</v>
      </c>
    </row>
    <row r="1839" ht="15.75" customHeight="1">
      <c r="C1839" s="142" t="s">
        <v>1822</v>
      </c>
    </row>
    <row r="1840" ht="15.75" customHeight="1">
      <c r="C1840" s="142" t="s">
        <v>1492</v>
      </c>
    </row>
    <row r="1841" ht="15.75" customHeight="1">
      <c r="C1841" s="142" t="s">
        <v>1480</v>
      </c>
    </row>
    <row r="1842" ht="15.75" customHeight="1">
      <c r="D1842" s="142" t="s">
        <v>1807</v>
      </c>
    </row>
    <row r="1843" ht="15.75" customHeight="1">
      <c r="D1843" s="142" t="s">
        <v>1823</v>
      </c>
    </row>
    <row r="1844" ht="15.75" customHeight="1">
      <c r="D1844" s="142" t="s">
        <v>1824</v>
      </c>
    </row>
    <row r="1845" ht="15.75" customHeight="1">
      <c r="D1845" s="142" t="s">
        <v>1808</v>
      </c>
    </row>
    <row r="1846" ht="15.75" customHeight="1">
      <c r="C1846" s="142" t="s">
        <v>1497</v>
      </c>
    </row>
    <row r="1847" ht="15.75" customHeight="1">
      <c r="C1847" s="142" t="s">
        <v>1526</v>
      </c>
    </row>
    <row r="1848" ht="15.75" customHeight="1">
      <c r="C1848" s="142" t="s">
        <v>1499</v>
      </c>
    </row>
    <row r="1849" ht="15.75" customHeight="1">
      <c r="C1849" s="142" t="s">
        <v>1500</v>
      </c>
    </row>
    <row r="1850" ht="15.75" customHeight="1">
      <c r="C1850" s="142" t="s">
        <v>1501</v>
      </c>
    </row>
    <row r="1851" ht="15.75" customHeight="1">
      <c r="B1851" s="142" t="s">
        <v>1497</v>
      </c>
    </row>
    <row r="1852" ht="15.75" customHeight="1">
      <c r="B1852" s="142" t="s">
        <v>1480</v>
      </c>
    </row>
    <row r="1853" ht="15.75" customHeight="1">
      <c r="C1853" s="142" t="s">
        <v>1825</v>
      </c>
    </row>
    <row r="1854" ht="15.75" customHeight="1">
      <c r="C1854" s="142" t="s">
        <v>1565</v>
      </c>
    </row>
    <row r="1855" ht="15.75" customHeight="1">
      <c r="C1855" s="142" t="s">
        <v>1803</v>
      </c>
    </row>
    <row r="1856" ht="15.75" customHeight="1">
      <c r="C1856" s="142" t="s">
        <v>1484</v>
      </c>
    </row>
    <row r="1857" ht="15.75" customHeight="1">
      <c r="C1857" s="142" t="s">
        <v>1485</v>
      </c>
    </row>
    <row r="1858" ht="15.75" customHeight="1">
      <c r="C1858" s="142" t="s">
        <v>1486</v>
      </c>
    </row>
    <row r="1859" ht="15.75" customHeight="1">
      <c r="C1859" s="142" t="s">
        <v>1510</v>
      </c>
    </row>
    <row r="1860" ht="15.75" customHeight="1">
      <c r="C1860" s="142" t="s">
        <v>1488</v>
      </c>
    </row>
    <row r="1861" ht="15.75" customHeight="1">
      <c r="C1861" s="142" t="s">
        <v>1489</v>
      </c>
    </row>
    <row r="1862" ht="15.75" customHeight="1">
      <c r="C1862" s="142" t="s">
        <v>1826</v>
      </c>
    </row>
    <row r="1863" ht="15.75" customHeight="1">
      <c r="C1863" s="142" t="s">
        <v>1719</v>
      </c>
    </row>
    <row r="1864" ht="15.75" customHeight="1">
      <c r="C1864" s="142" t="s">
        <v>1492</v>
      </c>
    </row>
    <row r="1865" ht="15.75" customHeight="1">
      <c r="C1865" s="142" t="s">
        <v>1480</v>
      </c>
    </row>
    <row r="1866" ht="15.75" customHeight="1">
      <c r="D1866" s="142" t="s">
        <v>1790</v>
      </c>
    </row>
    <row r="1867" ht="15.75" customHeight="1">
      <c r="D1867" s="142" t="s">
        <v>1525</v>
      </c>
    </row>
    <row r="1868" ht="15.75" customHeight="1">
      <c r="D1868" s="142" t="s">
        <v>1729</v>
      </c>
    </row>
    <row r="1869" ht="15.75" customHeight="1">
      <c r="D1869" s="142" t="s">
        <v>1525</v>
      </c>
    </row>
    <row r="1870" ht="15.75" customHeight="1">
      <c r="C1870" s="142" t="s">
        <v>1497</v>
      </c>
    </row>
    <row r="1871" ht="15.75" customHeight="1">
      <c r="C1871" s="142" t="s">
        <v>1498</v>
      </c>
    </row>
    <row r="1872" ht="15.75" customHeight="1">
      <c r="C1872" s="142" t="s">
        <v>1499</v>
      </c>
    </row>
    <row r="1873" ht="15.75" customHeight="1">
      <c r="C1873" s="142" t="s">
        <v>1500</v>
      </c>
    </row>
    <row r="1874" ht="15.75" customHeight="1">
      <c r="C1874" s="142" t="s">
        <v>1501</v>
      </c>
    </row>
    <row r="1875" ht="15.75" customHeight="1">
      <c r="B1875" s="142" t="s">
        <v>1497</v>
      </c>
    </row>
    <row r="1876" ht="15.75" customHeight="1">
      <c r="A1876" s="142" t="s">
        <v>1527</v>
      </c>
    </row>
    <row r="1877" ht="15.75" customHeight="1"/>
    <row r="1878" ht="15.75" customHeight="1">
      <c r="A1878" s="142" t="s">
        <v>1827</v>
      </c>
    </row>
    <row r="1879" ht="15.75" customHeight="1">
      <c r="A1879" s="142" t="s">
        <v>1480</v>
      </c>
    </row>
    <row r="1880" ht="15.75" customHeight="1">
      <c r="B1880" s="142" t="s">
        <v>1480</v>
      </c>
    </row>
    <row r="1881" ht="15.75" customHeight="1">
      <c r="C1881" s="142" t="s">
        <v>1828</v>
      </c>
    </row>
    <row r="1882" ht="15.75" customHeight="1">
      <c r="C1882" s="142" t="s">
        <v>1536</v>
      </c>
    </row>
    <row r="1883" ht="15.75" customHeight="1">
      <c r="C1883" s="142" t="s">
        <v>1503</v>
      </c>
    </row>
    <row r="1884" ht="15.75" customHeight="1">
      <c r="C1884" s="142" t="s">
        <v>1484</v>
      </c>
    </row>
    <row r="1885" ht="15.75" customHeight="1">
      <c r="C1885" s="142" t="s">
        <v>1485</v>
      </c>
    </row>
    <row r="1886" ht="15.75" customHeight="1">
      <c r="C1886" s="142" t="s">
        <v>1486</v>
      </c>
    </row>
    <row r="1887" ht="15.75" customHeight="1">
      <c r="C1887" s="142" t="s">
        <v>1510</v>
      </c>
    </row>
    <row r="1888" ht="15.75" customHeight="1">
      <c r="C1888" s="142" t="s">
        <v>1488</v>
      </c>
    </row>
    <row r="1889" ht="15.75" customHeight="1">
      <c r="C1889" s="142" t="s">
        <v>1489</v>
      </c>
    </row>
    <row r="1890" ht="15.75" customHeight="1">
      <c r="C1890" s="142" t="s">
        <v>1829</v>
      </c>
    </row>
    <row r="1891" ht="15.75" customHeight="1">
      <c r="C1891" s="142" t="s">
        <v>1830</v>
      </c>
    </row>
    <row r="1892" ht="15.75" customHeight="1">
      <c r="C1892" s="142" t="s">
        <v>1492</v>
      </c>
    </row>
    <row r="1893" ht="15.75" customHeight="1">
      <c r="C1893" s="142" t="s">
        <v>1480</v>
      </c>
    </row>
    <row r="1894" ht="15.75" customHeight="1">
      <c r="D1894" s="142" t="s">
        <v>1831</v>
      </c>
    </row>
    <row r="1895" ht="15.75" customHeight="1">
      <c r="D1895" s="142" t="s">
        <v>1554</v>
      </c>
    </row>
    <row r="1896" ht="15.75" customHeight="1">
      <c r="D1896" s="142" t="s">
        <v>1832</v>
      </c>
    </row>
    <row r="1897" ht="15.75" customHeight="1">
      <c r="D1897" s="142" t="s">
        <v>1592</v>
      </c>
    </row>
    <row r="1898" ht="15.75" customHeight="1">
      <c r="C1898" s="142" t="s">
        <v>1497</v>
      </c>
    </row>
    <row r="1899" ht="15.75" customHeight="1">
      <c r="C1899" s="142" t="s">
        <v>1498</v>
      </c>
    </row>
    <row r="1900" ht="15.75" customHeight="1">
      <c r="C1900" s="142" t="s">
        <v>1499</v>
      </c>
    </row>
    <row r="1901" ht="15.75" customHeight="1">
      <c r="C1901" s="142" t="s">
        <v>1500</v>
      </c>
    </row>
    <row r="1902" ht="15.75" customHeight="1">
      <c r="C1902" s="142" t="s">
        <v>1501</v>
      </c>
    </row>
    <row r="1903" ht="15.75" customHeight="1">
      <c r="B1903" s="142" t="s">
        <v>1497</v>
      </c>
    </row>
    <row r="1904" ht="15.75" customHeight="1">
      <c r="B1904" s="142" t="s">
        <v>1480</v>
      </c>
    </row>
    <row r="1905" ht="15.75" customHeight="1">
      <c r="C1905" s="142" t="s">
        <v>1833</v>
      </c>
    </row>
    <row r="1906" ht="15.75" customHeight="1">
      <c r="C1906" s="142" t="s">
        <v>1636</v>
      </c>
    </row>
    <row r="1907" ht="15.75" customHeight="1">
      <c r="C1907" s="142" t="s">
        <v>1503</v>
      </c>
    </row>
    <row r="1908" ht="15.75" customHeight="1">
      <c r="C1908" s="142" t="s">
        <v>1484</v>
      </c>
    </row>
    <row r="1909" ht="15.75" customHeight="1">
      <c r="C1909" s="142" t="s">
        <v>1537</v>
      </c>
    </row>
    <row r="1910" ht="15.75" customHeight="1">
      <c r="C1910" s="142" t="s">
        <v>1486</v>
      </c>
    </row>
    <row r="1911" ht="15.75" customHeight="1">
      <c r="C1911" s="142" t="s">
        <v>1538</v>
      </c>
    </row>
    <row r="1912" ht="15.75" customHeight="1">
      <c r="C1912" s="142" t="s">
        <v>1488</v>
      </c>
    </row>
    <row r="1913" ht="15.75" customHeight="1">
      <c r="C1913" s="142" t="s">
        <v>1637</v>
      </c>
    </row>
    <row r="1914" ht="15.75" customHeight="1">
      <c r="C1914" s="142" t="s">
        <v>1834</v>
      </c>
    </row>
    <row r="1915" ht="15.75" customHeight="1">
      <c r="C1915" s="142" t="s">
        <v>1835</v>
      </c>
    </row>
    <row r="1916" ht="15.75" customHeight="1">
      <c r="C1916" s="142" t="s">
        <v>1492</v>
      </c>
    </row>
    <row r="1917" ht="15.75" customHeight="1">
      <c r="C1917" s="142" t="s">
        <v>1480</v>
      </c>
    </row>
    <row r="1918" ht="15.75" customHeight="1">
      <c r="D1918" s="142" t="s">
        <v>1560</v>
      </c>
    </row>
    <row r="1919" ht="15.75" customHeight="1">
      <c r="D1919" s="142" t="s">
        <v>1836</v>
      </c>
    </row>
    <row r="1920" ht="15.75" customHeight="1">
      <c r="D1920" s="142" t="s">
        <v>1593</v>
      </c>
    </row>
    <row r="1921" ht="15.75" customHeight="1">
      <c r="D1921" s="142" t="s">
        <v>1753</v>
      </c>
    </row>
    <row r="1922" ht="15.75" customHeight="1">
      <c r="C1922" s="142" t="s">
        <v>1497</v>
      </c>
    </row>
    <row r="1923" ht="15.75" customHeight="1">
      <c r="C1923" s="142" t="s">
        <v>1498</v>
      </c>
    </row>
    <row r="1924" ht="15.75" customHeight="1">
      <c r="C1924" s="142" t="s">
        <v>1499</v>
      </c>
    </row>
    <row r="1925" ht="15.75" customHeight="1">
      <c r="C1925" s="142" t="s">
        <v>1500</v>
      </c>
    </row>
    <row r="1926" ht="15.75" customHeight="1">
      <c r="C1926" s="142" t="s">
        <v>1501</v>
      </c>
    </row>
    <row r="1927" ht="15.75" customHeight="1">
      <c r="B1927" s="142" t="s">
        <v>1497</v>
      </c>
    </row>
    <row r="1928" ht="15.75" customHeight="1">
      <c r="B1928" s="142" t="s">
        <v>1480</v>
      </c>
    </row>
    <row r="1929" ht="15.75" customHeight="1">
      <c r="C1929" s="142" t="s">
        <v>1837</v>
      </c>
    </row>
    <row r="1930" ht="15.75" customHeight="1">
      <c r="C1930" s="142" t="s">
        <v>1565</v>
      </c>
    </row>
    <row r="1931" ht="15.75" customHeight="1">
      <c r="C1931" s="142" t="s">
        <v>1517</v>
      </c>
    </row>
    <row r="1932" ht="15.75" customHeight="1">
      <c r="C1932" s="142" t="s">
        <v>1484</v>
      </c>
    </row>
    <row r="1933" ht="15.75" customHeight="1">
      <c r="C1933" s="142" t="s">
        <v>1485</v>
      </c>
    </row>
    <row r="1934" ht="15.75" customHeight="1">
      <c r="C1934" s="142" t="s">
        <v>1486</v>
      </c>
    </row>
    <row r="1935" ht="15.75" customHeight="1">
      <c r="C1935" s="142" t="s">
        <v>1538</v>
      </c>
    </row>
    <row r="1936" ht="15.75" customHeight="1">
      <c r="C1936" s="142" t="s">
        <v>1488</v>
      </c>
    </row>
    <row r="1937" ht="15.75" customHeight="1">
      <c r="C1937" s="142" t="s">
        <v>1489</v>
      </c>
    </row>
    <row r="1938" ht="15.75" customHeight="1">
      <c r="C1938" s="142" t="s">
        <v>1838</v>
      </c>
    </row>
    <row r="1939" ht="15.75" customHeight="1">
      <c r="C1939" s="142" t="s">
        <v>1839</v>
      </c>
    </row>
    <row r="1940" ht="15.75" customHeight="1">
      <c r="C1940" s="142" t="s">
        <v>1492</v>
      </c>
    </row>
    <row r="1941" ht="15.75" customHeight="1">
      <c r="C1941" s="142" t="s">
        <v>1480</v>
      </c>
    </row>
    <row r="1942" ht="15.75" customHeight="1">
      <c r="D1942" s="142" t="s">
        <v>1840</v>
      </c>
    </row>
    <row r="1943" ht="15.75" customHeight="1">
      <c r="D1943" s="142" t="s">
        <v>1841</v>
      </c>
    </row>
    <row r="1944" ht="15.75" customHeight="1">
      <c r="D1944" s="142" t="s">
        <v>1716</v>
      </c>
    </row>
    <row r="1945" ht="15.75" customHeight="1">
      <c r="D1945" s="142" t="s">
        <v>1629</v>
      </c>
    </row>
    <row r="1946" ht="15.75" customHeight="1">
      <c r="C1946" s="142" t="s">
        <v>1497</v>
      </c>
    </row>
    <row r="1947" ht="15.75" customHeight="1">
      <c r="C1947" s="142" t="s">
        <v>1526</v>
      </c>
    </row>
    <row r="1948" ht="15.75" customHeight="1">
      <c r="C1948" s="142" t="s">
        <v>1499</v>
      </c>
    </row>
    <row r="1949" ht="15.75" customHeight="1">
      <c r="C1949" s="142" t="s">
        <v>1500</v>
      </c>
    </row>
    <row r="1950" ht="15.75" customHeight="1">
      <c r="C1950" s="142" t="s">
        <v>1501</v>
      </c>
    </row>
    <row r="1951" ht="15.75" customHeight="1">
      <c r="B1951" s="142" t="s">
        <v>1497</v>
      </c>
    </row>
    <row r="1952" ht="15.75" customHeight="1">
      <c r="B1952" s="142" t="s">
        <v>1480</v>
      </c>
    </row>
    <row r="1953" ht="15.75" customHeight="1">
      <c r="C1953" s="142" t="s">
        <v>1842</v>
      </c>
    </row>
    <row r="1954" ht="15.75" customHeight="1">
      <c r="C1954" s="142" t="s">
        <v>1843</v>
      </c>
    </row>
    <row r="1955" ht="15.75" customHeight="1">
      <c r="C1955" s="142" t="s">
        <v>1517</v>
      </c>
    </row>
    <row r="1956" ht="15.75" customHeight="1">
      <c r="C1956" s="142" t="s">
        <v>1484</v>
      </c>
    </row>
    <row r="1957" ht="15.75" customHeight="1">
      <c r="C1957" s="142" t="s">
        <v>1485</v>
      </c>
    </row>
    <row r="1958" ht="15.75" customHeight="1">
      <c r="C1958" s="142" t="s">
        <v>1486</v>
      </c>
    </row>
    <row r="1959" ht="15.75" customHeight="1">
      <c r="C1959" s="142" t="s">
        <v>1510</v>
      </c>
    </row>
    <row r="1960" ht="15.75" customHeight="1">
      <c r="C1960" s="142" t="s">
        <v>1488</v>
      </c>
    </row>
    <row r="1961" ht="15.75" customHeight="1">
      <c r="C1961" s="142" t="s">
        <v>1489</v>
      </c>
    </row>
    <row r="1962" ht="15.75" customHeight="1">
      <c r="C1962" s="142" t="s">
        <v>1844</v>
      </c>
    </row>
    <row r="1963" ht="15.75" customHeight="1">
      <c r="C1963" s="142" t="s">
        <v>1822</v>
      </c>
    </row>
    <row r="1964" ht="15.75" customHeight="1">
      <c r="C1964" s="142" t="s">
        <v>1492</v>
      </c>
    </row>
    <row r="1965" ht="15.75" customHeight="1">
      <c r="C1965" s="142" t="s">
        <v>1480</v>
      </c>
    </row>
    <row r="1966" ht="15.75" customHeight="1">
      <c r="D1966" s="142" t="s">
        <v>1524</v>
      </c>
    </row>
    <row r="1967" ht="15.75" customHeight="1">
      <c r="D1967" s="142" t="s">
        <v>1784</v>
      </c>
    </row>
    <row r="1968" ht="15.75" customHeight="1">
      <c r="D1968" s="142" t="s">
        <v>1554</v>
      </c>
    </row>
    <row r="1969" ht="15.75" customHeight="1">
      <c r="D1969" s="142" t="s">
        <v>1622</v>
      </c>
    </row>
    <row r="1970" ht="15.75" customHeight="1">
      <c r="C1970" s="142" t="s">
        <v>1497</v>
      </c>
    </row>
    <row r="1971" ht="15.75" customHeight="1">
      <c r="C1971" s="142" t="s">
        <v>1526</v>
      </c>
    </row>
    <row r="1972" ht="15.75" customHeight="1">
      <c r="C1972" s="142" t="s">
        <v>1499</v>
      </c>
    </row>
    <row r="1973" ht="15.75" customHeight="1">
      <c r="C1973" s="142" t="s">
        <v>1500</v>
      </c>
    </row>
    <row r="1974" ht="15.75" customHeight="1">
      <c r="C1974" s="142" t="s">
        <v>1501</v>
      </c>
    </row>
    <row r="1975" ht="15.75" customHeight="1">
      <c r="B1975" s="142" t="s">
        <v>1497</v>
      </c>
    </row>
    <row r="1976" ht="15.75" customHeight="1">
      <c r="A1976" s="142" t="s">
        <v>1527</v>
      </c>
    </row>
    <row r="1977" ht="15.75" customHeight="1"/>
    <row r="1978" ht="15.75" customHeight="1">
      <c r="A1978" s="142" t="s">
        <v>1845</v>
      </c>
    </row>
    <row r="1979" ht="15.75" customHeight="1">
      <c r="A1979" s="142" t="s">
        <v>1846</v>
      </c>
    </row>
    <row r="1980" ht="15.75" customHeight="1">
      <c r="A1980" s="142" t="s">
        <v>1480</v>
      </c>
    </row>
    <row r="1981" ht="15.75" customHeight="1">
      <c r="B1981" s="142" t="s">
        <v>1480</v>
      </c>
    </row>
    <row r="1982" ht="15.75" customHeight="1">
      <c r="C1982" s="142" t="s">
        <v>1847</v>
      </c>
    </row>
    <row r="1983" ht="15.75" customHeight="1">
      <c r="C1983" s="142" t="s">
        <v>1565</v>
      </c>
    </row>
    <row r="1984" ht="15.75" customHeight="1">
      <c r="C1984" s="142" t="s">
        <v>1503</v>
      </c>
    </row>
    <row r="1985" ht="15.75" customHeight="1">
      <c r="C1985" s="142" t="s">
        <v>1484</v>
      </c>
    </row>
    <row r="1986" ht="15.75" customHeight="1">
      <c r="C1986" s="142" t="s">
        <v>1485</v>
      </c>
    </row>
    <row r="1987" ht="15.75" customHeight="1">
      <c r="C1987" s="142" t="s">
        <v>1486</v>
      </c>
    </row>
    <row r="1988" ht="15.75" customHeight="1">
      <c r="C1988" s="142" t="s">
        <v>1510</v>
      </c>
    </row>
    <row r="1989" ht="15.75" customHeight="1">
      <c r="C1989" s="142" t="s">
        <v>1488</v>
      </c>
    </row>
    <row r="1990" ht="15.75" customHeight="1">
      <c r="C1990" s="142" t="s">
        <v>1489</v>
      </c>
    </row>
    <row r="1991" ht="15.75" customHeight="1">
      <c r="C1991" s="142" t="s">
        <v>1848</v>
      </c>
    </row>
    <row r="1992" ht="15.75" customHeight="1">
      <c r="C1992" s="142" t="s">
        <v>1849</v>
      </c>
    </row>
    <row r="1993" ht="15.75" customHeight="1">
      <c r="C1993" s="142" t="s">
        <v>1492</v>
      </c>
    </row>
    <row r="1994" ht="15.75" customHeight="1">
      <c r="C1994" s="142" t="s">
        <v>1480</v>
      </c>
    </row>
    <row r="1995" ht="15.75" customHeight="1">
      <c r="D1995" s="142" t="s">
        <v>1493</v>
      </c>
    </row>
    <row r="1996" ht="15.75" customHeight="1">
      <c r="D1996" s="142" t="s">
        <v>1850</v>
      </c>
    </row>
    <row r="1997" ht="15.75" customHeight="1">
      <c r="D1997" s="142" t="s">
        <v>1851</v>
      </c>
    </row>
    <row r="1998" ht="15.75" customHeight="1">
      <c r="D1998" s="142" t="s">
        <v>1852</v>
      </c>
    </row>
    <row r="1999" ht="15.75" customHeight="1">
      <c r="C1999" s="142" t="s">
        <v>1497</v>
      </c>
    </row>
    <row r="2000" ht="15.75" customHeight="1">
      <c r="C2000" s="142" t="s">
        <v>1498</v>
      </c>
    </row>
    <row r="2001" ht="15.75" customHeight="1">
      <c r="C2001" s="142" t="s">
        <v>1499</v>
      </c>
    </row>
    <row r="2002" ht="15.75" customHeight="1">
      <c r="C2002" s="142" t="s">
        <v>1500</v>
      </c>
    </row>
    <row r="2003" ht="15.75" customHeight="1">
      <c r="C2003" s="142" t="s">
        <v>1501</v>
      </c>
    </row>
    <row r="2004" ht="15.75" customHeight="1">
      <c r="B2004" s="142" t="s">
        <v>1497</v>
      </c>
    </row>
    <row r="2005" ht="15.75" customHeight="1">
      <c r="B2005" s="142" t="s">
        <v>1480</v>
      </c>
    </row>
    <row r="2006" ht="15.75" customHeight="1">
      <c r="C2006" s="142" t="s">
        <v>1853</v>
      </c>
    </row>
    <row r="2007" ht="15.75" customHeight="1">
      <c r="C2007" s="142" t="s">
        <v>1536</v>
      </c>
    </row>
    <row r="2008" ht="15.75" customHeight="1">
      <c r="C2008" s="142" t="s">
        <v>1503</v>
      </c>
    </row>
    <row r="2009" ht="15.75" customHeight="1">
      <c r="C2009" s="142" t="s">
        <v>1484</v>
      </c>
    </row>
    <row r="2010" ht="15.75" customHeight="1">
      <c r="C2010" s="142" t="s">
        <v>1485</v>
      </c>
    </row>
    <row r="2011" ht="15.75" customHeight="1">
      <c r="C2011" s="142" t="s">
        <v>1486</v>
      </c>
    </row>
    <row r="2012" ht="15.75" customHeight="1">
      <c r="C2012" s="142" t="s">
        <v>1510</v>
      </c>
    </row>
    <row r="2013" ht="15.75" customHeight="1">
      <c r="C2013" s="142" t="s">
        <v>1488</v>
      </c>
    </row>
    <row r="2014" ht="15.75" customHeight="1">
      <c r="C2014" s="142" t="s">
        <v>1489</v>
      </c>
    </row>
    <row r="2015" ht="15.75" customHeight="1">
      <c r="C2015" s="142" t="s">
        <v>1854</v>
      </c>
    </row>
    <row r="2016" ht="15.75" customHeight="1">
      <c r="C2016" s="142" t="s">
        <v>1616</v>
      </c>
    </row>
    <row r="2017" ht="15.75" customHeight="1">
      <c r="C2017" s="142" t="s">
        <v>1492</v>
      </c>
    </row>
    <row r="2018" ht="15.75" customHeight="1">
      <c r="C2018" s="142" t="s">
        <v>1480</v>
      </c>
    </row>
    <row r="2019" ht="15.75" customHeight="1">
      <c r="D2019" s="142" t="s">
        <v>1855</v>
      </c>
    </row>
    <row r="2020" ht="15.75" customHeight="1">
      <c r="D2020" s="142" t="s">
        <v>1824</v>
      </c>
    </row>
    <row r="2021" ht="15.75" customHeight="1">
      <c r="D2021" s="142" t="s">
        <v>1856</v>
      </c>
    </row>
    <row r="2022" ht="15.75" customHeight="1">
      <c r="D2022" s="142" t="s">
        <v>1753</v>
      </c>
    </row>
    <row r="2023" ht="15.75" customHeight="1">
      <c r="C2023" s="142" t="s">
        <v>1497</v>
      </c>
    </row>
    <row r="2024" ht="15.75" customHeight="1">
      <c r="C2024" s="142" t="s">
        <v>1498</v>
      </c>
    </row>
    <row r="2025" ht="15.75" customHeight="1">
      <c r="C2025" s="142" t="s">
        <v>1499</v>
      </c>
    </row>
    <row r="2026" ht="15.75" customHeight="1">
      <c r="C2026" s="142" t="s">
        <v>1500</v>
      </c>
    </row>
    <row r="2027" ht="15.75" customHeight="1">
      <c r="C2027" s="142" t="s">
        <v>1501</v>
      </c>
    </row>
    <row r="2028" ht="15.75" customHeight="1">
      <c r="B2028" s="142" t="s">
        <v>1497</v>
      </c>
    </row>
    <row r="2029" ht="15.75" customHeight="1">
      <c r="B2029" s="142" t="s">
        <v>1480</v>
      </c>
    </row>
    <row r="2030" ht="15.75" customHeight="1">
      <c r="C2030" s="142" t="s">
        <v>1857</v>
      </c>
    </row>
    <row r="2031" ht="15.75" customHeight="1">
      <c r="C2031" s="142" t="s">
        <v>1482</v>
      </c>
    </row>
    <row r="2032" ht="15.75" customHeight="1">
      <c r="C2032" s="142" t="s">
        <v>1517</v>
      </c>
    </row>
    <row r="2033" ht="15.75" customHeight="1">
      <c r="C2033" s="142" t="s">
        <v>1484</v>
      </c>
    </row>
    <row r="2034" ht="15.75" customHeight="1">
      <c r="C2034" s="142" t="s">
        <v>1485</v>
      </c>
    </row>
    <row r="2035" ht="15.75" customHeight="1">
      <c r="C2035" s="142" t="s">
        <v>1486</v>
      </c>
    </row>
    <row r="2036" ht="15.75" customHeight="1">
      <c r="C2036" s="142" t="s">
        <v>1510</v>
      </c>
    </row>
    <row r="2037" ht="15.75" customHeight="1">
      <c r="C2037" s="142" t="s">
        <v>1488</v>
      </c>
    </row>
    <row r="2038" ht="15.75" customHeight="1">
      <c r="C2038" s="142" t="s">
        <v>1489</v>
      </c>
    </row>
    <row r="2039" ht="15.75" customHeight="1">
      <c r="C2039" s="142" t="s">
        <v>1858</v>
      </c>
    </row>
    <row r="2040" ht="15.75" customHeight="1">
      <c r="C2040" s="142" t="s">
        <v>1859</v>
      </c>
    </row>
    <row r="2041" ht="15.75" customHeight="1">
      <c r="C2041" s="142" t="s">
        <v>1492</v>
      </c>
    </row>
    <row r="2042" ht="15.75" customHeight="1">
      <c r="C2042" s="142" t="s">
        <v>1480</v>
      </c>
    </row>
    <row r="2043" ht="15.75" customHeight="1">
      <c r="D2043" s="142" t="s">
        <v>1493</v>
      </c>
    </row>
    <row r="2044" ht="15.75" customHeight="1">
      <c r="D2044" s="142" t="s">
        <v>1629</v>
      </c>
    </row>
    <row r="2045" ht="15.75" customHeight="1">
      <c r="D2045" s="142" t="s">
        <v>1495</v>
      </c>
    </row>
    <row r="2046" ht="15.75" customHeight="1">
      <c r="D2046" s="142" t="s">
        <v>1773</v>
      </c>
    </row>
    <row r="2047" ht="15.75" customHeight="1">
      <c r="C2047" s="142" t="s">
        <v>1497</v>
      </c>
    </row>
    <row r="2048" ht="15.75" customHeight="1">
      <c r="C2048" s="142" t="s">
        <v>1526</v>
      </c>
    </row>
    <row r="2049" ht="15.75" customHeight="1">
      <c r="C2049" s="142" t="s">
        <v>1499</v>
      </c>
    </row>
    <row r="2050" ht="15.75" customHeight="1">
      <c r="C2050" s="142" t="s">
        <v>1500</v>
      </c>
    </row>
    <row r="2051" ht="15.75" customHeight="1">
      <c r="C2051" s="142" t="s">
        <v>1501</v>
      </c>
    </row>
    <row r="2052" ht="15.75" customHeight="1">
      <c r="B2052" s="142" t="s">
        <v>1497</v>
      </c>
    </row>
    <row r="2053" ht="15.75" customHeight="1">
      <c r="B2053" s="142" t="s">
        <v>1480</v>
      </c>
    </row>
    <row r="2054" ht="15.75" customHeight="1">
      <c r="C2054" s="142" t="s">
        <v>1860</v>
      </c>
    </row>
    <row r="2055" ht="15.75" customHeight="1">
      <c r="C2055" s="142" t="s">
        <v>1565</v>
      </c>
    </row>
    <row r="2056" ht="15.75" customHeight="1">
      <c r="C2056" s="142" t="s">
        <v>1503</v>
      </c>
    </row>
    <row r="2057" ht="15.75" customHeight="1">
      <c r="C2057" s="142" t="s">
        <v>1484</v>
      </c>
    </row>
    <row r="2058" ht="15.75" customHeight="1">
      <c r="C2058" s="142" t="s">
        <v>1485</v>
      </c>
    </row>
    <row r="2059" ht="15.75" customHeight="1">
      <c r="C2059" s="142" t="s">
        <v>1486</v>
      </c>
    </row>
    <row r="2060" ht="15.75" customHeight="1">
      <c r="C2060" s="142" t="s">
        <v>1510</v>
      </c>
    </row>
    <row r="2061" ht="15.75" customHeight="1">
      <c r="C2061" s="142" t="s">
        <v>1488</v>
      </c>
    </row>
    <row r="2062" ht="15.75" customHeight="1">
      <c r="C2062" s="142" t="s">
        <v>1489</v>
      </c>
    </row>
    <row r="2063" ht="15.75" customHeight="1">
      <c r="C2063" s="142" t="s">
        <v>1861</v>
      </c>
    </row>
    <row r="2064" ht="15.75" customHeight="1">
      <c r="C2064" s="142" t="s">
        <v>1822</v>
      </c>
    </row>
    <row r="2065" ht="15.75" customHeight="1">
      <c r="C2065" s="142" t="s">
        <v>1492</v>
      </c>
    </row>
    <row r="2066" ht="15.75" customHeight="1">
      <c r="C2066" s="142" t="s">
        <v>1480</v>
      </c>
    </row>
    <row r="2067" ht="15.75" customHeight="1">
      <c r="D2067" s="142" t="s">
        <v>1661</v>
      </c>
    </row>
    <row r="2068" ht="15.75" customHeight="1">
      <c r="D2068" s="142" t="s">
        <v>1682</v>
      </c>
    </row>
    <row r="2069" ht="15.75" customHeight="1">
      <c r="D2069" s="142" t="s">
        <v>1533</v>
      </c>
    </row>
    <row r="2070" ht="15.75" customHeight="1">
      <c r="D2070" s="142" t="s">
        <v>1862</v>
      </c>
    </row>
    <row r="2071" ht="15.75" customHeight="1">
      <c r="C2071" s="142" t="s">
        <v>1497</v>
      </c>
    </row>
    <row r="2072" ht="15.75" customHeight="1">
      <c r="C2072" s="142" t="s">
        <v>1526</v>
      </c>
    </row>
    <row r="2073" ht="15.75" customHeight="1">
      <c r="C2073" s="142" t="s">
        <v>1499</v>
      </c>
    </row>
    <row r="2074" ht="15.75" customHeight="1">
      <c r="C2074" s="142" t="s">
        <v>1500</v>
      </c>
    </row>
    <row r="2075" ht="15.75" customHeight="1">
      <c r="C2075" s="142" t="s">
        <v>1501</v>
      </c>
    </row>
    <row r="2076" ht="15.75" customHeight="1">
      <c r="B2076" s="142" t="s">
        <v>1497</v>
      </c>
    </row>
    <row r="2077" ht="15.75" customHeight="1">
      <c r="B2077" s="142" t="s">
        <v>1480</v>
      </c>
    </row>
    <row r="2078" ht="15.75" customHeight="1">
      <c r="C2078" s="142" t="s">
        <v>1863</v>
      </c>
    </row>
    <row r="2079" ht="15.75" customHeight="1">
      <c r="C2079" s="142" t="s">
        <v>1482</v>
      </c>
    </row>
    <row r="2080" ht="15.75" customHeight="1">
      <c r="C2080" s="142" t="s">
        <v>1503</v>
      </c>
    </row>
    <row r="2081" ht="15.75" customHeight="1">
      <c r="C2081" s="142" t="s">
        <v>1484</v>
      </c>
    </row>
    <row r="2082" ht="15.75" customHeight="1">
      <c r="C2082" s="142" t="s">
        <v>1485</v>
      </c>
    </row>
    <row r="2083" ht="15.75" customHeight="1">
      <c r="C2083" s="142" t="s">
        <v>1486</v>
      </c>
    </row>
    <row r="2084" ht="15.75" customHeight="1">
      <c r="C2084" s="142" t="s">
        <v>1510</v>
      </c>
    </row>
    <row r="2085" ht="15.75" customHeight="1">
      <c r="C2085" s="142" t="s">
        <v>1488</v>
      </c>
    </row>
    <row r="2086" ht="15.75" customHeight="1">
      <c r="C2086" s="142" t="s">
        <v>1489</v>
      </c>
    </row>
    <row r="2087" ht="15.75" customHeight="1">
      <c r="C2087" s="142" t="s">
        <v>1762</v>
      </c>
    </row>
    <row r="2088" ht="15.75" customHeight="1">
      <c r="C2088" s="142" t="s">
        <v>1805</v>
      </c>
    </row>
    <row r="2089" ht="15.75" customHeight="1">
      <c r="C2089" s="142" t="s">
        <v>1492</v>
      </c>
    </row>
    <row r="2090" ht="15.75" customHeight="1">
      <c r="C2090" s="142" t="s">
        <v>1480</v>
      </c>
    </row>
    <row r="2091" ht="15.75" customHeight="1">
      <c r="D2091" s="142" t="s">
        <v>1704</v>
      </c>
    </row>
    <row r="2092" ht="15.75" customHeight="1">
      <c r="D2092" s="142" t="s">
        <v>1864</v>
      </c>
    </row>
    <row r="2093" ht="15.75" customHeight="1">
      <c r="D2093" s="142" t="s">
        <v>1759</v>
      </c>
    </row>
    <row r="2094" ht="15.75" customHeight="1">
      <c r="D2094" s="142" t="s">
        <v>1567</v>
      </c>
    </row>
    <row r="2095" ht="15.75" customHeight="1">
      <c r="C2095" s="142" t="s">
        <v>1497</v>
      </c>
    </row>
    <row r="2096" ht="15.75" customHeight="1">
      <c r="C2096" s="142" t="s">
        <v>1498</v>
      </c>
    </row>
    <row r="2097" ht="15.75" customHeight="1">
      <c r="C2097" s="142" t="s">
        <v>1499</v>
      </c>
    </row>
    <row r="2098" ht="15.75" customHeight="1">
      <c r="C2098" s="142" t="s">
        <v>1500</v>
      </c>
    </row>
    <row r="2099" ht="15.75" customHeight="1">
      <c r="C2099" s="142" t="s">
        <v>1501</v>
      </c>
    </row>
    <row r="2100" ht="15.75" customHeight="1">
      <c r="B2100" s="142" t="s">
        <v>1497</v>
      </c>
    </row>
    <row r="2101" ht="15.75" customHeight="1"/>
    <row r="2102" ht="15.75" customHeight="1">
      <c r="A2102" s="142" t="s">
        <v>1527</v>
      </c>
    </row>
    <row r="2103" ht="15.75" customHeight="1"/>
    <row r="2104" ht="15.75" customHeight="1">
      <c r="A2104" s="142" t="s">
        <v>1865</v>
      </c>
    </row>
    <row r="2105" ht="15.75" customHeight="1">
      <c r="A2105" s="142" t="s">
        <v>1480</v>
      </c>
    </row>
    <row r="2106" ht="15.75" customHeight="1">
      <c r="B2106" s="142" t="s">
        <v>1480</v>
      </c>
    </row>
    <row r="2107" ht="15.75" customHeight="1">
      <c r="C2107" s="142" t="s">
        <v>1866</v>
      </c>
    </row>
    <row r="2108" ht="15.75" customHeight="1">
      <c r="C2108" s="142" t="s">
        <v>1482</v>
      </c>
    </row>
    <row r="2109" ht="15.75" customHeight="1">
      <c r="C2109" s="142" t="s">
        <v>1867</v>
      </c>
    </row>
    <row r="2110" ht="15.75" customHeight="1">
      <c r="C2110" s="142" t="s">
        <v>1484</v>
      </c>
    </row>
    <row r="2111" ht="15.75" customHeight="1">
      <c r="C2111" s="142" t="s">
        <v>1485</v>
      </c>
    </row>
    <row r="2112" ht="15.75" customHeight="1">
      <c r="C2112" s="142" t="s">
        <v>1486</v>
      </c>
    </row>
    <row r="2113" ht="15.75" customHeight="1">
      <c r="C2113" s="142" t="s">
        <v>1510</v>
      </c>
    </row>
    <row r="2114" ht="15.75" customHeight="1">
      <c r="C2114" s="142" t="s">
        <v>1488</v>
      </c>
    </row>
    <row r="2115" ht="15.75" customHeight="1">
      <c r="C2115" s="142" t="s">
        <v>1489</v>
      </c>
    </row>
    <row r="2116" ht="15.75" customHeight="1">
      <c r="C2116" s="142" t="s">
        <v>1868</v>
      </c>
    </row>
    <row r="2117" ht="15.75" customHeight="1">
      <c r="C2117" s="142" t="s">
        <v>1674</v>
      </c>
    </row>
    <row r="2118" ht="15.75" customHeight="1">
      <c r="C2118" s="142" t="s">
        <v>1492</v>
      </c>
    </row>
    <row r="2119" ht="15.75" customHeight="1">
      <c r="C2119" s="142" t="s">
        <v>1480</v>
      </c>
    </row>
    <row r="2120" ht="15.75" customHeight="1">
      <c r="D2120" s="142" t="s">
        <v>1506</v>
      </c>
    </row>
    <row r="2121" ht="15.75" customHeight="1">
      <c r="D2121" s="142" t="s">
        <v>1869</v>
      </c>
    </row>
    <row r="2122" ht="15.75" customHeight="1">
      <c r="D2122" s="142" t="s">
        <v>1508</v>
      </c>
    </row>
    <row r="2123" ht="15.75" customHeight="1">
      <c r="D2123" s="142" t="s">
        <v>1870</v>
      </c>
    </row>
    <row r="2124" ht="15.75" customHeight="1">
      <c r="C2124" s="142" t="s">
        <v>1497</v>
      </c>
    </row>
    <row r="2125" ht="15.75" customHeight="1">
      <c r="C2125" s="142" t="s">
        <v>1498</v>
      </c>
    </row>
    <row r="2126" ht="15.75" customHeight="1">
      <c r="C2126" s="142" t="s">
        <v>1499</v>
      </c>
    </row>
    <row r="2127" ht="15.75" customHeight="1">
      <c r="C2127" s="142" t="s">
        <v>1500</v>
      </c>
    </row>
    <row r="2128" ht="15.75" customHeight="1">
      <c r="C2128" s="142" t="s">
        <v>1501</v>
      </c>
    </row>
    <row r="2129" ht="15.75" customHeight="1">
      <c r="B2129" s="142" t="s">
        <v>1497</v>
      </c>
    </row>
    <row r="2130" ht="15.75" customHeight="1">
      <c r="B2130" s="142" t="s">
        <v>1480</v>
      </c>
    </row>
    <row r="2131" ht="15.75" customHeight="1">
      <c r="C2131" s="142" t="s">
        <v>1871</v>
      </c>
    </row>
    <row r="2132" ht="15.75" customHeight="1">
      <c r="C2132" s="142" t="s">
        <v>1565</v>
      </c>
    </row>
    <row r="2133" ht="15.75" customHeight="1">
      <c r="C2133" s="142" t="s">
        <v>1867</v>
      </c>
    </row>
    <row r="2134" ht="15.75" customHeight="1">
      <c r="C2134" s="142" t="s">
        <v>1484</v>
      </c>
    </row>
    <row r="2135" ht="15.75" customHeight="1">
      <c r="C2135" s="142" t="s">
        <v>1485</v>
      </c>
    </row>
    <row r="2136" ht="15.75" customHeight="1">
      <c r="C2136" s="142" t="s">
        <v>1486</v>
      </c>
    </row>
    <row r="2137" ht="15.75" customHeight="1">
      <c r="C2137" s="142" t="s">
        <v>1510</v>
      </c>
    </row>
    <row r="2138" ht="15.75" customHeight="1">
      <c r="C2138" s="142" t="s">
        <v>1488</v>
      </c>
    </row>
    <row r="2139" ht="15.75" customHeight="1">
      <c r="C2139" s="142" t="s">
        <v>1489</v>
      </c>
    </row>
    <row r="2140" ht="15.75" customHeight="1">
      <c r="C2140" s="142" t="s">
        <v>1872</v>
      </c>
    </row>
    <row r="2141" ht="15.75" customHeight="1">
      <c r="C2141" s="142" t="s">
        <v>1553</v>
      </c>
    </row>
    <row r="2142" ht="15.75" customHeight="1">
      <c r="C2142" s="142" t="s">
        <v>1492</v>
      </c>
    </row>
    <row r="2143" ht="15.75" customHeight="1">
      <c r="C2143" s="142" t="s">
        <v>1480</v>
      </c>
    </row>
    <row r="2144" ht="15.75" customHeight="1">
      <c r="D2144" s="142" t="s">
        <v>1735</v>
      </c>
    </row>
    <row r="2145" ht="15.75" customHeight="1">
      <c r="D2145" s="142" t="s">
        <v>1508</v>
      </c>
    </row>
    <row r="2146" ht="15.75" customHeight="1">
      <c r="D2146" s="142" t="s">
        <v>1704</v>
      </c>
    </row>
    <row r="2147" ht="15.75" customHeight="1">
      <c r="D2147" s="142" t="s">
        <v>1612</v>
      </c>
    </row>
    <row r="2148" ht="15.75" customHeight="1">
      <c r="C2148" s="142" t="s">
        <v>1497</v>
      </c>
    </row>
    <row r="2149" ht="15.75" customHeight="1">
      <c r="C2149" s="142" t="s">
        <v>1498</v>
      </c>
    </row>
    <row r="2150" ht="15.75" customHeight="1">
      <c r="C2150" s="142" t="s">
        <v>1499</v>
      </c>
    </row>
    <row r="2151" ht="15.75" customHeight="1">
      <c r="C2151" s="142" t="s">
        <v>1500</v>
      </c>
    </row>
    <row r="2152" ht="15.75" customHeight="1">
      <c r="C2152" s="142" t="s">
        <v>1501</v>
      </c>
    </row>
    <row r="2153" ht="15.75" customHeight="1">
      <c r="B2153" s="142" t="s">
        <v>1497</v>
      </c>
    </row>
    <row r="2154" ht="15.75" customHeight="1">
      <c r="B2154" s="142" t="s">
        <v>1480</v>
      </c>
    </row>
    <row r="2155" ht="15.75" customHeight="1">
      <c r="C2155" s="142" t="s">
        <v>1873</v>
      </c>
    </row>
    <row r="2156" ht="15.75" customHeight="1">
      <c r="C2156" s="142" t="s">
        <v>1536</v>
      </c>
    </row>
    <row r="2157" ht="15.75" customHeight="1">
      <c r="C2157" s="142" t="s">
        <v>1867</v>
      </c>
    </row>
    <row r="2158" ht="15.75" customHeight="1">
      <c r="C2158" s="142" t="s">
        <v>1484</v>
      </c>
    </row>
    <row r="2159" ht="15.75" customHeight="1">
      <c r="C2159" s="142" t="s">
        <v>1537</v>
      </c>
    </row>
    <row r="2160" ht="15.75" customHeight="1">
      <c r="C2160" s="142" t="s">
        <v>1645</v>
      </c>
    </row>
    <row r="2161" ht="15.75" customHeight="1">
      <c r="C2161" s="142" t="s">
        <v>1510</v>
      </c>
    </row>
    <row r="2162" ht="15.75" customHeight="1">
      <c r="C2162" s="142" t="s">
        <v>1488</v>
      </c>
    </row>
    <row r="2163" ht="15.75" customHeight="1">
      <c r="C2163" s="142" t="s">
        <v>1489</v>
      </c>
    </row>
    <row r="2164" ht="15.75" customHeight="1">
      <c r="C2164" s="142" t="s">
        <v>1874</v>
      </c>
    </row>
    <row r="2165" ht="15.75" customHeight="1">
      <c r="C2165" s="142" t="s">
        <v>1797</v>
      </c>
    </row>
    <row r="2166" ht="15.75" customHeight="1">
      <c r="C2166" s="142" t="s">
        <v>1492</v>
      </c>
    </row>
    <row r="2167" ht="15.75" customHeight="1">
      <c r="C2167" s="142" t="s">
        <v>1480</v>
      </c>
    </row>
    <row r="2168" ht="15.75" customHeight="1">
      <c r="D2168" s="142" t="s">
        <v>1695</v>
      </c>
    </row>
    <row r="2169" ht="15.75" customHeight="1">
      <c r="D2169" s="142" t="s">
        <v>1643</v>
      </c>
    </row>
    <row r="2170" ht="15.75" customHeight="1">
      <c r="D2170" s="142" t="s">
        <v>1823</v>
      </c>
    </row>
    <row r="2171" ht="15.75" customHeight="1">
      <c r="D2171" s="142" t="s">
        <v>1875</v>
      </c>
    </row>
    <row r="2172" ht="15.75" customHeight="1">
      <c r="C2172" s="142" t="s">
        <v>1497</v>
      </c>
    </row>
    <row r="2173" ht="15.75" customHeight="1">
      <c r="C2173" s="142" t="s">
        <v>1526</v>
      </c>
    </row>
    <row r="2174" ht="15.75" customHeight="1">
      <c r="C2174" s="142" t="s">
        <v>1499</v>
      </c>
    </row>
    <row r="2175" ht="15.75" customHeight="1">
      <c r="C2175" s="142" t="s">
        <v>1500</v>
      </c>
    </row>
    <row r="2176" ht="15.75" customHeight="1">
      <c r="C2176" s="142" t="s">
        <v>1501</v>
      </c>
    </row>
    <row r="2177" ht="15.75" customHeight="1">
      <c r="B2177" s="142" t="s">
        <v>1497</v>
      </c>
    </row>
    <row r="2178" ht="15.75" customHeight="1">
      <c r="B2178" s="142" t="s">
        <v>1480</v>
      </c>
    </row>
    <row r="2179" ht="15.75" customHeight="1">
      <c r="C2179" s="142" t="s">
        <v>1876</v>
      </c>
    </row>
    <row r="2180" ht="15.75" customHeight="1">
      <c r="C2180" s="142" t="s">
        <v>1536</v>
      </c>
    </row>
    <row r="2181" ht="15.75" customHeight="1">
      <c r="C2181" s="142" t="s">
        <v>1867</v>
      </c>
    </row>
    <row r="2182" ht="15.75" customHeight="1">
      <c r="C2182" s="142" t="s">
        <v>1484</v>
      </c>
    </row>
    <row r="2183" ht="15.75" customHeight="1">
      <c r="C2183" s="142" t="s">
        <v>1485</v>
      </c>
    </row>
    <row r="2184" ht="15.75" customHeight="1">
      <c r="C2184" s="142" t="s">
        <v>1486</v>
      </c>
    </row>
    <row r="2185" ht="15.75" customHeight="1">
      <c r="C2185" s="142" t="s">
        <v>1510</v>
      </c>
    </row>
    <row r="2186" ht="15.75" customHeight="1">
      <c r="C2186" s="142" t="s">
        <v>1488</v>
      </c>
    </row>
    <row r="2187" ht="15.75" customHeight="1">
      <c r="C2187" s="142" t="s">
        <v>1489</v>
      </c>
    </row>
    <row r="2188" ht="15.75" customHeight="1">
      <c r="C2188" s="142" t="s">
        <v>1877</v>
      </c>
    </row>
    <row r="2189" ht="15.75" customHeight="1">
      <c r="C2189" s="142" t="s">
        <v>1553</v>
      </c>
    </row>
    <row r="2190" ht="15.75" customHeight="1">
      <c r="C2190" s="142" t="s">
        <v>1492</v>
      </c>
    </row>
    <row r="2191" ht="15.75" customHeight="1">
      <c r="C2191" s="142" t="s">
        <v>1480</v>
      </c>
    </row>
    <row r="2192" ht="15.75" customHeight="1">
      <c r="D2192" s="142" t="s">
        <v>1878</v>
      </c>
    </row>
    <row r="2193" ht="15.75" customHeight="1">
      <c r="D2193" s="142" t="s">
        <v>1648</v>
      </c>
    </row>
    <row r="2194" ht="15.75" customHeight="1">
      <c r="D2194" s="142" t="s">
        <v>1879</v>
      </c>
    </row>
    <row r="2195" ht="15.75" customHeight="1">
      <c r="D2195" s="142" t="s">
        <v>1880</v>
      </c>
    </row>
    <row r="2196" ht="15.75" customHeight="1">
      <c r="C2196" s="142" t="s">
        <v>1497</v>
      </c>
    </row>
    <row r="2197" ht="15.75" customHeight="1">
      <c r="C2197" s="142" t="s">
        <v>1498</v>
      </c>
    </row>
    <row r="2198" ht="15.75" customHeight="1">
      <c r="C2198" s="142" t="s">
        <v>1499</v>
      </c>
    </row>
    <row r="2199" ht="15.75" customHeight="1">
      <c r="C2199" s="142" t="s">
        <v>1500</v>
      </c>
    </row>
    <row r="2200" ht="15.75" customHeight="1">
      <c r="C2200" s="142" t="s">
        <v>1501</v>
      </c>
    </row>
    <row r="2201" ht="15.75" customHeight="1">
      <c r="B2201" s="142" t="s">
        <v>1497</v>
      </c>
    </row>
    <row r="2202" ht="15.75" customHeight="1">
      <c r="B2202" s="142" t="s">
        <v>1480</v>
      </c>
    </row>
    <row r="2203" ht="15.75" customHeight="1">
      <c r="C2203" s="142" t="s">
        <v>1881</v>
      </c>
    </row>
    <row r="2204" ht="15.75" customHeight="1">
      <c r="C2204" s="142" t="s">
        <v>1565</v>
      </c>
    </row>
    <row r="2205" ht="15.75" customHeight="1">
      <c r="C2205" s="142" t="s">
        <v>1867</v>
      </c>
    </row>
    <row r="2206" ht="15.75" customHeight="1">
      <c r="C2206" s="142" t="s">
        <v>1484</v>
      </c>
    </row>
    <row r="2207" ht="15.75" customHeight="1">
      <c r="C2207" s="142" t="s">
        <v>1485</v>
      </c>
    </row>
    <row r="2208" ht="15.75" customHeight="1">
      <c r="C2208" s="142" t="s">
        <v>1486</v>
      </c>
    </row>
    <row r="2209" ht="15.75" customHeight="1">
      <c r="C2209" s="142" t="s">
        <v>1510</v>
      </c>
    </row>
    <row r="2210" ht="15.75" customHeight="1">
      <c r="C2210" s="142" t="s">
        <v>1488</v>
      </c>
    </row>
    <row r="2211" ht="15.75" customHeight="1">
      <c r="C2211" s="142" t="s">
        <v>1489</v>
      </c>
    </row>
    <row r="2212" ht="15.75" customHeight="1">
      <c r="C2212" s="142" t="s">
        <v>1882</v>
      </c>
    </row>
    <row r="2213" ht="15.75" customHeight="1">
      <c r="C2213" s="142" t="s">
        <v>1719</v>
      </c>
    </row>
    <row r="2214" ht="15.75" customHeight="1">
      <c r="C2214" s="142" t="s">
        <v>1492</v>
      </c>
    </row>
    <row r="2215" ht="15.75" customHeight="1">
      <c r="C2215" s="142" t="s">
        <v>1480</v>
      </c>
    </row>
    <row r="2216" ht="15.75" customHeight="1">
      <c r="D2216" s="142" t="s">
        <v>1790</v>
      </c>
    </row>
    <row r="2217" ht="15.75" customHeight="1">
      <c r="D2217" s="142" t="s">
        <v>1883</v>
      </c>
    </row>
    <row r="2218" ht="15.75" customHeight="1">
      <c r="D2218" s="142" t="s">
        <v>1525</v>
      </c>
    </row>
    <row r="2219" ht="15.75" customHeight="1">
      <c r="D2219" s="142" t="s">
        <v>1705</v>
      </c>
    </row>
    <row r="2220" ht="15.75" customHeight="1">
      <c r="C2220" s="142" t="s">
        <v>1497</v>
      </c>
    </row>
    <row r="2221" ht="15.75" customHeight="1">
      <c r="C2221" s="142" t="s">
        <v>1534</v>
      </c>
    </row>
    <row r="2222" ht="15.75" customHeight="1">
      <c r="C2222" s="142" t="s">
        <v>1499</v>
      </c>
    </row>
    <row r="2223" ht="15.75" customHeight="1">
      <c r="C2223" s="142" t="s">
        <v>1500</v>
      </c>
    </row>
    <row r="2224" ht="15.75" customHeight="1">
      <c r="C2224" s="142" t="s">
        <v>1501</v>
      </c>
    </row>
    <row r="2225" ht="15.75" customHeight="1">
      <c r="B2225" s="142" t="s">
        <v>1497</v>
      </c>
    </row>
    <row r="2226" ht="15.75" customHeight="1">
      <c r="B2226" s="142" t="s">
        <v>1480</v>
      </c>
    </row>
    <row r="2227" ht="15.75" customHeight="1">
      <c r="C2227" s="142" t="s">
        <v>1884</v>
      </c>
    </row>
    <row r="2228" ht="15.75" customHeight="1">
      <c r="C2228" s="142" t="s">
        <v>1482</v>
      </c>
    </row>
    <row r="2229" ht="15.75" customHeight="1">
      <c r="C2229" s="142" t="s">
        <v>1867</v>
      </c>
    </row>
    <row r="2230" ht="15.75" customHeight="1">
      <c r="C2230" s="142" t="s">
        <v>1484</v>
      </c>
    </row>
    <row r="2231" ht="15.75" customHeight="1">
      <c r="C2231" s="142" t="s">
        <v>1485</v>
      </c>
    </row>
    <row r="2232" ht="15.75" customHeight="1">
      <c r="C2232" s="142" t="s">
        <v>1486</v>
      </c>
    </row>
    <row r="2233" ht="15.75" customHeight="1">
      <c r="C2233" s="142" t="s">
        <v>1510</v>
      </c>
    </row>
    <row r="2234" ht="15.75" customHeight="1">
      <c r="C2234" s="142" t="s">
        <v>1488</v>
      </c>
    </row>
    <row r="2235" ht="15.75" customHeight="1">
      <c r="C2235" s="142" t="s">
        <v>1489</v>
      </c>
    </row>
    <row r="2236" ht="15.75" customHeight="1">
      <c r="C2236" s="142" t="s">
        <v>1838</v>
      </c>
    </row>
    <row r="2237" ht="15.75" customHeight="1">
      <c r="C2237" s="142" t="s">
        <v>1839</v>
      </c>
    </row>
    <row r="2238" ht="15.75" customHeight="1">
      <c r="C2238" s="142" t="s">
        <v>1492</v>
      </c>
    </row>
    <row r="2239" ht="15.75" customHeight="1">
      <c r="C2239" s="142" t="s">
        <v>1480</v>
      </c>
    </row>
    <row r="2240" ht="15.75" customHeight="1">
      <c r="D2240" s="142" t="s">
        <v>1525</v>
      </c>
    </row>
    <row r="2241" ht="15.75" customHeight="1">
      <c r="D2241" s="142" t="s">
        <v>1495</v>
      </c>
    </row>
    <row r="2242" ht="15.75" customHeight="1">
      <c r="D2242" s="142" t="s">
        <v>1508</v>
      </c>
    </row>
    <row r="2243" ht="15.75" customHeight="1">
      <c r="D2243" s="142" t="s">
        <v>1493</v>
      </c>
    </row>
    <row r="2244" ht="15.75" customHeight="1">
      <c r="C2244" s="142" t="s">
        <v>1497</v>
      </c>
    </row>
    <row r="2245" ht="15.75" customHeight="1">
      <c r="C2245" s="142" t="s">
        <v>1498</v>
      </c>
    </row>
    <row r="2246" ht="15.75" customHeight="1">
      <c r="C2246" s="142" t="s">
        <v>1499</v>
      </c>
    </row>
    <row r="2247" ht="15.75" customHeight="1">
      <c r="C2247" s="142" t="s">
        <v>1500</v>
      </c>
    </row>
    <row r="2248" ht="15.75" customHeight="1">
      <c r="C2248" s="142" t="s">
        <v>1501</v>
      </c>
    </row>
    <row r="2249" ht="15.75" customHeight="1">
      <c r="B2249" s="142" t="s">
        <v>1497</v>
      </c>
    </row>
    <row r="2250" ht="15.75" customHeight="1">
      <c r="A2250" s="142" t="s">
        <v>1527</v>
      </c>
    </row>
    <row r="2251" ht="15.75" customHeight="1"/>
    <row r="2252" ht="15.75" customHeight="1">
      <c r="A2252" s="142" t="s">
        <v>1885</v>
      </c>
    </row>
    <row r="2253" ht="15.75" customHeight="1">
      <c r="A2253" s="142" t="s">
        <v>1480</v>
      </c>
    </row>
    <row r="2254" ht="15.75" customHeight="1">
      <c r="B2254" s="142" t="s">
        <v>1480</v>
      </c>
    </row>
    <row r="2255" ht="15.75" customHeight="1">
      <c r="C2255" s="142" t="s">
        <v>1886</v>
      </c>
    </row>
    <row r="2256" ht="15.75" customHeight="1">
      <c r="C2256" s="142" t="s">
        <v>1482</v>
      </c>
    </row>
    <row r="2257" ht="15.75" customHeight="1">
      <c r="C2257" s="142" t="s">
        <v>1867</v>
      </c>
    </row>
    <row r="2258" ht="15.75" customHeight="1">
      <c r="C2258" s="142" t="s">
        <v>1484</v>
      </c>
    </row>
    <row r="2259" ht="15.75" customHeight="1">
      <c r="C2259" s="142" t="s">
        <v>1485</v>
      </c>
    </row>
    <row r="2260" ht="15.75" customHeight="1">
      <c r="C2260" s="142" t="s">
        <v>1486</v>
      </c>
    </row>
    <row r="2261" ht="15.75" customHeight="1">
      <c r="C2261" s="142" t="s">
        <v>1510</v>
      </c>
    </row>
    <row r="2262" ht="15.75" customHeight="1">
      <c r="C2262" s="142" t="s">
        <v>1488</v>
      </c>
    </row>
    <row r="2263" ht="15.75" customHeight="1">
      <c r="C2263" s="142" t="s">
        <v>1489</v>
      </c>
    </row>
    <row r="2264" ht="15.75" customHeight="1">
      <c r="C2264" s="142" t="s">
        <v>1887</v>
      </c>
    </row>
    <row r="2265" ht="15.75" customHeight="1">
      <c r="C2265" s="142" t="s">
        <v>1674</v>
      </c>
    </row>
    <row r="2266" ht="15.75" customHeight="1">
      <c r="C2266" s="142" t="s">
        <v>1492</v>
      </c>
    </row>
    <row r="2267" ht="15.75" customHeight="1">
      <c r="C2267" s="142" t="s">
        <v>1480</v>
      </c>
    </row>
    <row r="2268" ht="15.75" customHeight="1">
      <c r="D2268" s="142" t="s">
        <v>1735</v>
      </c>
    </row>
    <row r="2269" ht="15.75" customHeight="1">
      <c r="D2269" s="142" t="s">
        <v>1888</v>
      </c>
    </row>
    <row r="2270" ht="15.75" customHeight="1">
      <c r="D2270" s="142" t="s">
        <v>1629</v>
      </c>
    </row>
    <row r="2271" ht="15.75" customHeight="1">
      <c r="D2271" s="142" t="s">
        <v>1567</v>
      </c>
    </row>
    <row r="2272" ht="15.75" customHeight="1">
      <c r="C2272" s="142" t="s">
        <v>1497</v>
      </c>
    </row>
    <row r="2273" ht="15.75" customHeight="1">
      <c r="C2273" s="142" t="s">
        <v>1498</v>
      </c>
    </row>
    <row r="2274" ht="15.75" customHeight="1">
      <c r="C2274" s="142" t="s">
        <v>1499</v>
      </c>
    </row>
    <row r="2275" ht="15.75" customHeight="1">
      <c r="C2275" s="142" t="s">
        <v>1500</v>
      </c>
    </row>
    <row r="2276" ht="15.75" customHeight="1">
      <c r="C2276" s="142" t="s">
        <v>1501</v>
      </c>
    </row>
    <row r="2277" ht="15.75" customHeight="1">
      <c r="B2277" s="142" t="s">
        <v>1497</v>
      </c>
    </row>
    <row r="2278" ht="15.75" customHeight="1">
      <c r="B2278" s="142" t="s">
        <v>1480</v>
      </c>
    </row>
    <row r="2279" ht="15.75" customHeight="1">
      <c r="C2279" s="142" t="s">
        <v>1889</v>
      </c>
    </row>
    <row r="2280" ht="15.75" customHeight="1">
      <c r="C2280" s="142" t="s">
        <v>1536</v>
      </c>
    </row>
    <row r="2281" ht="15.75" customHeight="1">
      <c r="C2281" s="142" t="s">
        <v>1867</v>
      </c>
    </row>
    <row r="2282" ht="15.75" customHeight="1">
      <c r="C2282" s="142" t="s">
        <v>1484</v>
      </c>
    </row>
    <row r="2283" ht="15.75" customHeight="1">
      <c r="C2283" s="142" t="s">
        <v>1485</v>
      </c>
    </row>
    <row r="2284" ht="15.75" customHeight="1">
      <c r="C2284" s="142" t="s">
        <v>1486</v>
      </c>
    </row>
    <row r="2285" ht="15.75" customHeight="1">
      <c r="C2285" s="142" t="s">
        <v>1510</v>
      </c>
    </row>
    <row r="2286" ht="15.75" customHeight="1">
      <c r="C2286" s="142" t="s">
        <v>1488</v>
      </c>
    </row>
    <row r="2287" ht="15.75" customHeight="1">
      <c r="C2287" s="142" t="s">
        <v>1489</v>
      </c>
    </row>
    <row r="2288" ht="15.75" customHeight="1">
      <c r="C2288" s="142" t="s">
        <v>1890</v>
      </c>
    </row>
    <row r="2289" ht="15.75" customHeight="1">
      <c r="C2289" s="142" t="s">
        <v>1891</v>
      </c>
    </row>
    <row r="2290" ht="15.75" customHeight="1">
      <c r="C2290" s="142" t="s">
        <v>1492</v>
      </c>
    </row>
    <row r="2291" ht="15.75" customHeight="1">
      <c r="C2291" s="142" t="s">
        <v>1480</v>
      </c>
    </row>
    <row r="2292" ht="15.75" customHeight="1">
      <c r="D2292" s="142" t="s">
        <v>1892</v>
      </c>
    </row>
    <row r="2293" ht="15.75" customHeight="1">
      <c r="D2293" s="142" t="s">
        <v>1893</v>
      </c>
    </row>
    <row r="2294" ht="15.75" customHeight="1">
      <c r="D2294" s="142" t="s">
        <v>1880</v>
      </c>
    </row>
    <row r="2295" ht="15.75" customHeight="1">
      <c r="D2295" s="142" t="s">
        <v>1856</v>
      </c>
    </row>
    <row r="2296" ht="15.75" customHeight="1">
      <c r="C2296" s="142" t="s">
        <v>1497</v>
      </c>
    </row>
    <row r="2297" ht="15.75" customHeight="1">
      <c r="C2297" s="142" t="s">
        <v>1498</v>
      </c>
    </row>
    <row r="2298" ht="15.75" customHeight="1">
      <c r="C2298" s="142" t="s">
        <v>1499</v>
      </c>
    </row>
    <row r="2299" ht="15.75" customHeight="1">
      <c r="C2299" s="142" t="s">
        <v>1500</v>
      </c>
    </row>
    <row r="2300" ht="15.75" customHeight="1">
      <c r="C2300" s="142" t="s">
        <v>1501</v>
      </c>
    </row>
    <row r="2301" ht="15.75" customHeight="1">
      <c r="B2301" s="142" t="s">
        <v>1497</v>
      </c>
    </row>
    <row r="2302" ht="15.75" customHeight="1">
      <c r="B2302" s="142" t="s">
        <v>1480</v>
      </c>
    </row>
    <row r="2303" ht="15.75" customHeight="1">
      <c r="C2303" s="142" t="s">
        <v>1894</v>
      </c>
    </row>
    <row r="2304" ht="15.75" customHeight="1">
      <c r="C2304" s="142" t="s">
        <v>1536</v>
      </c>
    </row>
    <row r="2305" ht="15.75" customHeight="1">
      <c r="C2305" s="142" t="s">
        <v>1867</v>
      </c>
    </row>
    <row r="2306" ht="15.75" customHeight="1">
      <c r="C2306" s="142" t="s">
        <v>1484</v>
      </c>
    </row>
    <row r="2307" ht="15.75" customHeight="1">
      <c r="C2307" s="142" t="s">
        <v>1537</v>
      </c>
    </row>
    <row r="2308" ht="15.75" customHeight="1">
      <c r="C2308" s="142" t="s">
        <v>1486</v>
      </c>
    </row>
    <row r="2309" ht="15.75" customHeight="1">
      <c r="C2309" s="142" t="s">
        <v>1538</v>
      </c>
    </row>
    <row r="2310" ht="15.75" customHeight="1">
      <c r="C2310" s="142" t="s">
        <v>1488</v>
      </c>
    </row>
    <row r="2311" ht="15.75" customHeight="1">
      <c r="C2311" s="142" t="s">
        <v>1489</v>
      </c>
    </row>
    <row r="2312" ht="15.75" customHeight="1">
      <c r="C2312" s="142" t="s">
        <v>1874</v>
      </c>
    </row>
    <row r="2313" ht="15.75" customHeight="1">
      <c r="C2313" s="142" t="s">
        <v>1724</v>
      </c>
    </row>
    <row r="2314" ht="15.75" customHeight="1">
      <c r="C2314" s="142" t="s">
        <v>1492</v>
      </c>
    </row>
    <row r="2315" ht="15.75" customHeight="1">
      <c r="C2315" s="142" t="s">
        <v>1480</v>
      </c>
    </row>
    <row r="2316" ht="15.75" customHeight="1">
      <c r="D2316" s="142" t="s">
        <v>1895</v>
      </c>
    </row>
    <row r="2317" ht="15.75" customHeight="1">
      <c r="D2317" s="142" t="s">
        <v>1893</v>
      </c>
    </row>
    <row r="2318" ht="15.75" customHeight="1">
      <c r="D2318" s="142" t="s">
        <v>1543</v>
      </c>
    </row>
    <row r="2319" ht="15.75" customHeight="1">
      <c r="D2319" s="142" t="s">
        <v>1544</v>
      </c>
    </row>
    <row r="2320" ht="15.75" customHeight="1">
      <c r="C2320" s="142" t="s">
        <v>1497</v>
      </c>
    </row>
    <row r="2321" ht="15.75" customHeight="1">
      <c r="C2321" s="142" t="s">
        <v>1526</v>
      </c>
    </row>
    <row r="2322" ht="15.75" customHeight="1">
      <c r="C2322" s="142" t="s">
        <v>1499</v>
      </c>
    </row>
    <row r="2323" ht="15.75" customHeight="1">
      <c r="C2323" s="142" t="s">
        <v>1500</v>
      </c>
    </row>
    <row r="2324" ht="15.75" customHeight="1">
      <c r="C2324" s="142" t="s">
        <v>1501</v>
      </c>
    </row>
    <row r="2325" ht="15.75" customHeight="1">
      <c r="B2325" s="142" t="s">
        <v>1497</v>
      </c>
    </row>
    <row r="2326" ht="15.75" customHeight="1">
      <c r="B2326" s="142" t="s">
        <v>1480</v>
      </c>
    </row>
    <row r="2327" ht="15.75" customHeight="1">
      <c r="C2327" s="142" t="s">
        <v>1896</v>
      </c>
    </row>
    <row r="2328" ht="15.75" customHeight="1">
      <c r="C2328" s="142" t="s">
        <v>1536</v>
      </c>
    </row>
    <row r="2329" ht="15.75" customHeight="1">
      <c r="C2329" s="142" t="s">
        <v>1867</v>
      </c>
    </row>
    <row r="2330" ht="15.75" customHeight="1">
      <c r="C2330" s="142" t="s">
        <v>1484</v>
      </c>
    </row>
    <row r="2331" ht="15.75" customHeight="1">
      <c r="C2331" s="142" t="s">
        <v>1485</v>
      </c>
    </row>
    <row r="2332" ht="15.75" customHeight="1">
      <c r="C2332" s="142" t="s">
        <v>1486</v>
      </c>
    </row>
    <row r="2333" ht="15.75" customHeight="1">
      <c r="C2333" s="142" t="s">
        <v>1510</v>
      </c>
    </row>
    <row r="2334" ht="15.75" customHeight="1">
      <c r="C2334" s="142" t="s">
        <v>1488</v>
      </c>
    </row>
    <row r="2335" ht="15.75" customHeight="1">
      <c r="C2335" s="142" t="s">
        <v>1489</v>
      </c>
    </row>
    <row r="2336" ht="15.75" customHeight="1">
      <c r="C2336" s="142" t="s">
        <v>1897</v>
      </c>
    </row>
    <row r="2337" ht="15.75" customHeight="1">
      <c r="C2337" s="142" t="s">
        <v>1505</v>
      </c>
    </row>
    <row r="2338" ht="15.75" customHeight="1">
      <c r="C2338" s="142" t="s">
        <v>1492</v>
      </c>
    </row>
    <row r="2339" ht="15.75" customHeight="1">
      <c r="C2339" s="142" t="s">
        <v>1480</v>
      </c>
    </row>
    <row r="2340" ht="15.75" customHeight="1">
      <c r="D2340" s="142" t="s">
        <v>1898</v>
      </c>
    </row>
    <row r="2341" ht="15.75" customHeight="1">
      <c r="D2341" s="142" t="s">
        <v>1807</v>
      </c>
    </row>
    <row r="2342" ht="15.75" customHeight="1">
      <c r="D2342" s="142" t="s">
        <v>1899</v>
      </c>
    </row>
    <row r="2343" ht="15.75" customHeight="1">
      <c r="D2343" s="142" t="s">
        <v>1900</v>
      </c>
    </row>
    <row r="2344" ht="15.75" customHeight="1">
      <c r="C2344" s="142" t="s">
        <v>1497</v>
      </c>
    </row>
    <row r="2345" ht="15.75" customHeight="1">
      <c r="C2345" s="142" t="s">
        <v>1498</v>
      </c>
    </row>
    <row r="2346" ht="15.75" customHeight="1">
      <c r="C2346" s="142" t="s">
        <v>1499</v>
      </c>
    </row>
    <row r="2347" ht="15.75" customHeight="1">
      <c r="C2347" s="142" t="s">
        <v>1500</v>
      </c>
    </row>
    <row r="2348" ht="15.75" customHeight="1">
      <c r="C2348" s="142" t="s">
        <v>1501</v>
      </c>
    </row>
    <row r="2349" ht="15.75" customHeight="1">
      <c r="B2349" s="142" t="s">
        <v>1497</v>
      </c>
    </row>
    <row r="2350" ht="15.75" customHeight="1">
      <c r="B2350" s="142" t="s">
        <v>1480</v>
      </c>
    </row>
    <row r="2351" ht="15.75" customHeight="1">
      <c r="C2351" s="142" t="s">
        <v>1901</v>
      </c>
    </row>
    <row r="2352" ht="15.75" customHeight="1">
      <c r="C2352" s="142" t="s">
        <v>1536</v>
      </c>
    </row>
    <row r="2353" ht="15.75" customHeight="1">
      <c r="C2353" s="142" t="s">
        <v>1867</v>
      </c>
    </row>
    <row r="2354" ht="15.75" customHeight="1">
      <c r="C2354" s="142" t="s">
        <v>1484</v>
      </c>
    </row>
    <row r="2355" ht="15.75" customHeight="1">
      <c r="C2355" s="142" t="s">
        <v>1485</v>
      </c>
    </row>
    <row r="2356" ht="15.75" customHeight="1">
      <c r="C2356" s="142" t="s">
        <v>1486</v>
      </c>
    </row>
    <row r="2357" ht="15.75" customHeight="1">
      <c r="C2357" s="142" t="s">
        <v>1510</v>
      </c>
    </row>
    <row r="2358" ht="15.75" customHeight="1">
      <c r="C2358" s="142" t="s">
        <v>1488</v>
      </c>
    </row>
    <row r="2359" ht="15.75" customHeight="1">
      <c r="C2359" s="142" t="s">
        <v>1489</v>
      </c>
    </row>
    <row r="2360" ht="15.75" customHeight="1">
      <c r="C2360" s="142" t="s">
        <v>1902</v>
      </c>
    </row>
    <row r="2361" ht="15.75" customHeight="1">
      <c r="C2361" s="142" t="s">
        <v>1553</v>
      </c>
    </row>
    <row r="2362" ht="15.75" customHeight="1">
      <c r="C2362" s="142" t="s">
        <v>1492</v>
      </c>
    </row>
    <row r="2363" ht="15.75" customHeight="1">
      <c r="C2363" s="142" t="s">
        <v>1480</v>
      </c>
    </row>
    <row r="2364" ht="15.75" customHeight="1">
      <c r="D2364" s="142" t="s">
        <v>1580</v>
      </c>
    </row>
    <row r="2365" ht="15.75" customHeight="1">
      <c r="D2365" s="142" t="s">
        <v>1903</v>
      </c>
    </row>
    <row r="2366" ht="15.75" customHeight="1">
      <c r="D2366" s="142" t="s">
        <v>1532</v>
      </c>
    </row>
    <row r="2367" ht="15.75" customHeight="1">
      <c r="D2367" s="142" t="s">
        <v>1880</v>
      </c>
    </row>
    <row r="2368" ht="15.75" customHeight="1">
      <c r="C2368" s="142" t="s">
        <v>1497</v>
      </c>
    </row>
    <row r="2369" ht="15.75" customHeight="1">
      <c r="C2369" s="142" t="s">
        <v>1498</v>
      </c>
    </row>
    <row r="2370" ht="15.75" customHeight="1">
      <c r="C2370" s="142" t="s">
        <v>1499</v>
      </c>
    </row>
    <row r="2371" ht="15.75" customHeight="1">
      <c r="C2371" s="142" t="s">
        <v>1500</v>
      </c>
    </row>
    <row r="2372" ht="15.75" customHeight="1">
      <c r="C2372" s="142" t="s">
        <v>1501</v>
      </c>
    </row>
    <row r="2373" ht="15.75" customHeight="1">
      <c r="B2373" s="142" t="s">
        <v>1497</v>
      </c>
    </row>
    <row r="2374" ht="15.75" customHeight="1">
      <c r="B2374" s="142" t="s">
        <v>1480</v>
      </c>
    </row>
    <row r="2375" ht="15.75" customHeight="1">
      <c r="C2375" s="142" t="s">
        <v>1904</v>
      </c>
    </row>
    <row r="2376" ht="15.75" customHeight="1">
      <c r="C2376" s="142" t="s">
        <v>1565</v>
      </c>
    </row>
    <row r="2377" ht="15.75" customHeight="1">
      <c r="C2377" s="142" t="s">
        <v>1867</v>
      </c>
    </row>
    <row r="2378" ht="15.75" customHeight="1">
      <c r="C2378" s="142" t="s">
        <v>1484</v>
      </c>
    </row>
    <row r="2379" ht="15.75" customHeight="1">
      <c r="C2379" s="142" t="s">
        <v>1485</v>
      </c>
    </row>
    <row r="2380" ht="15.75" customHeight="1">
      <c r="C2380" s="142" t="s">
        <v>1486</v>
      </c>
    </row>
    <row r="2381" ht="15.75" customHeight="1">
      <c r="C2381" s="142" t="s">
        <v>1510</v>
      </c>
    </row>
    <row r="2382" ht="15.75" customHeight="1">
      <c r="C2382" s="142" t="s">
        <v>1488</v>
      </c>
    </row>
    <row r="2383" ht="15.75" customHeight="1">
      <c r="C2383" s="142" t="s">
        <v>1489</v>
      </c>
    </row>
    <row r="2384" ht="15.75" customHeight="1">
      <c r="C2384" s="142" t="s">
        <v>1905</v>
      </c>
    </row>
    <row r="2385" ht="15.75" customHeight="1">
      <c r="C2385" s="142" t="s">
        <v>1906</v>
      </c>
    </row>
    <row r="2386" ht="15.75" customHeight="1">
      <c r="C2386" s="142" t="s">
        <v>1492</v>
      </c>
    </row>
    <row r="2387" ht="15.75" customHeight="1">
      <c r="C2387" s="142" t="s">
        <v>1480</v>
      </c>
    </row>
    <row r="2388" ht="15.75" customHeight="1">
      <c r="D2388" s="142" t="s">
        <v>1648</v>
      </c>
    </row>
    <row r="2389" ht="15.75" customHeight="1">
      <c r="D2389" s="142" t="s">
        <v>1893</v>
      </c>
    </row>
    <row r="2390" ht="15.75" customHeight="1">
      <c r="D2390" s="142" t="s">
        <v>1895</v>
      </c>
    </row>
    <row r="2391" ht="15.75" customHeight="1">
      <c r="D2391" s="142" t="s">
        <v>1580</v>
      </c>
    </row>
    <row r="2392" ht="15.75" customHeight="1">
      <c r="C2392" s="142" t="s">
        <v>1497</v>
      </c>
    </row>
    <row r="2393" ht="15.75" customHeight="1">
      <c r="C2393" s="142" t="s">
        <v>1498</v>
      </c>
    </row>
    <row r="2394" ht="15.75" customHeight="1">
      <c r="C2394" s="142" t="s">
        <v>1499</v>
      </c>
    </row>
    <row r="2395" ht="15.75" customHeight="1">
      <c r="C2395" s="142" t="s">
        <v>1500</v>
      </c>
    </row>
    <row r="2396" ht="15.75" customHeight="1">
      <c r="C2396" s="142" t="s">
        <v>1501</v>
      </c>
    </row>
    <row r="2397" ht="15.75" customHeight="1">
      <c r="B2397" s="142" t="s">
        <v>1497</v>
      </c>
    </row>
    <row r="2398" ht="15.75" customHeight="1">
      <c r="A2398" s="142" t="s">
        <v>1527</v>
      </c>
    </row>
    <row r="2399" ht="15.75" customHeight="1"/>
    <row r="2400" ht="15.75" customHeight="1">
      <c r="A2400" s="142" t="s">
        <v>1907</v>
      </c>
    </row>
    <row r="2401" ht="15.75" customHeight="1">
      <c r="A2401" s="142" t="s">
        <v>1480</v>
      </c>
    </row>
    <row r="2402" ht="15.75" customHeight="1">
      <c r="B2402" s="142" t="s">
        <v>1480</v>
      </c>
    </row>
    <row r="2403" ht="15.75" customHeight="1">
      <c r="C2403" s="142" t="s">
        <v>1908</v>
      </c>
    </row>
    <row r="2404" ht="15.75" customHeight="1">
      <c r="C2404" s="142" t="s">
        <v>1536</v>
      </c>
    </row>
    <row r="2405" ht="15.75" customHeight="1">
      <c r="C2405" s="142" t="s">
        <v>1483</v>
      </c>
    </row>
    <row r="2406" ht="15.75" customHeight="1">
      <c r="C2406" s="142" t="s">
        <v>1484</v>
      </c>
    </row>
    <row r="2407" ht="15.75" customHeight="1">
      <c r="C2407" s="142" t="s">
        <v>1485</v>
      </c>
    </row>
    <row r="2408" ht="15.75" customHeight="1">
      <c r="C2408" s="142" t="s">
        <v>1645</v>
      </c>
    </row>
    <row r="2409" ht="15.75" customHeight="1">
      <c r="C2409" s="142" t="s">
        <v>1538</v>
      </c>
    </row>
    <row r="2410" ht="15.75" customHeight="1">
      <c r="C2410" s="142" t="s">
        <v>1590</v>
      </c>
    </row>
    <row r="2411" ht="15.75" customHeight="1">
      <c r="C2411" s="142" t="s">
        <v>1637</v>
      </c>
    </row>
    <row r="2412" ht="15.75" customHeight="1">
      <c r="C2412" s="142" t="s">
        <v>1909</v>
      </c>
    </row>
    <row r="2413" ht="15.75" customHeight="1">
      <c r="C2413" s="142" t="s">
        <v>1674</v>
      </c>
    </row>
    <row r="2414" ht="15.75" customHeight="1">
      <c r="C2414" s="142" t="s">
        <v>1492</v>
      </c>
    </row>
    <row r="2415" ht="15.75" customHeight="1">
      <c r="C2415" s="142" t="s">
        <v>1480</v>
      </c>
    </row>
    <row r="2416" ht="15.75" customHeight="1">
      <c r="D2416" s="142" t="s">
        <v>1824</v>
      </c>
    </row>
    <row r="2417" ht="15.75" customHeight="1">
      <c r="D2417" s="142" t="s">
        <v>1856</v>
      </c>
    </row>
    <row r="2418" ht="15.75" customHeight="1">
      <c r="D2418" s="142" t="s">
        <v>1910</v>
      </c>
    </row>
    <row r="2419" ht="15.75" customHeight="1">
      <c r="D2419" s="142" t="s">
        <v>1911</v>
      </c>
    </row>
    <row r="2420" ht="15.75" customHeight="1">
      <c r="C2420" s="142" t="s">
        <v>1497</v>
      </c>
    </row>
    <row r="2421" ht="15.75" customHeight="1">
      <c r="C2421" s="142" t="s">
        <v>1498</v>
      </c>
    </row>
    <row r="2422" ht="15.75" customHeight="1">
      <c r="C2422" s="142" t="s">
        <v>1499</v>
      </c>
    </row>
    <row r="2423" ht="15.75" customHeight="1">
      <c r="C2423" s="142" t="s">
        <v>1500</v>
      </c>
    </row>
    <row r="2424" ht="15.75" customHeight="1">
      <c r="C2424" s="142" t="s">
        <v>1501</v>
      </c>
    </row>
    <row r="2425" ht="15.75" customHeight="1">
      <c r="B2425" s="142" t="s">
        <v>1497</v>
      </c>
    </row>
    <row r="2426" ht="15.75" customHeight="1">
      <c r="B2426" s="142" t="s">
        <v>1480</v>
      </c>
    </row>
    <row r="2427" ht="15.75" customHeight="1">
      <c r="C2427" s="142" t="s">
        <v>1912</v>
      </c>
    </row>
    <row r="2428" ht="15.75" customHeight="1">
      <c r="C2428" s="142" t="s">
        <v>1565</v>
      </c>
    </row>
    <row r="2429" ht="15.75" customHeight="1">
      <c r="C2429" s="142" t="s">
        <v>1517</v>
      </c>
    </row>
    <row r="2430" ht="15.75" customHeight="1">
      <c r="C2430" s="142" t="s">
        <v>1484</v>
      </c>
    </row>
    <row r="2431" ht="15.75" customHeight="1">
      <c r="C2431" s="142" t="s">
        <v>1485</v>
      </c>
    </row>
    <row r="2432" ht="15.75" customHeight="1">
      <c r="C2432" s="142" t="s">
        <v>1486</v>
      </c>
    </row>
    <row r="2433" ht="15.75" customHeight="1">
      <c r="C2433" s="142" t="s">
        <v>1510</v>
      </c>
    </row>
    <row r="2434" ht="15.75" customHeight="1">
      <c r="C2434" s="142" t="s">
        <v>1488</v>
      </c>
    </row>
    <row r="2435" ht="15.75" customHeight="1">
      <c r="C2435" s="142" t="s">
        <v>1489</v>
      </c>
    </row>
    <row r="2436" ht="15.75" customHeight="1">
      <c r="C2436" s="142" t="s">
        <v>1913</v>
      </c>
    </row>
    <row r="2437" ht="15.75" customHeight="1">
      <c r="C2437" s="142" t="s">
        <v>1603</v>
      </c>
    </row>
    <row r="2438" ht="15.75" customHeight="1">
      <c r="C2438" s="142" t="s">
        <v>1492</v>
      </c>
    </row>
    <row r="2439" ht="15.75" customHeight="1">
      <c r="C2439" s="142" t="s">
        <v>1480</v>
      </c>
    </row>
    <row r="2440" ht="15.75" customHeight="1">
      <c r="D2440" s="142" t="s">
        <v>1914</v>
      </c>
    </row>
    <row r="2441" ht="15.75" customHeight="1">
      <c r="D2441" s="142" t="s">
        <v>1915</v>
      </c>
    </row>
    <row r="2442" ht="15.75" customHeight="1">
      <c r="D2442" s="142" t="s">
        <v>1604</v>
      </c>
    </row>
    <row r="2443" ht="15.75" customHeight="1">
      <c r="D2443" s="142" t="s">
        <v>1916</v>
      </c>
    </row>
    <row r="2444" ht="15.75" customHeight="1">
      <c r="C2444" s="142" t="s">
        <v>1497</v>
      </c>
    </row>
    <row r="2445" ht="15.75" customHeight="1">
      <c r="C2445" s="142" t="s">
        <v>1498</v>
      </c>
    </row>
    <row r="2446" ht="15.75" customHeight="1">
      <c r="C2446" s="142" t="s">
        <v>1499</v>
      </c>
    </row>
    <row r="2447" ht="15.75" customHeight="1">
      <c r="C2447" s="142" t="s">
        <v>1500</v>
      </c>
    </row>
    <row r="2448" ht="15.75" customHeight="1">
      <c r="C2448" s="142" t="s">
        <v>1501</v>
      </c>
    </row>
    <row r="2449" ht="15.75" customHeight="1">
      <c r="B2449" s="142" t="s">
        <v>1497</v>
      </c>
    </row>
    <row r="2450" ht="15.75" customHeight="1">
      <c r="B2450" s="142" t="s">
        <v>1480</v>
      </c>
    </row>
    <row r="2451" ht="15.75" customHeight="1">
      <c r="C2451" s="142" t="s">
        <v>1917</v>
      </c>
    </row>
    <row r="2452" ht="15.75" customHeight="1">
      <c r="C2452" s="142" t="s">
        <v>1536</v>
      </c>
    </row>
    <row r="2453" ht="15.75" customHeight="1">
      <c r="C2453" s="142" t="s">
        <v>1503</v>
      </c>
    </row>
    <row r="2454" ht="15.75" customHeight="1">
      <c r="C2454" s="142" t="s">
        <v>1484</v>
      </c>
    </row>
    <row r="2455" ht="15.75" customHeight="1">
      <c r="C2455" s="142" t="s">
        <v>1485</v>
      </c>
    </row>
    <row r="2456" ht="15.75" customHeight="1">
      <c r="C2456" s="142" t="s">
        <v>1486</v>
      </c>
    </row>
    <row r="2457" ht="15.75" customHeight="1">
      <c r="C2457" s="142" t="s">
        <v>1510</v>
      </c>
    </row>
    <row r="2458" ht="15.75" customHeight="1">
      <c r="C2458" s="142" t="s">
        <v>1488</v>
      </c>
    </row>
    <row r="2459" ht="15.75" customHeight="1">
      <c r="C2459" s="142" t="s">
        <v>1489</v>
      </c>
    </row>
    <row r="2460" ht="15.75" customHeight="1">
      <c r="C2460" s="142" t="s">
        <v>1918</v>
      </c>
    </row>
    <row r="2461" ht="15.75" customHeight="1">
      <c r="C2461" s="142" t="s">
        <v>1822</v>
      </c>
    </row>
    <row r="2462" ht="15.75" customHeight="1">
      <c r="C2462" s="142" t="s">
        <v>1492</v>
      </c>
    </row>
    <row r="2463" ht="15.75" customHeight="1">
      <c r="C2463" s="142" t="s">
        <v>1480</v>
      </c>
    </row>
    <row r="2464" ht="15.75" customHeight="1">
      <c r="D2464" s="142" t="s">
        <v>1919</v>
      </c>
    </row>
    <row r="2465" ht="15.75" customHeight="1">
      <c r="D2465" s="142" t="s">
        <v>1856</v>
      </c>
    </row>
    <row r="2466" ht="15.75" customHeight="1">
      <c r="D2466" s="142" t="s">
        <v>1823</v>
      </c>
    </row>
    <row r="2467" ht="15.75" customHeight="1">
      <c r="D2467" s="142" t="s">
        <v>1900</v>
      </c>
    </row>
    <row r="2468" ht="15.75" customHeight="1">
      <c r="C2468" s="142" t="s">
        <v>1497</v>
      </c>
    </row>
    <row r="2469" ht="15.75" customHeight="1">
      <c r="C2469" s="142" t="s">
        <v>1526</v>
      </c>
    </row>
    <row r="2470" ht="15.75" customHeight="1">
      <c r="C2470" s="142" t="s">
        <v>1499</v>
      </c>
    </row>
    <row r="2471" ht="15.75" customHeight="1">
      <c r="C2471" s="142" t="s">
        <v>1500</v>
      </c>
    </row>
    <row r="2472" ht="15.75" customHeight="1">
      <c r="C2472" s="142" t="s">
        <v>1501</v>
      </c>
    </row>
    <row r="2473" ht="15.75" customHeight="1">
      <c r="B2473" s="142" t="s">
        <v>1497</v>
      </c>
    </row>
    <row r="2474" ht="15.75" customHeight="1">
      <c r="B2474" s="142" t="s">
        <v>1480</v>
      </c>
    </row>
    <row r="2475" ht="15.75" customHeight="1">
      <c r="C2475" s="142" t="s">
        <v>1920</v>
      </c>
    </row>
    <row r="2476" ht="15.75" customHeight="1">
      <c r="C2476" s="142" t="s">
        <v>1636</v>
      </c>
    </row>
    <row r="2477" ht="15.75" customHeight="1">
      <c r="C2477" s="142" t="s">
        <v>1503</v>
      </c>
    </row>
    <row r="2478" ht="15.75" customHeight="1">
      <c r="C2478" s="142" t="s">
        <v>1484</v>
      </c>
    </row>
    <row r="2479" ht="15.75" customHeight="1">
      <c r="C2479" s="142" t="s">
        <v>1485</v>
      </c>
    </row>
    <row r="2480" ht="15.75" customHeight="1">
      <c r="C2480" s="142" t="s">
        <v>1486</v>
      </c>
    </row>
    <row r="2481" ht="15.75" customHeight="1">
      <c r="C2481" s="142" t="s">
        <v>1510</v>
      </c>
    </row>
    <row r="2482" ht="15.75" customHeight="1">
      <c r="C2482" s="142" t="s">
        <v>1488</v>
      </c>
    </row>
    <row r="2483" ht="15.75" customHeight="1">
      <c r="C2483" s="142" t="s">
        <v>1489</v>
      </c>
    </row>
    <row r="2484" ht="15.75" customHeight="1">
      <c r="C2484" s="142" t="s">
        <v>1921</v>
      </c>
    </row>
    <row r="2485" ht="15.75" customHeight="1">
      <c r="C2485" s="142" t="s">
        <v>1639</v>
      </c>
    </row>
    <row r="2486" ht="15.75" customHeight="1">
      <c r="C2486" s="142" t="s">
        <v>1492</v>
      </c>
    </row>
    <row r="2487" ht="15.75" customHeight="1">
      <c r="C2487" s="142" t="s">
        <v>1480</v>
      </c>
    </row>
    <row r="2488" ht="15.75" customHeight="1">
      <c r="D2488" s="142" t="s">
        <v>1922</v>
      </c>
    </row>
    <row r="2489" ht="15.75" customHeight="1">
      <c r="D2489" s="142" t="s">
        <v>1640</v>
      </c>
    </row>
    <row r="2490" ht="15.75" customHeight="1">
      <c r="D2490" s="142" t="s">
        <v>1642</v>
      </c>
    </row>
    <row r="2491" ht="15.75" customHeight="1">
      <c r="D2491" s="142" t="s">
        <v>1508</v>
      </c>
    </row>
    <row r="2492" ht="15.75" customHeight="1">
      <c r="C2492" s="142" t="s">
        <v>1497</v>
      </c>
    </row>
    <row r="2493" ht="15.75" customHeight="1">
      <c r="C2493" s="142" t="s">
        <v>1498</v>
      </c>
    </row>
    <row r="2494" ht="15.75" customHeight="1">
      <c r="C2494" s="142" t="s">
        <v>1499</v>
      </c>
    </row>
    <row r="2495" ht="15.75" customHeight="1">
      <c r="C2495" s="142" t="s">
        <v>1500</v>
      </c>
    </row>
    <row r="2496" ht="15.75" customHeight="1">
      <c r="C2496" s="142" t="s">
        <v>1501</v>
      </c>
    </row>
    <row r="2497" ht="15.75" customHeight="1">
      <c r="B2497" s="142" t="s">
        <v>1497</v>
      </c>
    </row>
    <row r="2498" ht="15.75" customHeight="1">
      <c r="B2498" s="142" t="s">
        <v>1480</v>
      </c>
    </row>
    <row r="2499" ht="15.75" customHeight="1">
      <c r="C2499" s="142" t="s">
        <v>1923</v>
      </c>
    </row>
    <row r="2500" ht="15.75" customHeight="1">
      <c r="C2500" s="142" t="s">
        <v>1565</v>
      </c>
    </row>
    <row r="2501" ht="15.75" customHeight="1">
      <c r="C2501" s="142" t="s">
        <v>1503</v>
      </c>
    </row>
    <row r="2502" ht="15.75" customHeight="1">
      <c r="C2502" s="142" t="s">
        <v>1484</v>
      </c>
    </row>
    <row r="2503" ht="15.75" customHeight="1">
      <c r="C2503" s="142" t="s">
        <v>1485</v>
      </c>
    </row>
    <row r="2504" ht="15.75" customHeight="1">
      <c r="C2504" s="142" t="s">
        <v>1486</v>
      </c>
    </row>
    <row r="2505" ht="15.75" customHeight="1">
      <c r="C2505" s="142" t="s">
        <v>1510</v>
      </c>
    </row>
    <row r="2506" ht="15.75" customHeight="1">
      <c r="C2506" s="142" t="s">
        <v>1488</v>
      </c>
    </row>
    <row r="2507" ht="15.75" customHeight="1">
      <c r="C2507" s="142" t="s">
        <v>1489</v>
      </c>
    </row>
    <row r="2508" ht="15.75" customHeight="1">
      <c r="C2508" s="142" t="s">
        <v>1924</v>
      </c>
    </row>
    <row r="2509" ht="15.75" customHeight="1">
      <c r="C2509" s="142" t="s">
        <v>1719</v>
      </c>
    </row>
    <row r="2510" ht="15.75" customHeight="1">
      <c r="C2510" s="142" t="s">
        <v>1492</v>
      </c>
    </row>
    <row r="2511" ht="15.75" customHeight="1">
      <c r="C2511" s="142" t="s">
        <v>1480</v>
      </c>
    </row>
    <row r="2512" ht="15.75" customHeight="1">
      <c r="D2512" s="142" t="s">
        <v>1925</v>
      </c>
    </row>
    <row r="2513" ht="15.75" customHeight="1">
      <c r="D2513" s="142" t="s">
        <v>1524</v>
      </c>
    </row>
    <row r="2514" ht="15.75" customHeight="1">
      <c r="D2514" s="142" t="s">
        <v>1640</v>
      </c>
    </row>
    <row r="2515" ht="15.75" customHeight="1">
      <c r="D2515" s="142" t="s">
        <v>1755</v>
      </c>
    </row>
    <row r="2516" ht="15.75" customHeight="1">
      <c r="C2516" s="142" t="s">
        <v>1497</v>
      </c>
    </row>
    <row r="2517" ht="15.75" customHeight="1">
      <c r="C2517" s="142" t="s">
        <v>1526</v>
      </c>
    </row>
    <row r="2518" ht="15.75" customHeight="1">
      <c r="C2518" s="142" t="s">
        <v>1499</v>
      </c>
    </row>
    <row r="2519" ht="15.75" customHeight="1">
      <c r="C2519" s="142" t="s">
        <v>1500</v>
      </c>
    </row>
    <row r="2520" ht="15.75" customHeight="1">
      <c r="C2520" s="142" t="s">
        <v>1501</v>
      </c>
    </row>
    <row r="2521" ht="15.75" customHeight="1">
      <c r="B2521" s="142" t="s">
        <v>1497</v>
      </c>
    </row>
    <row r="2522" ht="15.75" customHeight="1">
      <c r="A2522" s="142" t="s">
        <v>1527</v>
      </c>
    </row>
    <row r="2523" ht="15.75" customHeight="1"/>
    <row r="2524" ht="15.75" customHeight="1">
      <c r="A2524" s="142" t="s">
        <v>1926</v>
      </c>
    </row>
    <row r="2525" ht="15.75" customHeight="1">
      <c r="A2525" s="142" t="s">
        <v>1480</v>
      </c>
    </row>
    <row r="2526" ht="15.75" customHeight="1">
      <c r="B2526" s="142" t="s">
        <v>1480</v>
      </c>
    </row>
    <row r="2527" ht="15.75" customHeight="1">
      <c r="C2527" s="142" t="s">
        <v>1927</v>
      </c>
    </row>
    <row r="2528" ht="15.75" customHeight="1">
      <c r="C2528" s="142" t="s">
        <v>1536</v>
      </c>
    </row>
    <row r="2529" ht="15.75" customHeight="1">
      <c r="C2529" s="142" t="s">
        <v>1928</v>
      </c>
    </row>
    <row r="2530" ht="15.75" customHeight="1">
      <c r="C2530" s="142" t="s">
        <v>1484</v>
      </c>
    </row>
    <row r="2531" ht="15.75" customHeight="1">
      <c r="C2531" s="142" t="s">
        <v>1537</v>
      </c>
    </row>
    <row r="2532" ht="15.75" customHeight="1">
      <c r="C2532" s="142" t="s">
        <v>1645</v>
      </c>
    </row>
    <row r="2533" ht="15.75" customHeight="1">
      <c r="C2533" s="142" t="s">
        <v>1510</v>
      </c>
    </row>
    <row r="2534" ht="15.75" customHeight="1">
      <c r="C2534" s="142" t="s">
        <v>1488</v>
      </c>
    </row>
    <row r="2535" ht="15.75" customHeight="1">
      <c r="C2535" s="142" t="s">
        <v>1489</v>
      </c>
    </row>
    <row r="2536" ht="15.75" customHeight="1">
      <c r="C2536" s="142" t="s">
        <v>1929</v>
      </c>
    </row>
    <row r="2537" ht="15.75" customHeight="1">
      <c r="C2537" s="142" t="s">
        <v>1797</v>
      </c>
    </row>
    <row r="2538" ht="15.75" customHeight="1">
      <c r="C2538" s="142" t="s">
        <v>1492</v>
      </c>
    </row>
    <row r="2539" ht="15.75" customHeight="1">
      <c r="C2539" s="142" t="s">
        <v>1480</v>
      </c>
    </row>
    <row r="2540" ht="15.75" customHeight="1">
      <c r="D2540" s="142" t="s">
        <v>1930</v>
      </c>
    </row>
    <row r="2541" ht="15.75" customHeight="1">
      <c r="D2541" s="142" t="s">
        <v>1931</v>
      </c>
    </row>
    <row r="2542" ht="15.75" customHeight="1">
      <c r="D2542" s="142" t="s">
        <v>1899</v>
      </c>
    </row>
    <row r="2543" ht="15.75" customHeight="1">
      <c r="D2543" s="142" t="s">
        <v>1643</v>
      </c>
    </row>
    <row r="2544" ht="15.75" customHeight="1">
      <c r="C2544" s="142" t="s">
        <v>1497</v>
      </c>
    </row>
    <row r="2545" ht="15.75" customHeight="1">
      <c r="C2545" s="142" t="s">
        <v>1498</v>
      </c>
    </row>
    <row r="2546" ht="15.75" customHeight="1">
      <c r="C2546" s="142" t="s">
        <v>1499</v>
      </c>
    </row>
    <row r="2547" ht="15.75" customHeight="1">
      <c r="C2547" s="142" t="s">
        <v>1500</v>
      </c>
    </row>
    <row r="2548" ht="15.75" customHeight="1">
      <c r="C2548" s="142" t="s">
        <v>1501</v>
      </c>
    </row>
    <row r="2549" ht="15.75" customHeight="1">
      <c r="B2549" s="142" t="s">
        <v>1497</v>
      </c>
    </row>
    <row r="2550" ht="15.75" customHeight="1">
      <c r="B2550" s="142" t="s">
        <v>1480</v>
      </c>
    </row>
    <row r="2551" ht="15.75" customHeight="1">
      <c r="C2551" s="142" t="s">
        <v>1932</v>
      </c>
    </row>
    <row r="2552" ht="15.75" customHeight="1">
      <c r="C2552" s="142" t="s">
        <v>1651</v>
      </c>
    </row>
    <row r="2553" ht="15.75" customHeight="1">
      <c r="C2553" s="142" t="s">
        <v>1933</v>
      </c>
    </row>
    <row r="2554" ht="15.75" customHeight="1">
      <c r="C2554" s="142" t="s">
        <v>1484</v>
      </c>
    </row>
    <row r="2555" ht="15.75" customHeight="1">
      <c r="C2555" s="142" t="s">
        <v>1485</v>
      </c>
    </row>
    <row r="2556" ht="15.75" customHeight="1">
      <c r="C2556" s="142" t="s">
        <v>1486</v>
      </c>
    </row>
    <row r="2557" ht="15.75" customHeight="1">
      <c r="C2557" s="142" t="s">
        <v>1510</v>
      </c>
    </row>
    <row r="2558" ht="15.75" customHeight="1">
      <c r="C2558" s="142" t="s">
        <v>1488</v>
      </c>
    </row>
    <row r="2559" ht="15.75" customHeight="1">
      <c r="C2559" s="142" t="s">
        <v>1489</v>
      </c>
    </row>
    <row r="2560" ht="15.75" customHeight="1">
      <c r="C2560" s="142" t="s">
        <v>1934</v>
      </c>
    </row>
    <row r="2561" ht="15.75" customHeight="1">
      <c r="C2561" s="142" t="s">
        <v>1674</v>
      </c>
    </row>
    <row r="2562" ht="15.75" customHeight="1">
      <c r="C2562" s="142" t="s">
        <v>1492</v>
      </c>
    </row>
    <row r="2563" ht="15.75" customHeight="1">
      <c r="C2563" s="142" t="s">
        <v>1480</v>
      </c>
    </row>
    <row r="2564" ht="15.75" customHeight="1">
      <c r="D2564" s="142" t="s">
        <v>1930</v>
      </c>
    </row>
    <row r="2565" ht="15.75" customHeight="1">
      <c r="D2565" s="142" t="s">
        <v>1824</v>
      </c>
    </row>
    <row r="2566" ht="15.75" customHeight="1">
      <c r="D2566" s="142" t="s">
        <v>1675</v>
      </c>
    </row>
    <row r="2567" ht="15.75" customHeight="1">
      <c r="D2567" s="142" t="s">
        <v>1935</v>
      </c>
    </row>
    <row r="2568" ht="15.75" customHeight="1">
      <c r="C2568" s="142" t="s">
        <v>1497</v>
      </c>
    </row>
    <row r="2569" ht="15.75" customHeight="1">
      <c r="C2569" s="142" t="s">
        <v>1498</v>
      </c>
    </row>
    <row r="2570" ht="15.75" customHeight="1">
      <c r="C2570" s="142" t="s">
        <v>1499</v>
      </c>
    </row>
    <row r="2571" ht="15.75" customHeight="1">
      <c r="C2571" s="142" t="s">
        <v>1500</v>
      </c>
    </row>
    <row r="2572" ht="15.75" customHeight="1">
      <c r="C2572" s="142" t="s">
        <v>1501</v>
      </c>
    </row>
    <row r="2573" ht="15.75" customHeight="1">
      <c r="B2573" s="142" t="s">
        <v>1497</v>
      </c>
    </row>
    <row r="2574" ht="15.75" customHeight="1">
      <c r="B2574" s="142" t="s">
        <v>1480</v>
      </c>
    </row>
    <row r="2575" ht="15.75" customHeight="1">
      <c r="C2575" s="142" t="s">
        <v>1936</v>
      </c>
    </row>
    <row r="2576" ht="15.75" customHeight="1">
      <c r="C2576" s="142" t="s">
        <v>1536</v>
      </c>
    </row>
    <row r="2577" ht="15.75" customHeight="1">
      <c r="C2577" s="142" t="s">
        <v>1933</v>
      </c>
    </row>
    <row r="2578" ht="15.75" customHeight="1">
      <c r="C2578" s="142" t="s">
        <v>1484</v>
      </c>
    </row>
    <row r="2579" ht="15.75" customHeight="1">
      <c r="C2579" s="142" t="s">
        <v>1537</v>
      </c>
    </row>
    <row r="2580" ht="15.75" customHeight="1">
      <c r="C2580" s="142" t="s">
        <v>1645</v>
      </c>
    </row>
    <row r="2581" ht="15.75" customHeight="1">
      <c r="C2581" s="142" t="s">
        <v>1510</v>
      </c>
    </row>
    <row r="2582" ht="15.75" customHeight="1">
      <c r="C2582" s="142" t="s">
        <v>1488</v>
      </c>
    </row>
    <row r="2583" ht="15.75" customHeight="1">
      <c r="C2583" s="142" t="s">
        <v>1489</v>
      </c>
    </row>
    <row r="2584" ht="15.75" customHeight="1">
      <c r="C2584" s="142" t="s">
        <v>1937</v>
      </c>
    </row>
    <row r="2585" ht="15.75" customHeight="1">
      <c r="C2585" s="142" t="s">
        <v>1553</v>
      </c>
    </row>
    <row r="2586" ht="15.75" customHeight="1">
      <c r="C2586" s="142" t="s">
        <v>1492</v>
      </c>
    </row>
    <row r="2587" ht="15.75" customHeight="1">
      <c r="C2587" s="142" t="s">
        <v>1480</v>
      </c>
    </row>
    <row r="2588" ht="15.75" customHeight="1">
      <c r="D2588" s="142" t="s">
        <v>1823</v>
      </c>
    </row>
    <row r="2589" ht="15.75" customHeight="1">
      <c r="D2589" s="142" t="s">
        <v>1938</v>
      </c>
    </row>
    <row r="2590" ht="15.75" customHeight="1">
      <c r="D2590" s="142" t="s">
        <v>1931</v>
      </c>
    </row>
    <row r="2591" ht="15.75" customHeight="1">
      <c r="D2591" s="142" t="s">
        <v>1675</v>
      </c>
    </row>
    <row r="2592" ht="15.75" customHeight="1">
      <c r="C2592" s="142" t="s">
        <v>1497</v>
      </c>
    </row>
    <row r="2593" ht="15.75" customHeight="1">
      <c r="C2593" s="142" t="s">
        <v>1526</v>
      </c>
    </row>
    <row r="2594" ht="15.75" customHeight="1">
      <c r="C2594" s="142" t="s">
        <v>1499</v>
      </c>
    </row>
    <row r="2595" ht="15.75" customHeight="1">
      <c r="C2595" s="142" t="s">
        <v>1500</v>
      </c>
    </row>
    <row r="2596" ht="15.75" customHeight="1">
      <c r="C2596" s="142" t="s">
        <v>1501</v>
      </c>
    </row>
    <row r="2597" ht="15.75" customHeight="1">
      <c r="B2597" s="142" t="s">
        <v>1497</v>
      </c>
    </row>
    <row r="2598" ht="15.75" customHeight="1">
      <c r="B2598" s="142" t="s">
        <v>1480</v>
      </c>
    </row>
    <row r="2599" ht="15.75" customHeight="1">
      <c r="C2599" s="142" t="s">
        <v>1749</v>
      </c>
    </row>
    <row r="2600" ht="15.75" customHeight="1">
      <c r="C2600" s="142" t="s">
        <v>1482</v>
      </c>
    </row>
    <row r="2601" ht="15.75" customHeight="1">
      <c r="C2601" s="142" t="s">
        <v>1933</v>
      </c>
    </row>
    <row r="2602" ht="15.75" customHeight="1">
      <c r="C2602" s="142" t="s">
        <v>1484</v>
      </c>
    </row>
    <row r="2603" ht="15.75" customHeight="1">
      <c r="C2603" s="142" t="s">
        <v>1485</v>
      </c>
    </row>
    <row r="2604" ht="15.75" customHeight="1">
      <c r="C2604" s="142" t="s">
        <v>1486</v>
      </c>
    </row>
    <row r="2605" ht="15.75" customHeight="1">
      <c r="C2605" s="142" t="s">
        <v>1510</v>
      </c>
    </row>
    <row r="2606" ht="15.75" customHeight="1">
      <c r="C2606" s="142" t="s">
        <v>1488</v>
      </c>
    </row>
    <row r="2607" ht="15.75" customHeight="1">
      <c r="C2607" s="142" t="s">
        <v>1489</v>
      </c>
    </row>
    <row r="2608" ht="15.75" customHeight="1">
      <c r="C2608" s="142" t="s">
        <v>1939</v>
      </c>
    </row>
    <row r="2609" ht="15.75" customHeight="1">
      <c r="C2609" s="142" t="s">
        <v>1940</v>
      </c>
    </row>
    <row r="2610" ht="15.75" customHeight="1">
      <c r="C2610" s="142" t="s">
        <v>1492</v>
      </c>
    </row>
    <row r="2611" ht="15.75" customHeight="1">
      <c r="C2611" s="142" t="s">
        <v>1480</v>
      </c>
    </row>
    <row r="2612" ht="15.75" customHeight="1">
      <c r="D2612" s="142" t="s">
        <v>1508</v>
      </c>
    </row>
    <row r="2613" ht="15.75" customHeight="1">
      <c r="D2613" s="142" t="s">
        <v>1941</v>
      </c>
    </row>
    <row r="2614" ht="15.75" customHeight="1">
      <c r="D2614" s="142" t="s">
        <v>1705</v>
      </c>
    </row>
    <row r="2615" ht="15.75" customHeight="1">
      <c r="D2615" s="142" t="s">
        <v>1942</v>
      </c>
    </row>
    <row r="2616" ht="15.75" customHeight="1">
      <c r="C2616" s="142" t="s">
        <v>1497</v>
      </c>
    </row>
    <row r="2617" ht="15.75" customHeight="1">
      <c r="C2617" s="142" t="s">
        <v>1498</v>
      </c>
    </row>
    <row r="2618" ht="15.75" customHeight="1">
      <c r="C2618" s="142" t="s">
        <v>1499</v>
      </c>
    </row>
    <row r="2619" ht="15.75" customHeight="1">
      <c r="C2619" s="142" t="s">
        <v>1500</v>
      </c>
    </row>
    <row r="2620" ht="15.75" customHeight="1">
      <c r="C2620" s="142" t="s">
        <v>1501</v>
      </c>
    </row>
    <row r="2621" ht="15.75" customHeight="1">
      <c r="B2621" s="142" t="s">
        <v>1497</v>
      </c>
    </row>
    <row r="2622" ht="15.75" customHeight="1">
      <c r="B2622" s="142" t="s">
        <v>1480</v>
      </c>
    </row>
    <row r="2623" ht="15.75" customHeight="1">
      <c r="C2623" s="142" t="s">
        <v>1943</v>
      </c>
    </row>
    <row r="2624" ht="15.75" customHeight="1">
      <c r="C2624" s="142" t="s">
        <v>1565</v>
      </c>
    </row>
    <row r="2625" ht="15.75" customHeight="1">
      <c r="C2625" s="142" t="s">
        <v>1933</v>
      </c>
    </row>
    <row r="2626" ht="15.75" customHeight="1">
      <c r="C2626" s="142" t="s">
        <v>1484</v>
      </c>
    </row>
    <row r="2627" ht="15.75" customHeight="1">
      <c r="C2627" s="142" t="s">
        <v>1485</v>
      </c>
    </row>
    <row r="2628" ht="15.75" customHeight="1">
      <c r="C2628" s="142" t="s">
        <v>1486</v>
      </c>
    </row>
    <row r="2629" ht="15.75" customHeight="1">
      <c r="C2629" s="142" t="s">
        <v>1510</v>
      </c>
    </row>
    <row r="2630" ht="15.75" customHeight="1">
      <c r="C2630" s="142" t="s">
        <v>1488</v>
      </c>
    </row>
    <row r="2631" ht="15.75" customHeight="1">
      <c r="C2631" s="142" t="s">
        <v>1489</v>
      </c>
    </row>
    <row r="2632" ht="15.75" customHeight="1">
      <c r="C2632" s="142" t="s">
        <v>1944</v>
      </c>
    </row>
    <row r="2633" ht="15.75" customHeight="1">
      <c r="C2633" s="142" t="s">
        <v>1713</v>
      </c>
    </row>
    <row r="2634" ht="15.75" customHeight="1">
      <c r="C2634" s="142" t="s">
        <v>1492</v>
      </c>
    </row>
    <row r="2635" ht="15.75" customHeight="1">
      <c r="C2635" s="142" t="s">
        <v>1480</v>
      </c>
    </row>
    <row r="2636" ht="15.75" customHeight="1">
      <c r="D2636" s="142" t="s">
        <v>1945</v>
      </c>
    </row>
    <row r="2637" ht="15.75" customHeight="1">
      <c r="D2637" s="142" t="s">
        <v>1714</v>
      </c>
    </row>
    <row r="2638" ht="15.75" customHeight="1">
      <c r="D2638" s="142" t="s">
        <v>1715</v>
      </c>
    </row>
    <row r="2639" ht="15.75" customHeight="1">
      <c r="D2639" s="142" t="s">
        <v>1941</v>
      </c>
    </row>
    <row r="2640" ht="15.75" customHeight="1">
      <c r="C2640" s="142" t="s">
        <v>1497</v>
      </c>
    </row>
    <row r="2641" ht="15.75" customHeight="1">
      <c r="C2641" s="142" t="s">
        <v>1526</v>
      </c>
    </row>
    <row r="2642" ht="15.75" customHeight="1">
      <c r="C2642" s="142" t="s">
        <v>1499</v>
      </c>
    </row>
    <row r="2643" ht="15.75" customHeight="1">
      <c r="C2643" s="142" t="s">
        <v>1500</v>
      </c>
    </row>
    <row r="2644" ht="15.75" customHeight="1">
      <c r="C2644" s="142" t="s">
        <v>1501</v>
      </c>
    </row>
    <row r="2645" ht="15.75" customHeight="1">
      <c r="B2645" s="142" t="s">
        <v>1497</v>
      </c>
    </row>
    <row r="2646" ht="15.75" customHeight="1">
      <c r="B2646" s="142" t="s">
        <v>1480</v>
      </c>
    </row>
    <row r="2647" ht="15.75" customHeight="1">
      <c r="C2647" s="142" t="s">
        <v>1946</v>
      </c>
    </row>
    <row r="2648" ht="15.75" customHeight="1">
      <c r="C2648" s="142" t="s">
        <v>1536</v>
      </c>
    </row>
    <row r="2649" ht="15.75" customHeight="1">
      <c r="C2649" s="142" t="s">
        <v>1933</v>
      </c>
    </row>
    <row r="2650" ht="15.75" customHeight="1">
      <c r="C2650" s="142" t="s">
        <v>1484</v>
      </c>
    </row>
    <row r="2651" ht="15.75" customHeight="1">
      <c r="C2651" s="142" t="s">
        <v>1537</v>
      </c>
    </row>
    <row r="2652" ht="15.75" customHeight="1">
      <c r="C2652" s="142" t="s">
        <v>1486</v>
      </c>
    </row>
    <row r="2653" ht="15.75" customHeight="1">
      <c r="C2653" s="142" t="s">
        <v>1538</v>
      </c>
    </row>
    <row r="2654" ht="15.75" customHeight="1">
      <c r="C2654" s="142" t="s">
        <v>1488</v>
      </c>
    </row>
    <row r="2655" ht="15.75" customHeight="1">
      <c r="C2655" s="142" t="s">
        <v>1489</v>
      </c>
    </row>
    <row r="2656" ht="15.75" customHeight="1">
      <c r="C2656" s="142" t="s">
        <v>1947</v>
      </c>
    </row>
    <row r="2657" ht="15.75" customHeight="1">
      <c r="C2657" s="142" t="s">
        <v>1948</v>
      </c>
    </row>
    <row r="2658" ht="15.75" customHeight="1">
      <c r="C2658" s="142" t="s">
        <v>1492</v>
      </c>
    </row>
    <row r="2659" ht="15.75" customHeight="1">
      <c r="C2659" s="142" t="s">
        <v>1480</v>
      </c>
    </row>
    <row r="2660" ht="15.75" customHeight="1">
      <c r="D2660" s="142" t="s">
        <v>1720</v>
      </c>
    </row>
    <row r="2661" ht="15.75" customHeight="1">
      <c r="D2661" s="142" t="s">
        <v>1895</v>
      </c>
    </row>
    <row r="2662" ht="15.75" customHeight="1">
      <c r="D2662" s="142" t="s">
        <v>1930</v>
      </c>
    </row>
    <row r="2663" ht="15.75" customHeight="1">
      <c r="D2663" s="142" t="s">
        <v>1543</v>
      </c>
    </row>
    <row r="2664" ht="15.75" customHeight="1">
      <c r="C2664" s="142" t="s">
        <v>1497</v>
      </c>
    </row>
    <row r="2665" ht="15.75" customHeight="1">
      <c r="C2665" s="142" t="s">
        <v>1498</v>
      </c>
    </row>
    <row r="2666" ht="15.75" customHeight="1">
      <c r="C2666" s="142" t="s">
        <v>1499</v>
      </c>
    </row>
    <row r="2667" ht="15.75" customHeight="1">
      <c r="C2667" s="142" t="s">
        <v>1500</v>
      </c>
    </row>
    <row r="2668" ht="15.75" customHeight="1">
      <c r="C2668" s="142" t="s">
        <v>1501</v>
      </c>
    </row>
    <row r="2669" ht="15.75" customHeight="1">
      <c r="B2669" s="142" t="s">
        <v>1497</v>
      </c>
    </row>
    <row r="2670" ht="15.75" customHeight="1">
      <c r="A2670" s="142" t="s">
        <v>1527</v>
      </c>
    </row>
    <row r="2671" ht="15.75" customHeight="1"/>
    <row r="2672" ht="15.75" customHeight="1">
      <c r="A2672" s="142" t="s">
        <v>1949</v>
      </c>
    </row>
    <row r="2673" ht="15.75" customHeight="1">
      <c r="A2673" s="142" t="s">
        <v>1480</v>
      </c>
    </row>
    <row r="2674" ht="15.75" customHeight="1">
      <c r="B2674" s="142" t="s">
        <v>1480</v>
      </c>
    </row>
    <row r="2675" ht="15.75" customHeight="1">
      <c r="C2675" s="142" t="s">
        <v>1950</v>
      </c>
    </row>
    <row r="2676" ht="15.75" customHeight="1">
      <c r="C2676" s="142" t="s">
        <v>1536</v>
      </c>
    </row>
    <row r="2677" ht="15.75" customHeight="1">
      <c r="C2677" s="142" t="s">
        <v>1483</v>
      </c>
    </row>
    <row r="2678" ht="15.75" customHeight="1">
      <c r="C2678" s="142" t="s">
        <v>1484</v>
      </c>
    </row>
    <row r="2679" ht="15.75" customHeight="1">
      <c r="C2679" s="142" t="s">
        <v>1537</v>
      </c>
    </row>
    <row r="2680" ht="15.75" customHeight="1">
      <c r="C2680" s="142" t="s">
        <v>1486</v>
      </c>
    </row>
    <row r="2681" ht="15.75" customHeight="1">
      <c r="C2681" s="142" t="s">
        <v>1538</v>
      </c>
    </row>
    <row r="2682" ht="15.75" customHeight="1">
      <c r="C2682" s="142" t="s">
        <v>1488</v>
      </c>
    </row>
    <row r="2683" ht="15.75" customHeight="1">
      <c r="C2683" s="142" t="s">
        <v>1637</v>
      </c>
    </row>
    <row r="2684" ht="15.75" customHeight="1">
      <c r="C2684" s="142" t="s">
        <v>1685</v>
      </c>
    </row>
    <row r="2685" ht="15.75" customHeight="1">
      <c r="C2685" s="142" t="s">
        <v>1674</v>
      </c>
    </row>
    <row r="2686" ht="15.75" customHeight="1">
      <c r="C2686" s="142" t="s">
        <v>1492</v>
      </c>
    </row>
    <row r="2687" ht="15.75" customHeight="1">
      <c r="C2687" s="142" t="s">
        <v>1480</v>
      </c>
    </row>
    <row r="2688" ht="15.75" customHeight="1">
      <c r="D2688" s="142" t="s">
        <v>1951</v>
      </c>
    </row>
    <row r="2689" ht="15.75" customHeight="1">
      <c r="D2689" s="142" t="s">
        <v>1560</v>
      </c>
    </row>
    <row r="2690" ht="15.75" customHeight="1">
      <c r="D2690" s="142" t="s">
        <v>1753</v>
      </c>
    </row>
    <row r="2691" ht="15.75" customHeight="1">
      <c r="D2691" s="142" t="s">
        <v>1559</v>
      </c>
    </row>
    <row r="2692" ht="15.75" customHeight="1">
      <c r="C2692" s="142" t="s">
        <v>1497</v>
      </c>
    </row>
    <row r="2693" ht="15.75" customHeight="1">
      <c r="C2693" s="142" t="s">
        <v>1498</v>
      </c>
    </row>
    <row r="2694" ht="15.75" customHeight="1">
      <c r="C2694" s="142" t="s">
        <v>1499</v>
      </c>
    </row>
    <row r="2695" ht="15.75" customHeight="1">
      <c r="C2695" s="142" t="s">
        <v>1500</v>
      </c>
    </row>
    <row r="2696" ht="15.75" customHeight="1">
      <c r="C2696" s="142" t="s">
        <v>1501</v>
      </c>
    </row>
    <row r="2697" ht="15.75" customHeight="1">
      <c r="B2697" s="142" t="s">
        <v>1497</v>
      </c>
    </row>
    <row r="2698" ht="15.75" customHeight="1">
      <c r="B2698" s="142" t="s">
        <v>1480</v>
      </c>
    </row>
    <row r="2699" ht="15.75" customHeight="1">
      <c r="C2699" s="142" t="s">
        <v>1952</v>
      </c>
    </row>
    <row r="2700" ht="15.75" customHeight="1">
      <c r="C2700" s="142" t="s">
        <v>1565</v>
      </c>
    </row>
    <row r="2701" ht="15.75" customHeight="1">
      <c r="C2701" s="142" t="s">
        <v>1503</v>
      </c>
    </row>
    <row r="2702" ht="15.75" customHeight="1">
      <c r="C2702" s="142" t="s">
        <v>1484</v>
      </c>
    </row>
    <row r="2703" ht="15.75" customHeight="1">
      <c r="C2703" s="142" t="s">
        <v>1485</v>
      </c>
    </row>
    <row r="2704" ht="15.75" customHeight="1">
      <c r="C2704" s="142" t="s">
        <v>1486</v>
      </c>
    </row>
    <row r="2705" ht="15.75" customHeight="1">
      <c r="C2705" s="142" t="s">
        <v>1510</v>
      </c>
    </row>
    <row r="2706" ht="15.75" customHeight="1">
      <c r="C2706" s="142" t="s">
        <v>1488</v>
      </c>
    </row>
    <row r="2707" ht="15.75" customHeight="1">
      <c r="C2707" s="142" t="s">
        <v>1489</v>
      </c>
    </row>
    <row r="2708" ht="15.75" customHeight="1">
      <c r="C2708" s="142" t="s">
        <v>1680</v>
      </c>
    </row>
    <row r="2709" ht="15.75" customHeight="1">
      <c r="C2709" s="142" t="s">
        <v>1719</v>
      </c>
    </row>
    <row r="2710" ht="15.75" customHeight="1">
      <c r="C2710" s="142" t="s">
        <v>1492</v>
      </c>
    </row>
    <row r="2711" ht="15.75" customHeight="1">
      <c r="C2711" s="142" t="s">
        <v>1480</v>
      </c>
    </row>
    <row r="2712" ht="15.75" customHeight="1">
      <c r="D2712" s="142" t="s">
        <v>1953</v>
      </c>
    </row>
    <row r="2713" ht="15.75" customHeight="1">
      <c r="D2713" s="142" t="s">
        <v>1862</v>
      </c>
    </row>
    <row r="2714" ht="15.75" customHeight="1">
      <c r="D2714" s="142" t="s">
        <v>1755</v>
      </c>
    </row>
    <row r="2715" ht="15.75" customHeight="1">
      <c r="D2715" s="142" t="s">
        <v>1506</v>
      </c>
    </row>
    <row r="2716" ht="15.75" customHeight="1">
      <c r="C2716" s="142" t="s">
        <v>1497</v>
      </c>
    </row>
    <row r="2717" ht="15.75" customHeight="1">
      <c r="C2717" s="142" t="s">
        <v>1498</v>
      </c>
    </row>
    <row r="2718" ht="15.75" customHeight="1">
      <c r="C2718" s="142" t="s">
        <v>1499</v>
      </c>
    </row>
    <row r="2719" ht="15.75" customHeight="1">
      <c r="C2719" s="142" t="s">
        <v>1500</v>
      </c>
    </row>
    <row r="2720" ht="15.75" customHeight="1">
      <c r="C2720" s="142" t="s">
        <v>1501</v>
      </c>
    </row>
    <row r="2721" ht="15.75" customHeight="1">
      <c r="B2721" s="142" t="s">
        <v>1497</v>
      </c>
    </row>
    <row r="2722" ht="15.75" customHeight="1">
      <c r="B2722" s="142" t="s">
        <v>1480</v>
      </c>
    </row>
    <row r="2723" ht="15.75" customHeight="1">
      <c r="C2723" s="142" t="s">
        <v>1954</v>
      </c>
    </row>
    <row r="2724" ht="15.75" customHeight="1">
      <c r="C2724" s="142" t="s">
        <v>1565</v>
      </c>
    </row>
    <row r="2725" ht="15.75" customHeight="1">
      <c r="C2725" s="142" t="s">
        <v>1517</v>
      </c>
    </row>
    <row r="2726" ht="15.75" customHeight="1">
      <c r="C2726" s="142" t="s">
        <v>1484</v>
      </c>
    </row>
    <row r="2727" ht="15.75" customHeight="1">
      <c r="C2727" s="142" t="s">
        <v>1485</v>
      </c>
    </row>
    <row r="2728" ht="15.75" customHeight="1">
      <c r="C2728" s="142" t="s">
        <v>1486</v>
      </c>
    </row>
    <row r="2729" ht="15.75" customHeight="1">
      <c r="C2729" s="142" t="s">
        <v>1510</v>
      </c>
    </row>
    <row r="2730" ht="15.75" customHeight="1">
      <c r="C2730" s="142" t="s">
        <v>1488</v>
      </c>
    </row>
    <row r="2731" ht="15.75" customHeight="1">
      <c r="C2731" s="142" t="s">
        <v>1489</v>
      </c>
    </row>
    <row r="2732" ht="15.75" customHeight="1">
      <c r="C2732" s="142" t="s">
        <v>1955</v>
      </c>
    </row>
    <row r="2733" ht="15.75" customHeight="1">
      <c r="C2733" s="142" t="s">
        <v>1956</v>
      </c>
    </row>
    <row r="2734" ht="15.75" customHeight="1">
      <c r="C2734" s="142" t="s">
        <v>1492</v>
      </c>
    </row>
    <row r="2735" ht="15.75" customHeight="1">
      <c r="C2735" s="142" t="s">
        <v>1480</v>
      </c>
    </row>
    <row r="2736" ht="15.75" customHeight="1">
      <c r="D2736" s="142" t="s">
        <v>1514</v>
      </c>
    </row>
    <row r="2737" ht="15.75" customHeight="1">
      <c r="D2737" s="142" t="s">
        <v>1957</v>
      </c>
    </row>
    <row r="2738" ht="15.75" customHeight="1">
      <c r="D2738" s="142" t="s">
        <v>1840</v>
      </c>
    </row>
    <row r="2739" ht="15.75" customHeight="1">
      <c r="D2739" s="142" t="s">
        <v>1841</v>
      </c>
    </row>
    <row r="2740" ht="15.75" customHeight="1">
      <c r="C2740" s="142" t="s">
        <v>1497</v>
      </c>
    </row>
    <row r="2741" ht="15.75" customHeight="1">
      <c r="C2741" s="142" t="s">
        <v>1526</v>
      </c>
    </row>
    <row r="2742" ht="15.75" customHeight="1">
      <c r="C2742" s="142" t="s">
        <v>1499</v>
      </c>
    </row>
    <row r="2743" ht="15.75" customHeight="1">
      <c r="C2743" s="142" t="s">
        <v>1500</v>
      </c>
    </row>
    <row r="2744" ht="15.75" customHeight="1">
      <c r="C2744" s="142" t="s">
        <v>1501</v>
      </c>
    </row>
    <row r="2745" ht="15.75" customHeight="1">
      <c r="B2745" s="142" t="s">
        <v>1497</v>
      </c>
    </row>
    <row r="2746" ht="15.75" customHeight="1">
      <c r="B2746" s="142" t="s">
        <v>1480</v>
      </c>
    </row>
    <row r="2747" ht="15.75" customHeight="1">
      <c r="C2747" s="142" t="s">
        <v>1958</v>
      </c>
    </row>
    <row r="2748" ht="15.75" customHeight="1">
      <c r="C2748" s="142" t="s">
        <v>1536</v>
      </c>
    </row>
    <row r="2749" ht="15.75" customHeight="1">
      <c r="C2749" s="142" t="s">
        <v>1517</v>
      </c>
    </row>
    <row r="2750" ht="15.75" customHeight="1">
      <c r="C2750" s="142" t="s">
        <v>1484</v>
      </c>
    </row>
    <row r="2751" ht="15.75" customHeight="1">
      <c r="C2751" s="142" t="s">
        <v>1485</v>
      </c>
    </row>
    <row r="2752" ht="15.75" customHeight="1">
      <c r="C2752" s="142" t="s">
        <v>1486</v>
      </c>
    </row>
    <row r="2753" ht="15.75" customHeight="1">
      <c r="C2753" s="142" t="s">
        <v>1510</v>
      </c>
    </row>
    <row r="2754" ht="15.75" customHeight="1">
      <c r="C2754" s="142" t="s">
        <v>1488</v>
      </c>
    </row>
    <row r="2755" ht="15.75" customHeight="1">
      <c r="C2755" s="142" t="s">
        <v>1489</v>
      </c>
    </row>
    <row r="2756" ht="15.75" customHeight="1">
      <c r="C2756" s="142" t="s">
        <v>1959</v>
      </c>
    </row>
    <row r="2757" ht="15.75" customHeight="1">
      <c r="C2757" s="142" t="s">
        <v>1777</v>
      </c>
    </row>
    <row r="2758" ht="15.75" customHeight="1">
      <c r="C2758" s="142" t="s">
        <v>1492</v>
      </c>
    </row>
    <row r="2759" ht="15.75" customHeight="1">
      <c r="C2759" s="142" t="s">
        <v>1480</v>
      </c>
    </row>
    <row r="2760" ht="15.75" customHeight="1">
      <c r="D2760" s="142" t="s">
        <v>1960</v>
      </c>
    </row>
    <row r="2761" ht="15.75" customHeight="1">
      <c r="D2761" s="142" t="s">
        <v>1961</v>
      </c>
    </row>
    <row r="2762" ht="15.75" customHeight="1">
      <c r="D2762" s="142" t="s">
        <v>1962</v>
      </c>
    </row>
    <row r="2763" ht="15.75" customHeight="1">
      <c r="D2763" s="142" t="s">
        <v>1629</v>
      </c>
    </row>
    <row r="2764" ht="15.75" customHeight="1">
      <c r="C2764" s="142" t="s">
        <v>1497</v>
      </c>
    </row>
    <row r="2765" ht="15.75" customHeight="1">
      <c r="C2765" s="142" t="s">
        <v>1498</v>
      </c>
    </row>
    <row r="2766" ht="15.75" customHeight="1">
      <c r="C2766" s="142" t="s">
        <v>1499</v>
      </c>
    </row>
    <row r="2767" ht="15.75" customHeight="1">
      <c r="C2767" s="142" t="s">
        <v>1500</v>
      </c>
    </row>
    <row r="2768" ht="15.75" customHeight="1">
      <c r="C2768" s="142" t="s">
        <v>1501</v>
      </c>
    </row>
    <row r="2769" ht="15.75" customHeight="1">
      <c r="B2769" s="142" t="s">
        <v>1497</v>
      </c>
    </row>
    <row r="2770" ht="15.75" customHeight="1">
      <c r="A2770" s="142" t="s">
        <v>1527</v>
      </c>
    </row>
    <row r="2771" ht="15.75" customHeight="1"/>
    <row r="2772" ht="15.75" customHeight="1">
      <c r="A2772" s="142" t="s">
        <v>1963</v>
      </c>
    </row>
    <row r="2773" ht="15.75" customHeight="1">
      <c r="A2773" s="142" t="s">
        <v>1480</v>
      </c>
    </row>
    <row r="2774" ht="15.75" customHeight="1">
      <c r="B2774" s="142" t="s">
        <v>1480</v>
      </c>
    </row>
    <row r="2775" ht="15.75" customHeight="1">
      <c r="C2775" s="142" t="s">
        <v>1964</v>
      </c>
    </row>
    <row r="2776" ht="15.75" customHeight="1">
      <c r="C2776" s="142" t="s">
        <v>1636</v>
      </c>
    </row>
    <row r="2777" ht="15.75" customHeight="1">
      <c r="C2777" s="142" t="s">
        <v>1483</v>
      </c>
    </row>
    <row r="2778" ht="15.75" customHeight="1">
      <c r="C2778" s="142" t="s">
        <v>1484</v>
      </c>
    </row>
    <row r="2779" ht="15.75" customHeight="1">
      <c r="C2779" s="142" t="s">
        <v>1485</v>
      </c>
    </row>
    <row r="2780" ht="15.75" customHeight="1">
      <c r="C2780" s="142" t="s">
        <v>1486</v>
      </c>
    </row>
    <row r="2781" ht="15.75" customHeight="1">
      <c r="C2781" s="142" t="s">
        <v>1510</v>
      </c>
    </row>
    <row r="2782" ht="15.75" customHeight="1">
      <c r="C2782" s="142" t="s">
        <v>1488</v>
      </c>
    </row>
    <row r="2783" ht="15.75" customHeight="1">
      <c r="C2783" s="142" t="s">
        <v>1489</v>
      </c>
    </row>
    <row r="2784" ht="15.75" customHeight="1">
      <c r="C2784" s="142" t="s">
        <v>1965</v>
      </c>
    </row>
    <row r="2785" ht="15.75" customHeight="1">
      <c r="C2785" s="142" t="s">
        <v>1674</v>
      </c>
    </row>
    <row r="2786" ht="15.75" customHeight="1">
      <c r="C2786" s="142" t="s">
        <v>1492</v>
      </c>
    </row>
    <row r="2787" ht="15.75" customHeight="1">
      <c r="C2787" s="142" t="s">
        <v>1480</v>
      </c>
    </row>
    <row r="2788" ht="15.75" customHeight="1">
      <c r="D2788" s="142" t="s">
        <v>1966</v>
      </c>
    </row>
    <row r="2789" ht="15.75" customHeight="1">
      <c r="D2789" s="142" t="s">
        <v>1629</v>
      </c>
    </row>
    <row r="2790" ht="15.75" customHeight="1">
      <c r="D2790" s="142" t="s">
        <v>1879</v>
      </c>
    </row>
    <row r="2791" ht="15.75" customHeight="1">
      <c r="D2791" s="142" t="s">
        <v>1967</v>
      </c>
    </row>
    <row r="2792" ht="15.75" customHeight="1">
      <c r="C2792" s="142" t="s">
        <v>1497</v>
      </c>
    </row>
    <row r="2793" ht="15.75" customHeight="1">
      <c r="C2793" s="142" t="s">
        <v>1498</v>
      </c>
    </row>
    <row r="2794" ht="15.75" customHeight="1">
      <c r="C2794" s="142" t="s">
        <v>1499</v>
      </c>
    </row>
    <row r="2795" ht="15.75" customHeight="1">
      <c r="C2795" s="142" t="s">
        <v>1500</v>
      </c>
    </row>
    <row r="2796" ht="15.75" customHeight="1">
      <c r="C2796" s="142" t="s">
        <v>1501</v>
      </c>
    </row>
    <row r="2797" ht="15.75" customHeight="1">
      <c r="B2797" s="142" t="s">
        <v>1497</v>
      </c>
    </row>
    <row r="2798" ht="15.75" customHeight="1">
      <c r="B2798" s="142" t="s">
        <v>1480</v>
      </c>
    </row>
    <row r="2799" ht="15.75" customHeight="1">
      <c r="C2799" s="142" t="s">
        <v>1968</v>
      </c>
    </row>
    <row r="2800" ht="15.75" customHeight="1">
      <c r="C2800" s="142" t="s">
        <v>1565</v>
      </c>
    </row>
    <row r="2801" ht="15.75" customHeight="1">
      <c r="C2801" s="142" t="s">
        <v>1503</v>
      </c>
    </row>
    <row r="2802" ht="15.75" customHeight="1">
      <c r="C2802" s="142" t="s">
        <v>1484</v>
      </c>
    </row>
    <row r="2803" ht="15.75" customHeight="1">
      <c r="C2803" s="142" t="s">
        <v>1485</v>
      </c>
    </row>
    <row r="2804" ht="15.75" customHeight="1">
      <c r="C2804" s="142" t="s">
        <v>1486</v>
      </c>
    </row>
    <row r="2805" ht="15.75" customHeight="1">
      <c r="C2805" s="142" t="s">
        <v>1510</v>
      </c>
    </row>
    <row r="2806" ht="15.75" customHeight="1">
      <c r="C2806" s="142" t="s">
        <v>1488</v>
      </c>
    </row>
    <row r="2807" ht="15.75" customHeight="1">
      <c r="C2807" s="142" t="s">
        <v>1489</v>
      </c>
    </row>
    <row r="2808" ht="15.75" customHeight="1">
      <c r="C2808" s="142" t="s">
        <v>1969</v>
      </c>
    </row>
    <row r="2809" ht="15.75" customHeight="1">
      <c r="C2809" s="142" t="s">
        <v>1777</v>
      </c>
    </row>
    <row r="2810" ht="15.75" customHeight="1">
      <c r="C2810" s="142" t="s">
        <v>1492</v>
      </c>
    </row>
    <row r="2811" ht="15.75" customHeight="1">
      <c r="C2811" s="142" t="s">
        <v>1480</v>
      </c>
    </row>
    <row r="2812" ht="15.75" customHeight="1">
      <c r="D2812" s="142" t="s">
        <v>1970</v>
      </c>
    </row>
    <row r="2813" ht="15.75" customHeight="1">
      <c r="D2813" s="142" t="s">
        <v>1971</v>
      </c>
    </row>
    <row r="2814" ht="15.75" customHeight="1">
      <c r="D2814" s="142" t="s">
        <v>1888</v>
      </c>
    </row>
    <row r="2815" ht="15.75" customHeight="1">
      <c r="D2815" s="142" t="s">
        <v>1705</v>
      </c>
    </row>
    <row r="2816" ht="15.75" customHeight="1">
      <c r="C2816" s="142" t="s">
        <v>1497</v>
      </c>
    </row>
    <row r="2817" ht="15.75" customHeight="1">
      <c r="C2817" s="142" t="s">
        <v>1498</v>
      </c>
    </row>
    <row r="2818" ht="15.75" customHeight="1">
      <c r="C2818" s="142" t="s">
        <v>1499</v>
      </c>
    </row>
    <row r="2819" ht="15.75" customHeight="1">
      <c r="C2819" s="142" t="s">
        <v>1500</v>
      </c>
    </row>
    <row r="2820" ht="15.75" customHeight="1">
      <c r="C2820" s="142" t="s">
        <v>1501</v>
      </c>
    </row>
    <row r="2821" ht="15.75" customHeight="1">
      <c r="B2821" s="142" t="s">
        <v>1497</v>
      </c>
    </row>
    <row r="2822" ht="15.75" customHeight="1">
      <c r="B2822" s="142" t="s">
        <v>1480</v>
      </c>
    </row>
    <row r="2823" ht="15.75" customHeight="1">
      <c r="C2823" s="142" t="s">
        <v>1972</v>
      </c>
    </row>
    <row r="2824" ht="15.75" customHeight="1">
      <c r="C2824" s="142" t="s">
        <v>1536</v>
      </c>
    </row>
    <row r="2825" ht="15.75" customHeight="1">
      <c r="C2825" s="142" t="s">
        <v>1517</v>
      </c>
    </row>
    <row r="2826" ht="15.75" customHeight="1">
      <c r="C2826" s="142" t="s">
        <v>1484</v>
      </c>
    </row>
    <row r="2827" ht="15.75" customHeight="1">
      <c r="C2827" s="142" t="s">
        <v>1485</v>
      </c>
    </row>
    <row r="2828" ht="15.75" customHeight="1">
      <c r="C2828" s="142" t="s">
        <v>1486</v>
      </c>
    </row>
    <row r="2829" ht="15.75" customHeight="1">
      <c r="C2829" s="142" t="s">
        <v>1510</v>
      </c>
    </row>
    <row r="2830" ht="15.75" customHeight="1">
      <c r="C2830" s="142" t="s">
        <v>1488</v>
      </c>
    </row>
    <row r="2831" ht="15.75" customHeight="1">
      <c r="C2831" s="142" t="s">
        <v>1489</v>
      </c>
    </row>
    <row r="2832" ht="15.75" customHeight="1">
      <c r="C2832" s="142" t="s">
        <v>1973</v>
      </c>
    </row>
    <row r="2833" ht="15.75" customHeight="1">
      <c r="C2833" s="142" t="s">
        <v>1822</v>
      </c>
    </row>
    <row r="2834" ht="15.75" customHeight="1">
      <c r="C2834" s="142" t="s">
        <v>1492</v>
      </c>
    </row>
    <row r="2835" ht="15.75" customHeight="1">
      <c r="C2835" s="142" t="s">
        <v>1480</v>
      </c>
    </row>
    <row r="2836" ht="15.75" customHeight="1">
      <c r="D2836" s="142" t="s">
        <v>1554</v>
      </c>
    </row>
    <row r="2837" ht="15.75" customHeight="1">
      <c r="D2837" s="142" t="s">
        <v>1831</v>
      </c>
    </row>
    <row r="2838" ht="15.75" customHeight="1">
      <c r="D2838" s="142" t="s">
        <v>1974</v>
      </c>
    </row>
    <row r="2839" ht="15.75" customHeight="1">
      <c r="D2839" s="142" t="s">
        <v>1900</v>
      </c>
    </row>
    <row r="2840" ht="15.75" customHeight="1">
      <c r="C2840" s="142" t="s">
        <v>1497</v>
      </c>
    </row>
    <row r="2841" ht="15.75" customHeight="1">
      <c r="C2841" s="142" t="s">
        <v>1526</v>
      </c>
    </row>
    <row r="2842" ht="15.75" customHeight="1">
      <c r="C2842" s="142" t="s">
        <v>1499</v>
      </c>
    </row>
    <row r="2843" ht="15.75" customHeight="1">
      <c r="C2843" s="142" t="s">
        <v>1500</v>
      </c>
    </row>
    <row r="2844" ht="15.75" customHeight="1">
      <c r="C2844" s="142" t="s">
        <v>1501</v>
      </c>
    </row>
    <row r="2845" ht="15.75" customHeight="1">
      <c r="B2845" s="142" t="s">
        <v>1497</v>
      </c>
    </row>
    <row r="2846" ht="15.75" customHeight="1">
      <c r="B2846" s="142" t="s">
        <v>1480</v>
      </c>
    </row>
    <row r="2847" ht="15.75" customHeight="1">
      <c r="C2847" s="142" t="s">
        <v>1975</v>
      </c>
    </row>
    <row r="2848" ht="15.75" customHeight="1">
      <c r="C2848" s="142" t="s">
        <v>1565</v>
      </c>
    </row>
    <row r="2849" ht="15.75" customHeight="1">
      <c r="C2849" s="142" t="s">
        <v>1517</v>
      </c>
    </row>
    <row r="2850" ht="15.75" customHeight="1">
      <c r="C2850" s="142" t="s">
        <v>1484</v>
      </c>
    </row>
    <row r="2851" ht="15.75" customHeight="1">
      <c r="C2851" s="142" t="s">
        <v>1485</v>
      </c>
    </row>
    <row r="2852" ht="15.75" customHeight="1">
      <c r="C2852" s="142" t="s">
        <v>1486</v>
      </c>
    </row>
    <row r="2853" ht="15.75" customHeight="1">
      <c r="C2853" s="142" t="s">
        <v>1510</v>
      </c>
    </row>
    <row r="2854" ht="15.75" customHeight="1">
      <c r="C2854" s="142" t="s">
        <v>1488</v>
      </c>
    </row>
    <row r="2855" ht="15.75" customHeight="1">
      <c r="C2855" s="142" t="s">
        <v>1489</v>
      </c>
    </row>
    <row r="2856" ht="15.75" customHeight="1">
      <c r="C2856" s="142" t="s">
        <v>1976</v>
      </c>
    </row>
    <row r="2857" ht="15.75" customHeight="1">
      <c r="C2857" s="142" t="s">
        <v>1664</v>
      </c>
    </row>
    <row r="2858" ht="15.75" customHeight="1">
      <c r="C2858" s="142" t="s">
        <v>1492</v>
      </c>
    </row>
    <row r="2859" ht="15.75" customHeight="1">
      <c r="C2859" s="142" t="s">
        <v>1480</v>
      </c>
    </row>
    <row r="2860" ht="15.75" customHeight="1">
      <c r="D2860" s="142" t="s">
        <v>1523</v>
      </c>
    </row>
    <row r="2861" ht="15.75" customHeight="1">
      <c r="D2861" s="142" t="s">
        <v>1977</v>
      </c>
    </row>
    <row r="2862" ht="15.75" customHeight="1">
      <c r="D2862" s="142" t="s">
        <v>1888</v>
      </c>
    </row>
    <row r="2863" ht="15.75" customHeight="1">
      <c r="D2863" s="142" t="s">
        <v>1978</v>
      </c>
    </row>
    <row r="2864" ht="15.75" customHeight="1">
      <c r="C2864" s="142" t="s">
        <v>1497</v>
      </c>
    </row>
    <row r="2865" ht="15.75" customHeight="1">
      <c r="C2865" s="142" t="s">
        <v>1498</v>
      </c>
    </row>
    <row r="2866" ht="15.75" customHeight="1">
      <c r="C2866" s="142" t="s">
        <v>1499</v>
      </c>
    </row>
    <row r="2867" ht="15.75" customHeight="1">
      <c r="C2867" s="142" t="s">
        <v>1500</v>
      </c>
    </row>
    <row r="2868" ht="15.75" customHeight="1">
      <c r="C2868" s="142" t="s">
        <v>1501</v>
      </c>
    </row>
    <row r="2869" ht="15.75" customHeight="1">
      <c r="B2869" s="142" t="s">
        <v>1497</v>
      </c>
    </row>
    <row r="2870" ht="15.75" customHeight="1">
      <c r="B2870" s="142" t="s">
        <v>1480</v>
      </c>
    </row>
    <row r="2871" ht="15.75" customHeight="1">
      <c r="C2871" s="142" t="s">
        <v>1979</v>
      </c>
    </row>
    <row r="2872" ht="15.75" customHeight="1">
      <c r="C2872" s="142" t="s">
        <v>1536</v>
      </c>
    </row>
    <row r="2873" ht="15.75" customHeight="1">
      <c r="C2873" s="142" t="s">
        <v>1517</v>
      </c>
    </row>
    <row r="2874" ht="15.75" customHeight="1">
      <c r="C2874" s="142" t="s">
        <v>1484</v>
      </c>
    </row>
    <row r="2875" ht="15.75" customHeight="1">
      <c r="C2875" s="142" t="s">
        <v>1485</v>
      </c>
    </row>
    <row r="2876" ht="15.75" customHeight="1">
      <c r="C2876" s="142" t="s">
        <v>1486</v>
      </c>
    </row>
    <row r="2877" ht="15.75" customHeight="1">
      <c r="C2877" s="142" t="s">
        <v>1510</v>
      </c>
    </row>
    <row r="2878" ht="15.75" customHeight="1">
      <c r="C2878" s="142" t="s">
        <v>1488</v>
      </c>
    </row>
    <row r="2879" ht="15.75" customHeight="1">
      <c r="C2879" s="142" t="s">
        <v>1489</v>
      </c>
    </row>
    <row r="2880" ht="15.75" customHeight="1">
      <c r="C2880" s="142" t="s">
        <v>1980</v>
      </c>
    </row>
    <row r="2881" ht="15.75" customHeight="1">
      <c r="C2881" s="142" t="s">
        <v>1724</v>
      </c>
    </row>
    <row r="2882" ht="15.75" customHeight="1">
      <c r="C2882" s="142" t="s">
        <v>1492</v>
      </c>
    </row>
    <row r="2883" ht="15.75" customHeight="1">
      <c r="C2883" s="142" t="s">
        <v>1480</v>
      </c>
    </row>
    <row r="2884" ht="15.75" customHeight="1">
      <c r="D2884" s="142" t="s">
        <v>1895</v>
      </c>
    </row>
    <row r="2885" ht="15.75" customHeight="1">
      <c r="D2885" s="142" t="s">
        <v>1974</v>
      </c>
    </row>
    <row r="2886" ht="15.75" customHeight="1">
      <c r="D2886" s="142" t="s">
        <v>1823</v>
      </c>
    </row>
    <row r="2887" ht="15.75" customHeight="1">
      <c r="D2887" s="142" t="s">
        <v>1831</v>
      </c>
    </row>
    <row r="2888" ht="15.75" customHeight="1">
      <c r="C2888" s="142" t="s">
        <v>1497</v>
      </c>
    </row>
    <row r="2889" ht="15.75" customHeight="1">
      <c r="C2889" s="142" t="s">
        <v>1498</v>
      </c>
    </row>
    <row r="2890" ht="15.75" customHeight="1">
      <c r="C2890" s="142" t="s">
        <v>1499</v>
      </c>
    </row>
    <row r="2891" ht="15.75" customHeight="1">
      <c r="C2891" s="142" t="s">
        <v>1500</v>
      </c>
    </row>
    <row r="2892" ht="15.75" customHeight="1">
      <c r="C2892" s="142" t="s">
        <v>1501</v>
      </c>
    </row>
    <row r="2893" ht="15.75" customHeight="1">
      <c r="B2893" s="142" t="s">
        <v>1497</v>
      </c>
    </row>
    <row r="2894" ht="15.75" customHeight="1">
      <c r="A2894" s="142" t="s">
        <v>1527</v>
      </c>
    </row>
    <row r="2895" ht="15.75" customHeight="1"/>
    <row r="2896" ht="15.75" customHeight="1">
      <c r="A2896" s="142" t="s">
        <v>1981</v>
      </c>
    </row>
    <row r="2897" ht="15.75" customHeight="1">
      <c r="A2897" s="142" t="s">
        <v>1480</v>
      </c>
    </row>
    <row r="2898" ht="15.75" customHeight="1">
      <c r="B2898" s="142" t="s">
        <v>1689</v>
      </c>
    </row>
    <row r="2899" ht="15.75" customHeight="1">
      <c r="B2899" s="142" t="s">
        <v>1480</v>
      </c>
    </row>
    <row r="2900" ht="15.75" customHeight="1">
      <c r="C2900" s="142" t="s">
        <v>1982</v>
      </c>
    </row>
    <row r="2901" ht="15.75" customHeight="1">
      <c r="C2901" s="142" t="s">
        <v>1536</v>
      </c>
    </row>
    <row r="2902" ht="15.75" customHeight="1">
      <c r="C2902" s="142" t="s">
        <v>1483</v>
      </c>
    </row>
    <row r="2903" ht="15.75" customHeight="1">
      <c r="C2903" s="142" t="s">
        <v>1484</v>
      </c>
    </row>
    <row r="2904" ht="15.75" customHeight="1">
      <c r="C2904" s="142" t="s">
        <v>1485</v>
      </c>
    </row>
    <row r="2905" ht="15.75" customHeight="1">
      <c r="C2905" s="142" t="s">
        <v>1486</v>
      </c>
    </row>
    <row r="2906" ht="15.75" customHeight="1">
      <c r="C2906" s="142" t="s">
        <v>1510</v>
      </c>
    </row>
    <row r="2907" ht="15.75" customHeight="1">
      <c r="C2907" s="142" t="s">
        <v>1488</v>
      </c>
    </row>
    <row r="2908" ht="15.75" customHeight="1">
      <c r="C2908" s="142" t="s">
        <v>1489</v>
      </c>
    </row>
    <row r="2909" ht="15.75" customHeight="1">
      <c r="C2909" s="142" t="s">
        <v>1983</v>
      </c>
    </row>
    <row r="2910" ht="15.75" customHeight="1">
      <c r="C2910" s="142" t="s">
        <v>1984</v>
      </c>
    </row>
    <row r="2911" ht="15.75" customHeight="1">
      <c r="C2911" s="142" t="s">
        <v>1492</v>
      </c>
    </row>
    <row r="2912" ht="15.75" customHeight="1">
      <c r="C2912" s="142" t="s">
        <v>1480</v>
      </c>
    </row>
    <row r="2913" ht="15.75" customHeight="1">
      <c r="D2913" s="142" t="s">
        <v>1962</v>
      </c>
    </row>
    <row r="2914" ht="15.75" customHeight="1">
      <c r="D2914" s="142" t="s">
        <v>1985</v>
      </c>
    </row>
    <row r="2915" ht="15.75" customHeight="1">
      <c r="D2915" s="142" t="s">
        <v>1986</v>
      </c>
    </row>
    <row r="2916" ht="15.75" customHeight="1">
      <c r="D2916" s="142" t="s">
        <v>1824</v>
      </c>
    </row>
    <row r="2917" ht="15.75" customHeight="1">
      <c r="C2917" s="142" t="s">
        <v>1497</v>
      </c>
    </row>
    <row r="2918" ht="15.75" customHeight="1">
      <c r="C2918" s="142" t="s">
        <v>1498</v>
      </c>
    </row>
    <row r="2919" ht="15.75" customHeight="1">
      <c r="C2919" s="142" t="s">
        <v>1499</v>
      </c>
    </row>
    <row r="2920" ht="15.75" customHeight="1">
      <c r="C2920" s="142" t="s">
        <v>1500</v>
      </c>
    </row>
    <row r="2921" ht="15.75" customHeight="1">
      <c r="C2921" s="142" t="s">
        <v>1501</v>
      </c>
    </row>
    <row r="2922" ht="15.75" customHeight="1">
      <c r="B2922" s="142" t="s">
        <v>1497</v>
      </c>
    </row>
    <row r="2923" ht="15.75" customHeight="1">
      <c r="B2923" s="142" t="s">
        <v>1480</v>
      </c>
    </row>
    <row r="2924" ht="15.75" customHeight="1">
      <c r="C2924" s="142" t="s">
        <v>1987</v>
      </c>
    </row>
    <row r="2925" ht="15.75" customHeight="1">
      <c r="C2925" s="142" t="s">
        <v>1651</v>
      </c>
    </row>
    <row r="2926" ht="15.75" customHeight="1">
      <c r="C2926" s="142" t="s">
        <v>1503</v>
      </c>
    </row>
    <row r="2927" ht="15.75" customHeight="1">
      <c r="C2927" s="142" t="s">
        <v>1484</v>
      </c>
    </row>
    <row r="2928" ht="15.75" customHeight="1">
      <c r="C2928" s="142" t="s">
        <v>1485</v>
      </c>
    </row>
    <row r="2929" ht="15.75" customHeight="1">
      <c r="C2929" s="142" t="s">
        <v>1486</v>
      </c>
    </row>
    <row r="2930" ht="15.75" customHeight="1">
      <c r="C2930" s="142" t="s">
        <v>1510</v>
      </c>
    </row>
    <row r="2931" ht="15.75" customHeight="1">
      <c r="C2931" s="142" t="s">
        <v>1488</v>
      </c>
    </row>
    <row r="2932" ht="15.75" customHeight="1">
      <c r="C2932" s="142" t="s">
        <v>1489</v>
      </c>
    </row>
    <row r="2933" ht="15.75" customHeight="1">
      <c r="C2933" s="142" t="s">
        <v>1988</v>
      </c>
    </row>
    <row r="2934" ht="15.75" customHeight="1">
      <c r="C2934" s="142" t="s">
        <v>1719</v>
      </c>
    </row>
    <row r="2935" ht="15.75" customHeight="1">
      <c r="C2935" s="142" t="s">
        <v>1492</v>
      </c>
    </row>
    <row r="2936" ht="15.75" customHeight="1">
      <c r="C2936" s="142" t="s">
        <v>1480</v>
      </c>
    </row>
    <row r="2937" ht="15.75" customHeight="1">
      <c r="D2937" s="142" t="s">
        <v>1747</v>
      </c>
    </row>
    <row r="2938" ht="15.75" customHeight="1">
      <c r="D2938" s="142" t="s">
        <v>1989</v>
      </c>
    </row>
    <row r="2939" ht="15.75" customHeight="1">
      <c r="D2939" s="142" t="s">
        <v>1985</v>
      </c>
    </row>
    <row r="2940" ht="15.75" customHeight="1">
      <c r="D2940" s="142" t="s">
        <v>1990</v>
      </c>
    </row>
    <row r="2941" ht="15.75" customHeight="1">
      <c r="C2941" s="142" t="s">
        <v>1497</v>
      </c>
    </row>
    <row r="2942" ht="15.75" customHeight="1">
      <c r="C2942" s="142" t="s">
        <v>1526</v>
      </c>
    </row>
    <row r="2943" ht="15.75" customHeight="1">
      <c r="C2943" s="142" t="s">
        <v>1499</v>
      </c>
    </row>
    <row r="2944" ht="15.75" customHeight="1">
      <c r="C2944" s="142" t="s">
        <v>1500</v>
      </c>
    </row>
    <row r="2945" ht="15.75" customHeight="1">
      <c r="C2945" s="142" t="s">
        <v>1501</v>
      </c>
    </row>
    <row r="2946" ht="15.75" customHeight="1">
      <c r="B2946" s="142" t="s">
        <v>1497</v>
      </c>
    </row>
    <row r="2947" ht="15.75" customHeight="1">
      <c r="B2947" s="142" t="s">
        <v>1480</v>
      </c>
    </row>
    <row r="2948" ht="15.75" customHeight="1">
      <c r="C2948" s="142" t="s">
        <v>1991</v>
      </c>
    </row>
    <row r="2949" ht="15.75" customHeight="1">
      <c r="C2949" s="142" t="s">
        <v>1731</v>
      </c>
    </row>
    <row r="2950" ht="15.75" customHeight="1">
      <c r="C2950" s="142" t="s">
        <v>1517</v>
      </c>
    </row>
    <row r="2951" ht="15.75" customHeight="1">
      <c r="C2951" s="142" t="s">
        <v>1484</v>
      </c>
    </row>
    <row r="2952" ht="15.75" customHeight="1">
      <c r="C2952" s="142" t="s">
        <v>1485</v>
      </c>
    </row>
    <row r="2953" ht="15.75" customHeight="1">
      <c r="C2953" s="142" t="s">
        <v>1486</v>
      </c>
    </row>
    <row r="2954" ht="15.75" customHeight="1">
      <c r="C2954" s="142" t="s">
        <v>1510</v>
      </c>
    </row>
    <row r="2955" ht="15.75" customHeight="1">
      <c r="C2955" s="142" t="s">
        <v>1488</v>
      </c>
    </row>
    <row r="2956" ht="15.75" customHeight="1">
      <c r="C2956" s="142" t="s">
        <v>1489</v>
      </c>
    </row>
    <row r="2957" ht="15.75" customHeight="1">
      <c r="C2957" s="142" t="s">
        <v>1988</v>
      </c>
    </row>
    <row r="2958" ht="15.75" customHeight="1">
      <c r="C2958" s="142" t="s">
        <v>1702</v>
      </c>
    </row>
    <row r="2959" ht="15.75" customHeight="1">
      <c r="C2959" s="142" t="s">
        <v>1492</v>
      </c>
    </row>
    <row r="2960" ht="15.75" customHeight="1">
      <c r="C2960" s="142" t="s">
        <v>1480</v>
      </c>
    </row>
    <row r="2961" ht="15.75" customHeight="1">
      <c r="D2961" s="142" t="s">
        <v>1992</v>
      </c>
    </row>
    <row r="2962" ht="15.75" customHeight="1">
      <c r="D2962" s="142" t="s">
        <v>1870</v>
      </c>
    </row>
    <row r="2963" ht="15.75" customHeight="1">
      <c r="D2963" s="142" t="s">
        <v>1993</v>
      </c>
    </row>
    <row r="2964" ht="15.75" customHeight="1">
      <c r="D2964" s="142" t="s">
        <v>1994</v>
      </c>
    </row>
    <row r="2965" ht="15.75" customHeight="1">
      <c r="C2965" s="142" t="s">
        <v>1497</v>
      </c>
    </row>
    <row r="2966" ht="15.75" customHeight="1">
      <c r="C2966" s="142" t="s">
        <v>1498</v>
      </c>
    </row>
    <row r="2967" ht="15.75" customHeight="1">
      <c r="C2967" s="142" t="s">
        <v>1499</v>
      </c>
    </row>
    <row r="2968" ht="15.75" customHeight="1">
      <c r="C2968" s="142" t="s">
        <v>1500</v>
      </c>
    </row>
    <row r="2969" ht="15.75" customHeight="1">
      <c r="C2969" s="142" t="s">
        <v>1501</v>
      </c>
    </row>
    <row r="2970" ht="15.75" customHeight="1">
      <c r="B2970" s="142" t="s">
        <v>1497</v>
      </c>
    </row>
    <row r="2971" ht="15.75" customHeight="1">
      <c r="B2971" s="142" t="s">
        <v>1480</v>
      </c>
    </row>
    <row r="2972" ht="15.75" customHeight="1">
      <c r="C2972" s="142" t="s">
        <v>1995</v>
      </c>
    </row>
    <row r="2973" ht="15.75" customHeight="1">
      <c r="C2973" s="142" t="s">
        <v>1651</v>
      </c>
    </row>
    <row r="2974" ht="15.75" customHeight="1">
      <c r="C2974" s="142" t="s">
        <v>1517</v>
      </c>
    </row>
    <row r="2975" ht="15.75" customHeight="1">
      <c r="C2975" s="142" t="s">
        <v>1484</v>
      </c>
    </row>
    <row r="2976" ht="15.75" customHeight="1">
      <c r="C2976" s="142" t="s">
        <v>1485</v>
      </c>
    </row>
    <row r="2977" ht="15.75" customHeight="1">
      <c r="C2977" s="142" t="s">
        <v>1486</v>
      </c>
    </row>
    <row r="2978" ht="15.75" customHeight="1">
      <c r="C2978" s="142" t="s">
        <v>1510</v>
      </c>
    </row>
    <row r="2979" ht="15.75" customHeight="1">
      <c r="C2979" s="142" t="s">
        <v>1488</v>
      </c>
    </row>
    <row r="2980" ht="15.75" customHeight="1">
      <c r="C2980" s="142" t="s">
        <v>1489</v>
      </c>
    </row>
    <row r="2981" ht="15.75" customHeight="1">
      <c r="C2981" s="142" t="s">
        <v>1996</v>
      </c>
    </row>
    <row r="2982" ht="15.75" customHeight="1">
      <c r="C2982" s="142" t="s">
        <v>1997</v>
      </c>
    </row>
    <row r="2983" ht="15.75" customHeight="1">
      <c r="C2983" s="142" t="s">
        <v>1492</v>
      </c>
    </row>
    <row r="2984" ht="15.75" customHeight="1">
      <c r="C2984" s="142" t="s">
        <v>1480</v>
      </c>
    </row>
    <row r="2985" ht="15.75" customHeight="1">
      <c r="D2985" s="142" t="s">
        <v>1893</v>
      </c>
    </row>
    <row r="2986" ht="15.75" customHeight="1">
      <c r="D2986" s="142" t="s">
        <v>1993</v>
      </c>
    </row>
    <row r="2987" ht="15.75" customHeight="1">
      <c r="D2987" s="142" t="s">
        <v>1998</v>
      </c>
    </row>
    <row r="2988" ht="15.75" customHeight="1">
      <c r="D2988" s="142" t="s">
        <v>1824</v>
      </c>
    </row>
    <row r="2989" ht="15.75" customHeight="1">
      <c r="C2989" s="142" t="s">
        <v>1497</v>
      </c>
    </row>
    <row r="2990" ht="15.75" customHeight="1">
      <c r="C2990" s="142" t="s">
        <v>1498</v>
      </c>
    </row>
    <row r="2991" ht="15.75" customHeight="1">
      <c r="C2991" s="142" t="s">
        <v>1499</v>
      </c>
    </row>
    <row r="2992" ht="15.75" customHeight="1">
      <c r="C2992" s="142" t="s">
        <v>1500</v>
      </c>
    </row>
    <row r="2993" ht="15.75" customHeight="1">
      <c r="C2993" s="142" t="s">
        <v>1501</v>
      </c>
    </row>
    <row r="2994" ht="15.75" customHeight="1">
      <c r="B2994" s="142" t="s">
        <v>1497</v>
      </c>
    </row>
    <row r="2995" ht="15.75" customHeight="1">
      <c r="A2995" s="142" t="s">
        <v>1527</v>
      </c>
    </row>
    <row r="2996" ht="15.75" customHeight="1"/>
    <row r="2997" ht="15.75" customHeight="1">
      <c r="A2997" s="142" t="s">
        <v>1999</v>
      </c>
    </row>
    <row r="2998" ht="15.75" customHeight="1">
      <c r="A2998" s="142" t="s">
        <v>1480</v>
      </c>
    </row>
    <row r="2999" ht="15.75" customHeight="1">
      <c r="B2999" s="142" t="s">
        <v>1480</v>
      </c>
    </row>
    <row r="3000" ht="15.75" customHeight="1">
      <c r="C3000" s="142" t="s">
        <v>1917</v>
      </c>
    </row>
    <row r="3001" ht="15.75" customHeight="1">
      <c r="C3001" s="142" t="s">
        <v>1536</v>
      </c>
    </row>
    <row r="3002" ht="15.75" customHeight="1">
      <c r="C3002" s="142" t="s">
        <v>1483</v>
      </c>
    </row>
    <row r="3003" ht="15.75" customHeight="1">
      <c r="C3003" s="142" t="s">
        <v>1484</v>
      </c>
    </row>
    <row r="3004" ht="15.75" customHeight="1">
      <c r="C3004" s="142" t="s">
        <v>1485</v>
      </c>
    </row>
    <row r="3005" ht="15.75" customHeight="1">
      <c r="C3005" s="142" t="s">
        <v>1486</v>
      </c>
    </row>
    <row r="3006" ht="15.75" customHeight="1">
      <c r="C3006" s="142" t="s">
        <v>1510</v>
      </c>
    </row>
    <row r="3007" ht="15.75" customHeight="1">
      <c r="C3007" s="142" t="s">
        <v>1488</v>
      </c>
    </row>
    <row r="3008" ht="15.75" customHeight="1">
      <c r="C3008" s="142" t="s">
        <v>1489</v>
      </c>
    </row>
    <row r="3009" ht="15.75" customHeight="1">
      <c r="C3009" s="142" t="s">
        <v>2000</v>
      </c>
    </row>
    <row r="3010" ht="15.75" customHeight="1">
      <c r="C3010" s="142" t="s">
        <v>1849</v>
      </c>
    </row>
    <row r="3011" ht="15.75" customHeight="1">
      <c r="C3011" s="142" t="s">
        <v>1492</v>
      </c>
    </row>
    <row r="3012" ht="15.75" customHeight="1">
      <c r="C3012" s="142" t="s">
        <v>1480</v>
      </c>
    </row>
    <row r="3013" ht="15.75" customHeight="1">
      <c r="D3013" s="142" t="s">
        <v>1919</v>
      </c>
    </row>
    <row r="3014" ht="15.75" customHeight="1">
      <c r="D3014" s="142" t="s">
        <v>1823</v>
      </c>
    </row>
    <row r="3015" ht="15.75" customHeight="1">
      <c r="D3015" s="142" t="s">
        <v>1900</v>
      </c>
    </row>
    <row r="3016" ht="15.75" customHeight="1">
      <c r="D3016" s="142" t="s">
        <v>1856</v>
      </c>
    </row>
    <row r="3017" ht="15.75" customHeight="1">
      <c r="C3017" s="142" t="s">
        <v>1497</v>
      </c>
    </row>
    <row r="3018" ht="15.75" customHeight="1">
      <c r="C3018" s="142" t="s">
        <v>1498</v>
      </c>
    </row>
    <row r="3019" ht="15.75" customHeight="1">
      <c r="C3019" s="142" t="s">
        <v>1499</v>
      </c>
    </row>
    <row r="3020" ht="15.75" customHeight="1">
      <c r="C3020" s="142" t="s">
        <v>1500</v>
      </c>
    </row>
    <row r="3021" ht="15.75" customHeight="1">
      <c r="C3021" s="142" t="s">
        <v>1501</v>
      </c>
    </row>
    <row r="3022" ht="15.75" customHeight="1">
      <c r="B3022" s="142" t="s">
        <v>1497</v>
      </c>
    </row>
    <row r="3023" ht="15.75" customHeight="1">
      <c r="B3023" s="142" t="s">
        <v>1480</v>
      </c>
    </row>
    <row r="3024" ht="15.75" customHeight="1">
      <c r="C3024" s="142" t="s">
        <v>1618</v>
      </c>
    </row>
    <row r="3025" ht="15.75" customHeight="1">
      <c r="C3025" s="142" t="s">
        <v>1536</v>
      </c>
    </row>
    <row r="3026" ht="15.75" customHeight="1">
      <c r="C3026" s="142" t="s">
        <v>1503</v>
      </c>
    </row>
    <row r="3027" ht="15.75" customHeight="1">
      <c r="C3027" s="142" t="s">
        <v>1484</v>
      </c>
    </row>
    <row r="3028" ht="15.75" customHeight="1">
      <c r="C3028" s="142" t="s">
        <v>1485</v>
      </c>
    </row>
    <row r="3029" ht="15.75" customHeight="1">
      <c r="C3029" s="142" t="s">
        <v>1486</v>
      </c>
    </row>
    <row r="3030" ht="15.75" customHeight="1">
      <c r="C3030" s="142" t="s">
        <v>1510</v>
      </c>
    </row>
    <row r="3031" ht="15.75" customHeight="1">
      <c r="C3031" s="142" t="s">
        <v>1488</v>
      </c>
    </row>
    <row r="3032" ht="15.75" customHeight="1">
      <c r="C3032" s="142" t="s">
        <v>1489</v>
      </c>
    </row>
    <row r="3033" ht="15.75" customHeight="1">
      <c r="C3033" s="142" t="s">
        <v>1620</v>
      </c>
    </row>
    <row r="3034" ht="15.75" customHeight="1">
      <c r="C3034" s="142" t="s">
        <v>2001</v>
      </c>
    </row>
    <row r="3035" ht="15.75" customHeight="1">
      <c r="C3035" s="142" t="s">
        <v>1492</v>
      </c>
    </row>
    <row r="3036" ht="15.75" customHeight="1">
      <c r="C3036" s="142" t="s">
        <v>1480</v>
      </c>
    </row>
    <row r="3037" ht="15.75" customHeight="1">
      <c r="D3037" s="142" t="s">
        <v>2002</v>
      </c>
    </row>
    <row r="3038" ht="15.75" customHeight="1">
      <c r="D3038" s="142" t="s">
        <v>1878</v>
      </c>
    </row>
    <row r="3039" ht="15.75" customHeight="1">
      <c r="D3039" s="142" t="s">
        <v>1754</v>
      </c>
    </row>
    <row r="3040" ht="15.75" customHeight="1">
      <c r="D3040" s="142" t="s">
        <v>2003</v>
      </c>
    </row>
    <row r="3041" ht="15.75" customHeight="1">
      <c r="C3041" s="142" t="s">
        <v>1497</v>
      </c>
    </row>
    <row r="3042" ht="15.75" customHeight="1">
      <c r="C3042" s="142" t="s">
        <v>1498</v>
      </c>
    </row>
    <row r="3043" ht="15.75" customHeight="1">
      <c r="C3043" s="142" t="s">
        <v>1499</v>
      </c>
    </row>
    <row r="3044" ht="15.75" customHeight="1">
      <c r="C3044" s="142" t="s">
        <v>1500</v>
      </c>
    </row>
    <row r="3045" ht="15.75" customHeight="1">
      <c r="C3045" s="142" t="s">
        <v>1501</v>
      </c>
    </row>
    <row r="3046" ht="15.75" customHeight="1">
      <c r="B3046" s="142" t="s">
        <v>1497</v>
      </c>
    </row>
    <row r="3047" ht="15.75" customHeight="1">
      <c r="B3047" s="142" t="s">
        <v>1480</v>
      </c>
    </row>
    <row r="3048" ht="15.75" customHeight="1">
      <c r="C3048" s="142" t="s">
        <v>2004</v>
      </c>
    </row>
    <row r="3049" ht="15.75" customHeight="1">
      <c r="C3049" s="142" t="s">
        <v>1482</v>
      </c>
    </row>
    <row r="3050" ht="15.75" customHeight="1">
      <c r="C3050" s="142" t="s">
        <v>1503</v>
      </c>
    </row>
    <row r="3051" ht="15.75" customHeight="1">
      <c r="C3051" s="142" t="s">
        <v>1484</v>
      </c>
    </row>
    <row r="3052" ht="15.75" customHeight="1">
      <c r="C3052" s="142" t="s">
        <v>1485</v>
      </c>
    </row>
    <row r="3053" ht="15.75" customHeight="1">
      <c r="C3053" s="142" t="s">
        <v>1486</v>
      </c>
    </row>
    <row r="3054" ht="15.75" customHeight="1">
      <c r="C3054" s="142" t="s">
        <v>1510</v>
      </c>
    </row>
    <row r="3055" ht="15.75" customHeight="1">
      <c r="C3055" s="142" t="s">
        <v>1488</v>
      </c>
    </row>
    <row r="3056" ht="15.75" customHeight="1">
      <c r="C3056" s="142" t="s">
        <v>1489</v>
      </c>
    </row>
    <row r="3057" ht="15.75" customHeight="1">
      <c r="C3057" s="142" t="s">
        <v>2005</v>
      </c>
    </row>
    <row r="3058" ht="15.75" customHeight="1">
      <c r="C3058" s="142" t="s">
        <v>1787</v>
      </c>
    </row>
    <row r="3059" ht="15.75" customHeight="1">
      <c r="C3059" s="142" t="s">
        <v>1492</v>
      </c>
    </row>
    <row r="3060" ht="15.75" customHeight="1">
      <c r="C3060" s="142" t="s">
        <v>1480</v>
      </c>
    </row>
    <row r="3061" ht="15.75" customHeight="1">
      <c r="D3061" s="142" t="s">
        <v>1729</v>
      </c>
    </row>
    <row r="3062" ht="15.75" customHeight="1">
      <c r="D3062" s="142" t="s">
        <v>2006</v>
      </c>
    </row>
    <row r="3063" ht="15.75" customHeight="1">
      <c r="D3063" s="142" t="s">
        <v>1759</v>
      </c>
    </row>
    <row r="3064" ht="15.75" customHeight="1">
      <c r="D3064" s="142" t="s">
        <v>1567</v>
      </c>
    </row>
    <row r="3065" ht="15.75" customHeight="1">
      <c r="C3065" s="142" t="s">
        <v>1497</v>
      </c>
    </row>
    <row r="3066" ht="15.75" customHeight="1">
      <c r="C3066" s="142" t="s">
        <v>1526</v>
      </c>
    </row>
    <row r="3067" ht="15.75" customHeight="1">
      <c r="C3067" s="142" t="s">
        <v>1499</v>
      </c>
    </row>
    <row r="3068" ht="15.75" customHeight="1">
      <c r="C3068" s="142" t="s">
        <v>1500</v>
      </c>
    </row>
    <row r="3069" ht="15.75" customHeight="1">
      <c r="C3069" s="142" t="s">
        <v>1501</v>
      </c>
    </row>
    <row r="3070" ht="15.75" customHeight="1">
      <c r="B3070" s="142" t="s">
        <v>1497</v>
      </c>
    </row>
    <row r="3071" ht="15.75" customHeight="1">
      <c r="B3071" s="142" t="s">
        <v>1480</v>
      </c>
    </row>
    <row r="3072" ht="15.75" customHeight="1">
      <c r="C3072" s="142" t="s">
        <v>2007</v>
      </c>
    </row>
    <row r="3073" ht="15.75" customHeight="1">
      <c r="C3073" s="142" t="s">
        <v>1651</v>
      </c>
    </row>
    <row r="3074" ht="15.75" customHeight="1">
      <c r="C3074" s="142" t="s">
        <v>1517</v>
      </c>
    </row>
    <row r="3075" ht="15.75" customHeight="1">
      <c r="C3075" s="142" t="s">
        <v>1484</v>
      </c>
    </row>
    <row r="3076" ht="15.75" customHeight="1">
      <c r="C3076" s="142" t="s">
        <v>1537</v>
      </c>
    </row>
    <row r="3077" ht="15.75" customHeight="1">
      <c r="C3077" s="142" t="s">
        <v>1486</v>
      </c>
    </row>
    <row r="3078" ht="15.75" customHeight="1">
      <c r="C3078" s="142" t="s">
        <v>1538</v>
      </c>
    </row>
    <row r="3079" ht="15.75" customHeight="1">
      <c r="C3079" s="142" t="s">
        <v>1488</v>
      </c>
    </row>
    <row r="3080" ht="15.75" customHeight="1">
      <c r="C3080" s="142" t="s">
        <v>1489</v>
      </c>
    </row>
    <row r="3081" ht="15.75" customHeight="1">
      <c r="C3081" s="142" t="s">
        <v>2008</v>
      </c>
    </row>
    <row r="3082" ht="15.75" customHeight="1">
      <c r="C3082" s="142" t="s">
        <v>1674</v>
      </c>
    </row>
    <row r="3083" ht="15.75" customHeight="1">
      <c r="C3083" s="142" t="s">
        <v>1492</v>
      </c>
    </row>
    <row r="3084" ht="15.75" customHeight="1">
      <c r="C3084" s="142" t="s">
        <v>1480</v>
      </c>
    </row>
    <row r="3085" ht="15.75" customHeight="1">
      <c r="D3085" s="142" t="s">
        <v>2009</v>
      </c>
    </row>
    <row r="3086" ht="15.75" customHeight="1">
      <c r="D3086" s="142" t="s">
        <v>2010</v>
      </c>
    </row>
    <row r="3087" ht="15.75" customHeight="1">
      <c r="D3087" s="142" t="s">
        <v>1903</v>
      </c>
    </row>
    <row r="3088" ht="15.75" customHeight="1">
      <c r="D3088" s="142" t="s">
        <v>1543</v>
      </c>
    </row>
    <row r="3089" ht="15.75" customHeight="1">
      <c r="C3089" s="142" t="s">
        <v>1497</v>
      </c>
    </row>
    <row r="3090" ht="15.75" customHeight="1">
      <c r="C3090" s="142" t="s">
        <v>1498</v>
      </c>
    </row>
    <row r="3091" ht="15.75" customHeight="1">
      <c r="C3091" s="142" t="s">
        <v>1499</v>
      </c>
    </row>
    <row r="3092" ht="15.75" customHeight="1">
      <c r="C3092" s="142" t="s">
        <v>1500</v>
      </c>
    </row>
    <row r="3093" ht="15.75" customHeight="1">
      <c r="C3093" s="142" t="s">
        <v>1501</v>
      </c>
    </row>
    <row r="3094" ht="15.75" customHeight="1">
      <c r="B3094" s="142" t="s">
        <v>1497</v>
      </c>
    </row>
    <row r="3095" ht="15.75" customHeight="1">
      <c r="A3095" s="142" t="s">
        <v>1527</v>
      </c>
    </row>
    <row r="3096" ht="15.75" customHeight="1"/>
    <row r="3097" ht="15.75" customHeight="1">
      <c r="A3097" s="142" t="s">
        <v>2011</v>
      </c>
    </row>
    <row r="3098" ht="15.75" customHeight="1">
      <c r="A3098" s="142" t="s">
        <v>1480</v>
      </c>
    </row>
    <row r="3099" ht="15.75" customHeight="1">
      <c r="B3099" s="142" t="s">
        <v>1480</v>
      </c>
    </row>
    <row r="3100" ht="15.75" customHeight="1">
      <c r="C3100" s="142" t="s">
        <v>2012</v>
      </c>
    </row>
    <row r="3101" ht="15.75" customHeight="1">
      <c r="C3101" s="142" t="s">
        <v>1802</v>
      </c>
    </row>
    <row r="3102" ht="15.75" customHeight="1">
      <c r="C3102" s="142" t="s">
        <v>2013</v>
      </c>
    </row>
    <row r="3103" ht="15.75" customHeight="1">
      <c r="C3103" s="142" t="s">
        <v>1484</v>
      </c>
    </row>
    <row r="3104" ht="15.75" customHeight="1">
      <c r="C3104" s="142" t="s">
        <v>1485</v>
      </c>
    </row>
    <row r="3105" ht="15.75" customHeight="1">
      <c r="C3105" s="142" t="s">
        <v>1486</v>
      </c>
    </row>
    <row r="3106" ht="15.75" customHeight="1">
      <c r="C3106" s="142" t="s">
        <v>1510</v>
      </c>
    </row>
    <row r="3107" ht="15.75" customHeight="1">
      <c r="C3107" s="142" t="s">
        <v>1488</v>
      </c>
    </row>
    <row r="3108" ht="15.75" customHeight="1">
      <c r="C3108" s="142" t="s">
        <v>1489</v>
      </c>
    </row>
    <row r="3109" ht="15.75" customHeight="1">
      <c r="C3109" s="142" t="s">
        <v>2014</v>
      </c>
    </row>
    <row r="3110" ht="15.75" customHeight="1">
      <c r="C3110" s="142" t="s">
        <v>1698</v>
      </c>
    </row>
    <row r="3111" ht="15.75" customHeight="1">
      <c r="C3111" s="142" t="s">
        <v>1492</v>
      </c>
    </row>
    <row r="3112" ht="15.75" customHeight="1">
      <c r="C3112" s="142" t="s">
        <v>1480</v>
      </c>
    </row>
    <row r="3113" ht="15.75" customHeight="1">
      <c r="D3113" s="142" t="s">
        <v>1611</v>
      </c>
    </row>
    <row r="3114" ht="15.75" customHeight="1">
      <c r="D3114" s="142" t="s">
        <v>1578</v>
      </c>
    </row>
    <row r="3115" ht="15.75" customHeight="1">
      <c r="D3115" s="142" t="s">
        <v>1747</v>
      </c>
    </row>
    <row r="3116" ht="15.75" customHeight="1">
      <c r="D3116" s="142" t="s">
        <v>2003</v>
      </c>
    </row>
    <row r="3117" ht="15.75" customHeight="1">
      <c r="C3117" s="142" t="s">
        <v>1497</v>
      </c>
    </row>
    <row r="3118" ht="15.75" customHeight="1">
      <c r="C3118" s="142" t="s">
        <v>1498</v>
      </c>
    </row>
    <row r="3119" ht="15.75" customHeight="1">
      <c r="C3119" s="142" t="s">
        <v>1499</v>
      </c>
    </row>
    <row r="3120" ht="15.75" customHeight="1">
      <c r="C3120" s="142" t="s">
        <v>1500</v>
      </c>
    </row>
    <row r="3121" ht="15.75" customHeight="1">
      <c r="C3121" s="142" t="s">
        <v>1501</v>
      </c>
    </row>
    <row r="3122" ht="15.75" customHeight="1">
      <c r="B3122" s="142" t="s">
        <v>1497</v>
      </c>
    </row>
    <row r="3123" ht="15.75" customHeight="1">
      <c r="B3123" s="142" t="s">
        <v>1480</v>
      </c>
    </row>
    <row r="3124" ht="15.75" customHeight="1">
      <c r="C3124" s="142" t="s">
        <v>2015</v>
      </c>
    </row>
    <row r="3125" ht="15.75" customHeight="1">
      <c r="C3125" s="142" t="s">
        <v>1482</v>
      </c>
    </row>
    <row r="3126" ht="15.75" customHeight="1">
      <c r="C3126" s="142" t="s">
        <v>2013</v>
      </c>
    </row>
    <row r="3127" ht="15.75" customHeight="1">
      <c r="C3127" s="142" t="s">
        <v>1484</v>
      </c>
    </row>
    <row r="3128" ht="15.75" customHeight="1">
      <c r="C3128" s="142" t="s">
        <v>1485</v>
      </c>
    </row>
    <row r="3129" ht="15.75" customHeight="1">
      <c r="C3129" s="142" t="s">
        <v>1486</v>
      </c>
    </row>
    <row r="3130" ht="15.75" customHeight="1">
      <c r="C3130" s="142" t="s">
        <v>1510</v>
      </c>
    </row>
    <row r="3131" ht="15.75" customHeight="1">
      <c r="C3131" s="142" t="s">
        <v>1488</v>
      </c>
    </row>
    <row r="3132" ht="15.75" customHeight="1">
      <c r="C3132" s="142" t="s">
        <v>1489</v>
      </c>
    </row>
    <row r="3133" ht="15.75" customHeight="1">
      <c r="C3133" s="142" t="s">
        <v>2016</v>
      </c>
    </row>
    <row r="3134" ht="15.75" customHeight="1">
      <c r="C3134" s="142" t="s">
        <v>1698</v>
      </c>
    </row>
    <row r="3135" ht="15.75" customHeight="1">
      <c r="C3135" s="142" t="s">
        <v>1492</v>
      </c>
    </row>
    <row r="3136" ht="15.75" customHeight="1">
      <c r="C3136" s="142" t="s">
        <v>1480</v>
      </c>
    </row>
    <row r="3137" ht="15.75" customHeight="1">
      <c r="D3137" s="142" t="s">
        <v>1790</v>
      </c>
    </row>
    <row r="3138" ht="15.75" customHeight="1">
      <c r="D3138" s="142" t="s">
        <v>2017</v>
      </c>
    </row>
    <row r="3139" ht="15.75" customHeight="1">
      <c r="D3139" s="142" t="s">
        <v>1941</v>
      </c>
    </row>
    <row r="3140" ht="15.75" customHeight="1">
      <c r="D3140" s="142" t="s">
        <v>2018</v>
      </c>
    </row>
    <row r="3141" ht="15.75" customHeight="1">
      <c r="C3141" s="142" t="s">
        <v>1497</v>
      </c>
    </row>
    <row r="3142" ht="15.75" customHeight="1">
      <c r="C3142" s="142" t="s">
        <v>1498</v>
      </c>
    </row>
    <row r="3143" ht="15.75" customHeight="1">
      <c r="C3143" s="142" t="s">
        <v>1499</v>
      </c>
    </row>
    <row r="3144" ht="15.75" customHeight="1">
      <c r="C3144" s="142" t="s">
        <v>1500</v>
      </c>
    </row>
    <row r="3145" ht="15.75" customHeight="1">
      <c r="C3145" s="142" t="s">
        <v>1501</v>
      </c>
    </row>
    <row r="3146" ht="15.75" customHeight="1">
      <c r="B3146" s="142" t="s">
        <v>1497</v>
      </c>
    </row>
    <row r="3147" ht="15.75" customHeight="1">
      <c r="B3147" s="142" t="s">
        <v>1480</v>
      </c>
    </row>
    <row r="3148" ht="15.75" customHeight="1">
      <c r="C3148" s="142" t="s">
        <v>2019</v>
      </c>
    </row>
    <row r="3149" ht="15.75" customHeight="1">
      <c r="C3149" s="142" t="s">
        <v>1536</v>
      </c>
    </row>
    <row r="3150" ht="15.75" customHeight="1">
      <c r="C3150" s="142" t="s">
        <v>2013</v>
      </c>
    </row>
    <row r="3151" ht="15.75" customHeight="1">
      <c r="C3151" s="142" t="s">
        <v>1484</v>
      </c>
    </row>
    <row r="3152" ht="15.75" customHeight="1">
      <c r="C3152" s="142" t="s">
        <v>1537</v>
      </c>
    </row>
    <row r="3153" ht="15.75" customHeight="1">
      <c r="C3153" s="142" t="s">
        <v>1486</v>
      </c>
    </row>
    <row r="3154" ht="15.75" customHeight="1">
      <c r="C3154" s="142" t="s">
        <v>1538</v>
      </c>
    </row>
    <row r="3155" ht="15.75" customHeight="1">
      <c r="C3155" s="142" t="s">
        <v>1488</v>
      </c>
    </row>
    <row r="3156" ht="15.75" customHeight="1">
      <c r="C3156" s="142" t="s">
        <v>1637</v>
      </c>
    </row>
    <row r="3157" ht="15.75" customHeight="1">
      <c r="C3157" s="142" t="s">
        <v>2020</v>
      </c>
    </row>
    <row r="3158" ht="15.75" customHeight="1">
      <c r="C3158" s="142" t="s">
        <v>2021</v>
      </c>
    </row>
    <row r="3159" ht="15.75" customHeight="1">
      <c r="C3159" s="142" t="s">
        <v>1492</v>
      </c>
    </row>
    <row r="3160" ht="15.75" customHeight="1">
      <c r="C3160" s="142" t="s">
        <v>1480</v>
      </c>
    </row>
    <row r="3161" ht="15.75" customHeight="1">
      <c r="D3161" s="142" t="s">
        <v>1747</v>
      </c>
    </row>
    <row r="3162" ht="15.75" customHeight="1">
      <c r="D3162" s="142" t="s">
        <v>1989</v>
      </c>
    </row>
    <row r="3163" ht="15.75" customHeight="1">
      <c r="D3163" s="142" t="s">
        <v>1753</v>
      </c>
    </row>
    <row r="3164" ht="15.75" customHeight="1">
      <c r="D3164" s="142" t="s">
        <v>1559</v>
      </c>
    </row>
    <row r="3165" ht="15.75" customHeight="1">
      <c r="C3165" s="142" t="s">
        <v>1497</v>
      </c>
    </row>
    <row r="3166" ht="15.75" customHeight="1">
      <c r="C3166" s="142" t="s">
        <v>1526</v>
      </c>
    </row>
    <row r="3167" ht="15.75" customHeight="1">
      <c r="C3167" s="142" t="s">
        <v>1499</v>
      </c>
    </row>
    <row r="3168" ht="15.75" customHeight="1">
      <c r="C3168" s="142" t="s">
        <v>1500</v>
      </c>
    </row>
    <row r="3169" ht="15.75" customHeight="1">
      <c r="C3169" s="142" t="s">
        <v>1501</v>
      </c>
    </row>
    <row r="3170" ht="15.75" customHeight="1">
      <c r="B3170" s="142" t="s">
        <v>1497</v>
      </c>
    </row>
    <row r="3171" ht="15.75" customHeight="1">
      <c r="B3171" s="142" t="s">
        <v>1480</v>
      </c>
    </row>
    <row r="3172" ht="15.75" customHeight="1">
      <c r="C3172" s="142" t="s">
        <v>2022</v>
      </c>
    </row>
    <row r="3173" ht="15.75" customHeight="1">
      <c r="C3173" s="142" t="s">
        <v>1536</v>
      </c>
    </row>
    <row r="3174" ht="15.75" customHeight="1">
      <c r="C3174" s="142" t="s">
        <v>2013</v>
      </c>
    </row>
    <row r="3175" ht="15.75" customHeight="1">
      <c r="C3175" s="142" t="s">
        <v>1484</v>
      </c>
    </row>
    <row r="3176" ht="15.75" customHeight="1">
      <c r="C3176" s="142" t="s">
        <v>1537</v>
      </c>
    </row>
    <row r="3177" ht="15.75" customHeight="1">
      <c r="C3177" s="142" t="s">
        <v>1486</v>
      </c>
    </row>
    <row r="3178" ht="15.75" customHeight="1">
      <c r="C3178" s="142" t="s">
        <v>1538</v>
      </c>
    </row>
    <row r="3179" ht="15.75" customHeight="1">
      <c r="C3179" s="142" t="s">
        <v>1488</v>
      </c>
    </row>
    <row r="3180" ht="15.75" customHeight="1">
      <c r="C3180" s="142" t="s">
        <v>1637</v>
      </c>
    </row>
    <row r="3181" ht="15.75" customHeight="1">
      <c r="C3181" s="142" t="s">
        <v>1937</v>
      </c>
    </row>
    <row r="3182" ht="15.75" customHeight="1">
      <c r="C3182" s="142" t="s">
        <v>2023</v>
      </c>
    </row>
    <row r="3183" ht="15.75" customHeight="1">
      <c r="C3183" s="142" t="s">
        <v>1492</v>
      </c>
    </row>
    <row r="3184" ht="15.75" customHeight="1">
      <c r="C3184" s="142" t="s">
        <v>1480</v>
      </c>
    </row>
    <row r="3185" ht="15.75" customHeight="1">
      <c r="D3185" s="142" t="s">
        <v>1675</v>
      </c>
    </row>
    <row r="3186" ht="15.75" customHeight="1">
      <c r="D3186" s="142" t="s">
        <v>1823</v>
      </c>
    </row>
    <row r="3187" ht="15.75" customHeight="1">
      <c r="D3187" s="142" t="s">
        <v>2024</v>
      </c>
    </row>
    <row r="3188" ht="15.75" customHeight="1">
      <c r="D3188" s="142" t="s">
        <v>2025</v>
      </c>
    </row>
    <row r="3189" ht="15.75" customHeight="1">
      <c r="C3189" s="142" t="s">
        <v>1497</v>
      </c>
    </row>
    <row r="3190" ht="15.75" customHeight="1">
      <c r="C3190" s="142" t="s">
        <v>1498</v>
      </c>
    </row>
    <row r="3191" ht="15.75" customHeight="1">
      <c r="C3191" s="142" t="s">
        <v>1499</v>
      </c>
    </row>
    <row r="3192" ht="15.75" customHeight="1">
      <c r="C3192" s="142" t="s">
        <v>1500</v>
      </c>
    </row>
    <row r="3193" ht="15.75" customHeight="1">
      <c r="C3193" s="142" t="s">
        <v>1501</v>
      </c>
    </row>
    <row r="3194" ht="15.75" customHeight="1">
      <c r="B3194" s="142" t="s">
        <v>1497</v>
      </c>
    </row>
    <row r="3195" ht="15.75" customHeight="1">
      <c r="B3195" s="142" t="s">
        <v>1480</v>
      </c>
    </row>
    <row r="3196" ht="15.75" customHeight="1">
      <c r="C3196" s="142" t="s">
        <v>2026</v>
      </c>
    </row>
    <row r="3197" ht="15.75" customHeight="1">
      <c r="C3197" s="142" t="s">
        <v>1550</v>
      </c>
    </row>
    <row r="3198" ht="15.75" customHeight="1">
      <c r="C3198" s="142" t="s">
        <v>2013</v>
      </c>
    </row>
    <row r="3199" ht="15.75" customHeight="1">
      <c r="C3199" s="142" t="s">
        <v>1484</v>
      </c>
    </row>
    <row r="3200" ht="15.75" customHeight="1">
      <c r="C3200" s="142" t="s">
        <v>1485</v>
      </c>
    </row>
    <row r="3201" ht="15.75" customHeight="1">
      <c r="C3201" s="142" t="s">
        <v>1486</v>
      </c>
    </row>
    <row r="3202" ht="15.75" customHeight="1">
      <c r="C3202" s="142" t="s">
        <v>1510</v>
      </c>
    </row>
    <row r="3203" ht="15.75" customHeight="1">
      <c r="C3203" s="142" t="s">
        <v>1488</v>
      </c>
    </row>
    <row r="3204" ht="15.75" customHeight="1">
      <c r="C3204" s="142" t="s">
        <v>1489</v>
      </c>
    </row>
    <row r="3205" ht="15.75" customHeight="1">
      <c r="C3205" s="142" t="s">
        <v>2027</v>
      </c>
    </row>
    <row r="3206" ht="15.75" customHeight="1">
      <c r="C3206" s="142" t="s">
        <v>1698</v>
      </c>
    </row>
    <row r="3207" ht="15.75" customHeight="1">
      <c r="C3207" s="142" t="s">
        <v>1492</v>
      </c>
    </row>
    <row r="3208" ht="15.75" customHeight="1">
      <c r="C3208" s="142" t="s">
        <v>1480</v>
      </c>
    </row>
    <row r="3209" ht="15.75" customHeight="1">
      <c r="D3209" s="142" t="s">
        <v>1648</v>
      </c>
    </row>
    <row r="3210" ht="15.75" customHeight="1">
      <c r="D3210" s="142" t="s">
        <v>1824</v>
      </c>
    </row>
    <row r="3211" ht="15.75" customHeight="1">
      <c r="D3211" s="142" t="s">
        <v>2028</v>
      </c>
    </row>
    <row r="3212" ht="15.75" customHeight="1">
      <c r="D3212" s="142" t="s">
        <v>1626</v>
      </c>
    </row>
    <row r="3213" ht="15.75" customHeight="1">
      <c r="C3213" s="142" t="s">
        <v>1497</v>
      </c>
    </row>
    <row r="3214" ht="15.75" customHeight="1">
      <c r="C3214" s="142" t="s">
        <v>1498</v>
      </c>
    </row>
    <row r="3215" ht="15.75" customHeight="1">
      <c r="C3215" s="142" t="s">
        <v>1499</v>
      </c>
    </row>
    <row r="3216" ht="15.75" customHeight="1">
      <c r="C3216" s="142" t="s">
        <v>1500</v>
      </c>
    </row>
    <row r="3217" ht="15.75" customHeight="1">
      <c r="C3217" s="142" t="s">
        <v>1501</v>
      </c>
    </row>
    <row r="3218" ht="15.75" customHeight="1">
      <c r="B3218" s="142" t="s">
        <v>1497</v>
      </c>
    </row>
    <row r="3219" ht="15.75" customHeight="1">
      <c r="B3219" s="142" t="s">
        <v>1480</v>
      </c>
    </row>
    <row r="3220" ht="15.75" customHeight="1">
      <c r="C3220" s="142" t="s">
        <v>2029</v>
      </c>
    </row>
    <row r="3221" ht="15.75" customHeight="1">
      <c r="C3221" s="142" t="s">
        <v>1565</v>
      </c>
    </row>
    <row r="3222" ht="15.75" customHeight="1">
      <c r="C3222" s="142" t="s">
        <v>2013</v>
      </c>
    </row>
    <row r="3223" ht="15.75" customHeight="1">
      <c r="C3223" s="142" t="s">
        <v>1484</v>
      </c>
    </row>
    <row r="3224" ht="15.75" customHeight="1">
      <c r="C3224" s="142" t="s">
        <v>1485</v>
      </c>
    </row>
    <row r="3225" ht="15.75" customHeight="1">
      <c r="C3225" s="142" t="s">
        <v>1486</v>
      </c>
    </row>
    <row r="3226" ht="15.75" customHeight="1">
      <c r="C3226" s="142" t="s">
        <v>1510</v>
      </c>
    </row>
    <row r="3227" ht="15.75" customHeight="1">
      <c r="C3227" s="142" t="s">
        <v>1488</v>
      </c>
    </row>
    <row r="3228" ht="15.75" customHeight="1">
      <c r="C3228" s="142" t="s">
        <v>1489</v>
      </c>
    </row>
    <row r="3229" ht="15.75" customHeight="1">
      <c r="C3229" s="142" t="s">
        <v>2030</v>
      </c>
    </row>
    <row r="3230" ht="15.75" customHeight="1">
      <c r="C3230" s="142" t="s">
        <v>1719</v>
      </c>
    </row>
    <row r="3231" ht="15.75" customHeight="1">
      <c r="C3231" s="142" t="s">
        <v>1492</v>
      </c>
    </row>
    <row r="3232" ht="15.75" customHeight="1">
      <c r="C3232" s="142" t="s">
        <v>1480</v>
      </c>
    </row>
    <row r="3233" ht="15.75" customHeight="1">
      <c r="D3233" s="142" t="s">
        <v>1790</v>
      </c>
    </row>
    <row r="3234" ht="15.75" customHeight="1">
      <c r="D3234" s="142" t="s">
        <v>2031</v>
      </c>
    </row>
    <row r="3235" ht="15.75" customHeight="1">
      <c r="D3235" s="142" t="s">
        <v>1604</v>
      </c>
    </row>
    <row r="3236" ht="15.75" customHeight="1">
      <c r="D3236" s="142" t="s">
        <v>1914</v>
      </c>
    </row>
    <row r="3237" ht="15.75" customHeight="1">
      <c r="C3237" s="142" t="s">
        <v>1497</v>
      </c>
    </row>
    <row r="3238" ht="15.75" customHeight="1">
      <c r="C3238" s="142" t="s">
        <v>2032</v>
      </c>
    </row>
    <row r="3239" ht="15.75" customHeight="1">
      <c r="C3239" s="142" t="s">
        <v>1499</v>
      </c>
    </row>
    <row r="3240" ht="15.75" customHeight="1">
      <c r="C3240" s="142" t="s">
        <v>1500</v>
      </c>
    </row>
    <row r="3241" ht="15.75" customHeight="1">
      <c r="C3241" s="142" t="s">
        <v>1501</v>
      </c>
    </row>
    <row r="3242" ht="15.75" customHeight="1">
      <c r="B3242" s="142" t="s">
        <v>1497</v>
      </c>
    </row>
    <row r="3243" ht="15.75" customHeight="1">
      <c r="A3243" s="142" t="s">
        <v>1527</v>
      </c>
    </row>
    <row r="3244" ht="15.75" customHeight="1"/>
    <row r="3245" ht="15.75" customHeight="1"/>
    <row r="3246" ht="15.75" customHeight="1">
      <c r="A3246" s="142" t="s">
        <v>2033</v>
      </c>
    </row>
    <row r="3247" ht="15.75" customHeight="1">
      <c r="A3247" s="142" t="s">
        <v>1480</v>
      </c>
    </row>
    <row r="3248" ht="15.75" customHeight="1">
      <c r="B3248" s="142" t="s">
        <v>1480</v>
      </c>
    </row>
    <row r="3249" ht="15.75" customHeight="1">
      <c r="C3249" s="142" t="s">
        <v>2034</v>
      </c>
    </row>
    <row r="3250" ht="15.75" customHeight="1">
      <c r="C3250" s="142" t="s">
        <v>1565</v>
      </c>
    </row>
    <row r="3251" ht="15.75" customHeight="1">
      <c r="C3251" s="142" t="s">
        <v>2013</v>
      </c>
    </row>
    <row r="3252" ht="15.75" customHeight="1">
      <c r="C3252" s="142" t="s">
        <v>1484</v>
      </c>
    </row>
    <row r="3253" ht="15.75" customHeight="1">
      <c r="C3253" s="142" t="s">
        <v>1485</v>
      </c>
    </row>
    <row r="3254" ht="15.75" customHeight="1">
      <c r="C3254" s="142" t="s">
        <v>1486</v>
      </c>
    </row>
    <row r="3255" ht="15.75" customHeight="1">
      <c r="C3255" s="142" t="s">
        <v>1510</v>
      </c>
    </row>
    <row r="3256" ht="15.75" customHeight="1">
      <c r="C3256" s="142" t="s">
        <v>1488</v>
      </c>
    </row>
    <row r="3257" ht="15.75" customHeight="1">
      <c r="C3257" s="142" t="s">
        <v>1489</v>
      </c>
    </row>
    <row r="3258" ht="15.75" customHeight="1">
      <c r="C3258" s="142" t="s">
        <v>1762</v>
      </c>
    </row>
    <row r="3259" ht="15.75" customHeight="1">
      <c r="C3259" s="142" t="s">
        <v>1674</v>
      </c>
    </row>
    <row r="3260" ht="15.75" customHeight="1">
      <c r="C3260" s="142" t="s">
        <v>1492</v>
      </c>
    </row>
    <row r="3261" ht="15.75" customHeight="1">
      <c r="C3261" s="142" t="s">
        <v>1480</v>
      </c>
    </row>
    <row r="3262" ht="15.75" customHeight="1">
      <c r="D3262" s="142" t="s">
        <v>1611</v>
      </c>
    </row>
    <row r="3263" ht="15.75" customHeight="1">
      <c r="D3263" s="142" t="s">
        <v>2035</v>
      </c>
    </row>
    <row r="3264" ht="15.75" customHeight="1">
      <c r="D3264" s="142" t="s">
        <v>1888</v>
      </c>
    </row>
    <row r="3265" ht="15.75" customHeight="1">
      <c r="D3265" s="142" t="s">
        <v>2018</v>
      </c>
    </row>
    <row r="3266" ht="15.75" customHeight="1">
      <c r="C3266" s="142" t="s">
        <v>1497</v>
      </c>
    </row>
    <row r="3267" ht="15.75" customHeight="1">
      <c r="C3267" s="142" t="s">
        <v>1498</v>
      </c>
    </row>
    <row r="3268" ht="15.75" customHeight="1">
      <c r="C3268" s="142" t="s">
        <v>1499</v>
      </c>
    </row>
    <row r="3269" ht="15.75" customHeight="1">
      <c r="C3269" s="142" t="s">
        <v>1500</v>
      </c>
    </row>
    <row r="3270" ht="15.75" customHeight="1">
      <c r="C3270" s="142" t="s">
        <v>1501</v>
      </c>
    </row>
    <row r="3271" ht="15.75" customHeight="1">
      <c r="B3271" s="142" t="s">
        <v>1497</v>
      </c>
    </row>
    <row r="3272" ht="15.75" customHeight="1">
      <c r="B3272" s="142" t="s">
        <v>1480</v>
      </c>
    </row>
    <row r="3273" ht="15.75" customHeight="1">
      <c r="C3273" s="142" t="s">
        <v>2036</v>
      </c>
    </row>
    <row r="3274" ht="15.75" customHeight="1">
      <c r="C3274" s="142" t="s">
        <v>1482</v>
      </c>
    </row>
    <row r="3275" ht="15.75" customHeight="1">
      <c r="C3275" s="142" t="s">
        <v>2013</v>
      </c>
    </row>
    <row r="3276" ht="15.75" customHeight="1">
      <c r="C3276" s="142" t="s">
        <v>1484</v>
      </c>
    </row>
    <row r="3277" ht="15.75" customHeight="1">
      <c r="C3277" s="142" t="s">
        <v>1485</v>
      </c>
    </row>
    <row r="3278" ht="15.75" customHeight="1">
      <c r="C3278" s="142" t="s">
        <v>1486</v>
      </c>
    </row>
    <row r="3279" ht="15.75" customHeight="1">
      <c r="C3279" s="142" t="s">
        <v>1510</v>
      </c>
    </row>
    <row r="3280" ht="15.75" customHeight="1">
      <c r="C3280" s="142" t="s">
        <v>1488</v>
      </c>
    </row>
    <row r="3281" ht="15.75" customHeight="1">
      <c r="C3281" s="142" t="s">
        <v>1489</v>
      </c>
    </row>
    <row r="3282" ht="15.75" customHeight="1">
      <c r="C3282" s="142" t="s">
        <v>2037</v>
      </c>
    </row>
    <row r="3283" ht="15.75" customHeight="1">
      <c r="C3283" s="142" t="s">
        <v>2038</v>
      </c>
    </row>
    <row r="3284" ht="15.75" customHeight="1">
      <c r="C3284" s="142" t="s">
        <v>1492</v>
      </c>
    </row>
    <row r="3285" ht="15.75" customHeight="1">
      <c r="C3285" s="142" t="s">
        <v>1480</v>
      </c>
    </row>
    <row r="3286" ht="15.75" customHeight="1">
      <c r="D3286" s="142" t="s">
        <v>2039</v>
      </c>
    </row>
    <row r="3287" ht="15.75" customHeight="1">
      <c r="D3287" s="142" t="s">
        <v>2006</v>
      </c>
    </row>
    <row r="3288" ht="15.75" customHeight="1">
      <c r="D3288" s="142" t="s">
        <v>2040</v>
      </c>
    </row>
    <row r="3289" ht="15.75" customHeight="1">
      <c r="D3289" s="142" t="s">
        <v>1715</v>
      </c>
    </row>
    <row r="3290" ht="15.75" customHeight="1">
      <c r="C3290" s="142" t="s">
        <v>1497</v>
      </c>
    </row>
    <row r="3291" ht="15.75" customHeight="1">
      <c r="C3291" s="142" t="s">
        <v>1498</v>
      </c>
    </row>
    <row r="3292" ht="15.75" customHeight="1">
      <c r="C3292" s="142" t="s">
        <v>1499</v>
      </c>
    </row>
    <row r="3293" ht="15.75" customHeight="1">
      <c r="C3293" s="142" t="s">
        <v>1500</v>
      </c>
    </row>
    <row r="3294" ht="15.75" customHeight="1">
      <c r="C3294" s="142" t="s">
        <v>1501</v>
      </c>
    </row>
    <row r="3295" ht="15.75" customHeight="1">
      <c r="B3295" s="142" t="s">
        <v>1497</v>
      </c>
    </row>
    <row r="3296" ht="15.75" customHeight="1">
      <c r="B3296" s="142" t="s">
        <v>1480</v>
      </c>
    </row>
    <row r="3297" ht="15.75" customHeight="1">
      <c r="C3297" s="142" t="s">
        <v>2041</v>
      </c>
    </row>
    <row r="3298" ht="15.75" customHeight="1">
      <c r="C3298" s="142" t="s">
        <v>1536</v>
      </c>
    </row>
    <row r="3299" ht="15.75" customHeight="1">
      <c r="C3299" s="142" t="s">
        <v>2013</v>
      </c>
    </row>
    <row r="3300" ht="15.75" customHeight="1">
      <c r="C3300" s="142" t="s">
        <v>1484</v>
      </c>
    </row>
    <row r="3301" ht="15.75" customHeight="1">
      <c r="C3301" s="142" t="s">
        <v>1485</v>
      </c>
    </row>
    <row r="3302" ht="15.75" customHeight="1">
      <c r="C3302" s="142" t="s">
        <v>1486</v>
      </c>
    </row>
    <row r="3303" ht="15.75" customHeight="1">
      <c r="C3303" s="142" t="s">
        <v>1510</v>
      </c>
    </row>
    <row r="3304" ht="15.75" customHeight="1">
      <c r="C3304" s="142" t="s">
        <v>1488</v>
      </c>
    </row>
    <row r="3305" ht="15.75" customHeight="1">
      <c r="C3305" s="142" t="s">
        <v>1489</v>
      </c>
    </row>
    <row r="3306" ht="15.75" customHeight="1">
      <c r="C3306" s="142" t="s">
        <v>1620</v>
      </c>
    </row>
    <row r="3307" ht="15.75" customHeight="1">
      <c r="C3307" s="142" t="s">
        <v>1647</v>
      </c>
    </row>
    <row r="3308" ht="15.75" customHeight="1">
      <c r="C3308" s="142" t="s">
        <v>1492</v>
      </c>
    </row>
    <row r="3309" ht="15.75" customHeight="1">
      <c r="C3309" s="142" t="s">
        <v>1480</v>
      </c>
    </row>
    <row r="3310" ht="15.75" customHeight="1">
      <c r="D3310" s="142" t="s">
        <v>1675</v>
      </c>
    </row>
    <row r="3311" ht="15.75" customHeight="1">
      <c r="D3311" s="142" t="s">
        <v>1856</v>
      </c>
    </row>
    <row r="3312" ht="15.75" customHeight="1">
      <c r="D3312" s="142" t="s">
        <v>1879</v>
      </c>
    </row>
    <row r="3313" ht="15.75" customHeight="1">
      <c r="D3313" s="142" t="s">
        <v>1823</v>
      </c>
    </row>
    <row r="3314" ht="15.75" customHeight="1">
      <c r="C3314" s="142" t="s">
        <v>1497</v>
      </c>
    </row>
    <row r="3315" ht="15.75" customHeight="1">
      <c r="C3315" s="142" t="s">
        <v>1498</v>
      </c>
    </row>
    <row r="3316" ht="15.75" customHeight="1">
      <c r="C3316" s="142" t="s">
        <v>1499</v>
      </c>
    </row>
    <row r="3317" ht="15.75" customHeight="1">
      <c r="C3317" s="142" t="s">
        <v>1500</v>
      </c>
    </row>
    <row r="3318" ht="15.75" customHeight="1">
      <c r="C3318" s="142" t="s">
        <v>1501</v>
      </c>
    </row>
    <row r="3319" ht="15.75" customHeight="1">
      <c r="B3319" s="142" t="s">
        <v>1497</v>
      </c>
    </row>
    <row r="3320" ht="15.75" customHeight="1">
      <c r="B3320" s="142" t="s">
        <v>1480</v>
      </c>
    </row>
    <row r="3321" ht="15.75" customHeight="1">
      <c r="C3321" s="142" t="s">
        <v>2042</v>
      </c>
    </row>
    <row r="3322" ht="15.75" customHeight="1">
      <c r="C3322" s="142" t="s">
        <v>1651</v>
      </c>
    </row>
    <row r="3323" ht="15.75" customHeight="1">
      <c r="C3323" s="142" t="s">
        <v>2013</v>
      </c>
    </row>
    <row r="3324" ht="15.75" customHeight="1">
      <c r="C3324" s="142" t="s">
        <v>1484</v>
      </c>
    </row>
    <row r="3325" ht="15.75" customHeight="1">
      <c r="C3325" s="142" t="s">
        <v>1485</v>
      </c>
    </row>
    <row r="3326" ht="15.75" customHeight="1">
      <c r="C3326" s="142" t="s">
        <v>1486</v>
      </c>
    </row>
    <row r="3327" ht="15.75" customHeight="1">
      <c r="C3327" s="142" t="s">
        <v>1510</v>
      </c>
    </row>
    <row r="3328" ht="15.75" customHeight="1">
      <c r="C3328" s="142" t="s">
        <v>1488</v>
      </c>
    </row>
    <row r="3329" ht="15.75" customHeight="1">
      <c r="C3329" s="142" t="s">
        <v>1489</v>
      </c>
    </row>
    <row r="3330" ht="15.75" customHeight="1">
      <c r="C3330" s="142" t="s">
        <v>1909</v>
      </c>
    </row>
    <row r="3331" ht="15.75" customHeight="1">
      <c r="C3331" s="142" t="s">
        <v>2043</v>
      </c>
    </row>
    <row r="3332" ht="15.75" customHeight="1">
      <c r="C3332" s="142" t="s">
        <v>1492</v>
      </c>
    </row>
    <row r="3333" ht="15.75" customHeight="1">
      <c r="C3333" s="142" t="s">
        <v>1480</v>
      </c>
    </row>
    <row r="3334" ht="15.75" customHeight="1">
      <c r="D3334" s="142" t="s">
        <v>2044</v>
      </c>
    </row>
    <row r="3335" ht="15.75" customHeight="1">
      <c r="D3335" s="142" t="s">
        <v>1878</v>
      </c>
    </row>
    <row r="3336" ht="15.75" customHeight="1">
      <c r="D3336" s="142" t="s">
        <v>1643</v>
      </c>
    </row>
    <row r="3337" ht="15.75" customHeight="1">
      <c r="D3337" s="142" t="s">
        <v>1899</v>
      </c>
    </row>
    <row r="3338" ht="15.75" customHeight="1">
      <c r="C3338" s="142" t="s">
        <v>1497</v>
      </c>
    </row>
    <row r="3339" ht="15.75" customHeight="1">
      <c r="C3339" s="142" t="s">
        <v>1498</v>
      </c>
    </row>
    <row r="3340" ht="15.75" customHeight="1">
      <c r="C3340" s="142" t="s">
        <v>1499</v>
      </c>
    </row>
    <row r="3341" ht="15.75" customHeight="1">
      <c r="C3341" s="142" t="s">
        <v>1500</v>
      </c>
    </row>
    <row r="3342" ht="15.75" customHeight="1">
      <c r="C3342" s="142" t="s">
        <v>1501</v>
      </c>
    </row>
    <row r="3343" ht="15.75" customHeight="1">
      <c r="B3343" s="142" t="s">
        <v>1497</v>
      </c>
    </row>
    <row r="3344" ht="15.75" customHeight="1">
      <c r="B3344" s="142" t="s">
        <v>1480</v>
      </c>
    </row>
    <row r="3345" ht="15.75" customHeight="1">
      <c r="C3345" s="142" t="s">
        <v>2045</v>
      </c>
    </row>
    <row r="3346" ht="15.75" customHeight="1">
      <c r="C3346" s="142" t="s">
        <v>1565</v>
      </c>
    </row>
    <row r="3347" ht="15.75" customHeight="1">
      <c r="C3347" s="142" t="s">
        <v>2013</v>
      </c>
    </row>
    <row r="3348" ht="15.75" customHeight="1">
      <c r="C3348" s="142" t="s">
        <v>1484</v>
      </c>
    </row>
    <row r="3349" ht="15.75" customHeight="1">
      <c r="C3349" s="142" t="s">
        <v>1485</v>
      </c>
    </row>
    <row r="3350" ht="15.75" customHeight="1">
      <c r="C3350" s="142" t="s">
        <v>1486</v>
      </c>
    </row>
    <row r="3351" ht="15.75" customHeight="1">
      <c r="C3351" s="142" t="s">
        <v>1510</v>
      </c>
    </row>
    <row r="3352" ht="15.75" customHeight="1">
      <c r="C3352" s="142" t="s">
        <v>1488</v>
      </c>
    </row>
    <row r="3353" ht="15.75" customHeight="1">
      <c r="C3353" s="142" t="s">
        <v>1489</v>
      </c>
    </row>
    <row r="3354" ht="15.75" customHeight="1">
      <c r="C3354" s="142" t="s">
        <v>2046</v>
      </c>
    </row>
    <row r="3355" ht="15.75" customHeight="1">
      <c r="C3355" s="142" t="s">
        <v>1719</v>
      </c>
    </row>
    <row r="3356" ht="15.75" customHeight="1">
      <c r="C3356" s="142" t="s">
        <v>1492</v>
      </c>
    </row>
    <row r="3357" ht="15.75" customHeight="1">
      <c r="C3357" s="142" t="s">
        <v>1480</v>
      </c>
    </row>
    <row r="3358" ht="15.75" customHeight="1">
      <c r="D3358" s="142" t="s">
        <v>1790</v>
      </c>
    </row>
    <row r="3359" ht="15.75" customHeight="1">
      <c r="D3359" s="142" t="s">
        <v>2047</v>
      </c>
    </row>
    <row r="3360" ht="15.75" customHeight="1">
      <c r="D3360" s="142" t="s">
        <v>1508</v>
      </c>
    </row>
    <row r="3361" ht="15.75" customHeight="1">
      <c r="D3361" s="142" t="s">
        <v>2048</v>
      </c>
    </row>
    <row r="3362" ht="15.75" customHeight="1">
      <c r="C3362" s="142" t="s">
        <v>1497</v>
      </c>
    </row>
    <row r="3363" ht="15.75" customHeight="1">
      <c r="C3363" s="142" t="s">
        <v>1498</v>
      </c>
    </row>
    <row r="3364" ht="15.75" customHeight="1">
      <c r="C3364" s="142" t="s">
        <v>1499</v>
      </c>
    </row>
    <row r="3365" ht="15.75" customHeight="1">
      <c r="C3365" s="142" t="s">
        <v>1500</v>
      </c>
    </row>
    <row r="3366" ht="15.75" customHeight="1">
      <c r="C3366" s="142" t="s">
        <v>1501</v>
      </c>
    </row>
    <row r="3367" ht="15.75" customHeight="1">
      <c r="B3367" s="142" t="s">
        <v>1497</v>
      </c>
    </row>
    <row r="3368" ht="15.75" customHeight="1">
      <c r="B3368" s="142" t="s">
        <v>1480</v>
      </c>
    </row>
    <row r="3369" ht="15.75" customHeight="1">
      <c r="C3369" s="142" t="s">
        <v>2049</v>
      </c>
    </row>
    <row r="3370" ht="15.75" customHeight="1">
      <c r="C3370" s="142" t="s">
        <v>1536</v>
      </c>
    </row>
    <row r="3371" ht="15.75" customHeight="1">
      <c r="C3371" s="142" t="s">
        <v>2013</v>
      </c>
    </row>
    <row r="3372" ht="15.75" customHeight="1">
      <c r="C3372" s="142" t="s">
        <v>1484</v>
      </c>
    </row>
    <row r="3373" ht="15.75" customHeight="1">
      <c r="C3373" s="142" t="s">
        <v>1485</v>
      </c>
    </row>
    <row r="3374" ht="15.75" customHeight="1">
      <c r="C3374" s="142" t="s">
        <v>1486</v>
      </c>
    </row>
    <row r="3375" ht="15.75" customHeight="1">
      <c r="C3375" s="142" t="s">
        <v>1510</v>
      </c>
    </row>
    <row r="3376" ht="15.75" customHeight="1">
      <c r="C3376" s="142" t="s">
        <v>1488</v>
      </c>
    </row>
    <row r="3377" ht="15.75" customHeight="1">
      <c r="C3377" s="142" t="s">
        <v>1489</v>
      </c>
    </row>
    <row r="3378" ht="15.75" customHeight="1">
      <c r="C3378" s="142" t="s">
        <v>1620</v>
      </c>
    </row>
    <row r="3379" ht="15.75" customHeight="1">
      <c r="C3379" s="142" t="s">
        <v>2050</v>
      </c>
    </row>
    <row r="3380" ht="15.75" customHeight="1">
      <c r="C3380" s="142" t="s">
        <v>1492</v>
      </c>
    </row>
    <row r="3381" ht="15.75" customHeight="1">
      <c r="C3381" s="142" t="s">
        <v>1480</v>
      </c>
    </row>
    <row r="3382" ht="15.75" customHeight="1">
      <c r="D3382" s="142" t="s">
        <v>2051</v>
      </c>
    </row>
    <row r="3383" ht="15.75" customHeight="1">
      <c r="D3383" s="142" t="s">
        <v>1856</v>
      </c>
    </row>
    <row r="3384" ht="15.75" customHeight="1">
      <c r="D3384" s="142" t="s">
        <v>2028</v>
      </c>
    </row>
    <row r="3385" ht="15.75" customHeight="1">
      <c r="D3385" s="142" t="s">
        <v>1675</v>
      </c>
    </row>
    <row r="3386" ht="15.75" customHeight="1">
      <c r="C3386" s="142" t="s">
        <v>1497</v>
      </c>
    </row>
    <row r="3387" ht="15.75" customHeight="1">
      <c r="C3387" s="142" t="s">
        <v>1526</v>
      </c>
    </row>
    <row r="3388" ht="15.75" customHeight="1">
      <c r="C3388" s="142" t="s">
        <v>1499</v>
      </c>
    </row>
    <row r="3389" ht="15.75" customHeight="1">
      <c r="C3389" s="142" t="s">
        <v>1500</v>
      </c>
    </row>
    <row r="3390" ht="15.75" customHeight="1">
      <c r="C3390" s="142" t="s">
        <v>1501</v>
      </c>
    </row>
    <row r="3391" ht="15.75" customHeight="1">
      <c r="B3391" s="142" t="s">
        <v>1497</v>
      </c>
    </row>
    <row r="3392" ht="15.75" customHeight="1">
      <c r="A3392" s="142" t="s">
        <v>1527</v>
      </c>
    </row>
    <row r="3393" ht="15.75" customHeight="1"/>
    <row r="3394" ht="15.75" customHeight="1">
      <c r="A3394" s="142" t="s">
        <v>2052</v>
      </c>
    </row>
    <row r="3395" ht="15.75" customHeight="1">
      <c r="A3395" s="142" t="s">
        <v>1480</v>
      </c>
    </row>
    <row r="3396" ht="15.75" customHeight="1">
      <c r="B3396" s="142" t="s">
        <v>1480</v>
      </c>
    </row>
    <row r="3397" ht="15.75" customHeight="1">
      <c r="C3397" s="142" t="s">
        <v>2053</v>
      </c>
    </row>
    <row r="3398" ht="15.75" customHeight="1">
      <c r="C3398" s="142" t="s">
        <v>1565</v>
      </c>
    </row>
    <row r="3399" ht="15.75" customHeight="1">
      <c r="C3399" s="142" t="s">
        <v>1503</v>
      </c>
    </row>
    <row r="3400" ht="15.75" customHeight="1">
      <c r="C3400" s="142" t="s">
        <v>1484</v>
      </c>
    </row>
    <row r="3401" ht="15.75" customHeight="1">
      <c r="C3401" s="142" t="s">
        <v>1485</v>
      </c>
    </row>
    <row r="3402" ht="15.75" customHeight="1">
      <c r="C3402" s="142" t="s">
        <v>1486</v>
      </c>
    </row>
    <row r="3403" ht="15.75" customHeight="1">
      <c r="C3403" s="142" t="s">
        <v>1510</v>
      </c>
    </row>
    <row r="3404" ht="15.75" customHeight="1">
      <c r="C3404" s="142" t="s">
        <v>1488</v>
      </c>
    </row>
    <row r="3405" ht="15.75" customHeight="1">
      <c r="C3405" s="142" t="s">
        <v>1489</v>
      </c>
    </row>
    <row r="3406" ht="15.75" customHeight="1">
      <c r="C3406" s="142" t="s">
        <v>2054</v>
      </c>
    </row>
    <row r="3407" ht="15.75" customHeight="1">
      <c r="C3407" s="142" t="s">
        <v>2055</v>
      </c>
    </row>
    <row r="3408" ht="15.75" customHeight="1">
      <c r="C3408" s="142" t="s">
        <v>1492</v>
      </c>
    </row>
    <row r="3409" ht="15.75" customHeight="1">
      <c r="C3409" s="142" t="s">
        <v>1480</v>
      </c>
    </row>
    <row r="3410" ht="15.75" customHeight="1">
      <c r="D3410" s="142" t="s">
        <v>1740</v>
      </c>
    </row>
    <row r="3411" ht="15.75" customHeight="1">
      <c r="D3411" s="142" t="s">
        <v>1784</v>
      </c>
    </row>
    <row r="3412" ht="15.75" customHeight="1">
      <c r="D3412" s="142" t="s">
        <v>1870</v>
      </c>
    </row>
    <row r="3413" ht="15.75" customHeight="1">
      <c r="D3413" s="142" t="s">
        <v>1888</v>
      </c>
    </row>
    <row r="3414" ht="15.75" customHeight="1">
      <c r="C3414" s="142" t="s">
        <v>1497</v>
      </c>
    </row>
    <row r="3415" ht="15.75" customHeight="1">
      <c r="C3415" s="142" t="s">
        <v>1498</v>
      </c>
    </row>
    <row r="3416" ht="15.75" customHeight="1">
      <c r="C3416" s="142" t="s">
        <v>1499</v>
      </c>
    </row>
    <row r="3417" ht="15.75" customHeight="1">
      <c r="C3417" s="142" t="s">
        <v>1500</v>
      </c>
    </row>
    <row r="3418" ht="15.75" customHeight="1">
      <c r="C3418" s="142" t="s">
        <v>1501</v>
      </c>
    </row>
    <row r="3419" ht="15.75" customHeight="1">
      <c r="B3419" s="142" t="s">
        <v>1497</v>
      </c>
    </row>
    <row r="3420" ht="15.75" customHeight="1">
      <c r="B3420" s="142" t="s">
        <v>1480</v>
      </c>
    </row>
    <row r="3421" ht="15.75" customHeight="1">
      <c r="C3421" s="142" t="s">
        <v>2056</v>
      </c>
    </row>
    <row r="3422" ht="15.75" customHeight="1">
      <c r="C3422" s="142" t="s">
        <v>1565</v>
      </c>
    </row>
    <row r="3423" ht="15.75" customHeight="1">
      <c r="C3423" s="142" t="s">
        <v>1517</v>
      </c>
    </row>
    <row r="3424" ht="15.75" customHeight="1">
      <c r="C3424" s="142" t="s">
        <v>1484</v>
      </c>
    </row>
    <row r="3425" ht="15.75" customHeight="1">
      <c r="C3425" s="142" t="s">
        <v>1485</v>
      </c>
    </row>
    <row r="3426" ht="15.75" customHeight="1">
      <c r="C3426" s="142" t="s">
        <v>1486</v>
      </c>
    </row>
    <row r="3427" ht="15.75" customHeight="1">
      <c r="C3427" s="142" t="s">
        <v>1510</v>
      </c>
    </row>
    <row r="3428" ht="15.75" customHeight="1">
      <c r="C3428" s="142" t="s">
        <v>1488</v>
      </c>
    </row>
    <row r="3429" ht="15.75" customHeight="1">
      <c r="C3429" s="142" t="s">
        <v>1489</v>
      </c>
    </row>
    <row r="3430" ht="15.75" customHeight="1">
      <c r="C3430" s="142" t="s">
        <v>1620</v>
      </c>
    </row>
    <row r="3431" ht="15.75" customHeight="1">
      <c r="C3431" s="142" t="s">
        <v>1787</v>
      </c>
    </row>
    <row r="3432" ht="15.75" customHeight="1">
      <c r="C3432" s="142" t="s">
        <v>1492</v>
      </c>
    </row>
    <row r="3433" ht="15.75" customHeight="1">
      <c r="C3433" s="142" t="s">
        <v>1480</v>
      </c>
    </row>
    <row r="3434" ht="15.75" customHeight="1">
      <c r="D3434" s="142" t="s">
        <v>1747</v>
      </c>
    </row>
    <row r="3435" ht="15.75" customHeight="1">
      <c r="D3435" s="142" t="s">
        <v>1895</v>
      </c>
    </row>
    <row r="3436" ht="15.75" customHeight="1">
      <c r="D3436" s="142" t="s">
        <v>1823</v>
      </c>
    </row>
    <row r="3437" ht="15.75" customHeight="1">
      <c r="D3437" s="142" t="s">
        <v>1938</v>
      </c>
    </row>
    <row r="3438" ht="15.75" customHeight="1">
      <c r="C3438" s="142" t="s">
        <v>1497</v>
      </c>
    </row>
    <row r="3439" ht="15.75" customHeight="1">
      <c r="C3439" s="142" t="s">
        <v>1498</v>
      </c>
    </row>
    <row r="3440" ht="15.75" customHeight="1">
      <c r="C3440" s="142" t="s">
        <v>1499</v>
      </c>
    </row>
    <row r="3441" ht="15.75" customHeight="1">
      <c r="C3441" s="142" t="s">
        <v>1500</v>
      </c>
    </row>
    <row r="3442" ht="15.75" customHeight="1">
      <c r="C3442" s="142" t="s">
        <v>1501</v>
      </c>
    </row>
    <row r="3443" ht="15.75" customHeight="1">
      <c r="B3443" s="142" t="s">
        <v>1497</v>
      </c>
    </row>
    <row r="3444" ht="15.75" customHeight="1">
      <c r="B3444" s="142" t="s">
        <v>1480</v>
      </c>
    </row>
    <row r="3445" ht="15.75" customHeight="1">
      <c r="C3445" s="142" t="s">
        <v>2057</v>
      </c>
    </row>
    <row r="3446" ht="15.75" customHeight="1">
      <c r="C3446" s="142" t="s">
        <v>1651</v>
      </c>
    </row>
    <row r="3447" ht="15.75" customHeight="1">
      <c r="C3447" s="142" t="s">
        <v>1503</v>
      </c>
    </row>
    <row r="3448" ht="15.75" customHeight="1">
      <c r="C3448" s="142" t="s">
        <v>1484</v>
      </c>
    </row>
    <row r="3449" ht="15.75" customHeight="1">
      <c r="C3449" s="142" t="s">
        <v>1485</v>
      </c>
    </row>
    <row r="3450" ht="15.75" customHeight="1">
      <c r="C3450" s="142" t="s">
        <v>1486</v>
      </c>
    </row>
    <row r="3451" ht="15.75" customHeight="1">
      <c r="C3451" s="142" t="s">
        <v>1510</v>
      </c>
    </row>
    <row r="3452" ht="15.75" customHeight="1">
      <c r="C3452" s="142" t="s">
        <v>1488</v>
      </c>
    </row>
    <row r="3453" ht="15.75" customHeight="1">
      <c r="C3453" s="142" t="s">
        <v>1489</v>
      </c>
    </row>
    <row r="3454" ht="15.75" customHeight="1">
      <c r="C3454" s="142" t="s">
        <v>1909</v>
      </c>
    </row>
    <row r="3455" ht="15.75" customHeight="1">
      <c r="C3455" s="142" t="s">
        <v>1719</v>
      </c>
    </row>
    <row r="3456" ht="15.75" customHeight="1">
      <c r="C3456" s="142" t="s">
        <v>1492</v>
      </c>
    </row>
    <row r="3457" ht="15.75" customHeight="1">
      <c r="C3457" s="142" t="s">
        <v>1480</v>
      </c>
    </row>
    <row r="3458" ht="15.75" customHeight="1">
      <c r="D3458" s="142" t="s">
        <v>1747</v>
      </c>
    </row>
    <row r="3459" ht="15.75" customHeight="1">
      <c r="D3459" s="142" t="s">
        <v>1989</v>
      </c>
    </row>
    <row r="3460" ht="15.75" customHeight="1">
      <c r="D3460" s="142" t="s">
        <v>2003</v>
      </c>
    </row>
    <row r="3461" ht="15.75" customHeight="1">
      <c r="D3461" s="142" t="s">
        <v>1900</v>
      </c>
    </row>
    <row r="3462" ht="15.75" customHeight="1">
      <c r="C3462" s="142" t="s">
        <v>1497</v>
      </c>
    </row>
    <row r="3463" ht="15.75" customHeight="1">
      <c r="C3463" s="142" t="s">
        <v>1526</v>
      </c>
    </row>
    <row r="3464" ht="15.75" customHeight="1">
      <c r="C3464" s="142" t="s">
        <v>1499</v>
      </c>
    </row>
    <row r="3465" ht="15.75" customHeight="1">
      <c r="C3465" s="142" t="s">
        <v>1500</v>
      </c>
    </row>
    <row r="3466" ht="15.75" customHeight="1">
      <c r="C3466" s="142" t="s">
        <v>1501</v>
      </c>
    </row>
    <row r="3467" ht="15.75" customHeight="1">
      <c r="B3467" s="142" t="s">
        <v>1497</v>
      </c>
    </row>
    <row r="3468" ht="15.75" customHeight="1">
      <c r="B3468" s="142" t="s">
        <v>1480</v>
      </c>
    </row>
    <row r="3469" ht="15.75" customHeight="1">
      <c r="C3469" s="142" t="s">
        <v>2058</v>
      </c>
    </row>
    <row r="3470" ht="15.75" customHeight="1">
      <c r="C3470" s="142" t="s">
        <v>1536</v>
      </c>
    </row>
    <row r="3471" ht="15.75" customHeight="1">
      <c r="C3471" s="142" t="s">
        <v>1517</v>
      </c>
    </row>
    <row r="3472" ht="15.75" customHeight="1">
      <c r="C3472" s="142" t="s">
        <v>1484</v>
      </c>
    </row>
    <row r="3473" ht="15.75" customHeight="1">
      <c r="C3473" s="142" t="s">
        <v>1485</v>
      </c>
    </row>
    <row r="3474" ht="15.75" customHeight="1">
      <c r="C3474" s="142" t="s">
        <v>1486</v>
      </c>
    </row>
    <row r="3475" ht="15.75" customHeight="1">
      <c r="C3475" s="142" t="s">
        <v>1510</v>
      </c>
    </row>
    <row r="3476" ht="15.75" customHeight="1">
      <c r="C3476" s="142" t="s">
        <v>1488</v>
      </c>
    </row>
    <row r="3477" ht="15.75" customHeight="1">
      <c r="C3477" s="142" t="s">
        <v>1489</v>
      </c>
    </row>
    <row r="3478" ht="15.75" customHeight="1">
      <c r="C3478" s="142" t="s">
        <v>2059</v>
      </c>
    </row>
    <row r="3479" ht="15.75" customHeight="1">
      <c r="C3479" s="142" t="s">
        <v>1674</v>
      </c>
    </row>
    <row r="3480" ht="15.75" customHeight="1">
      <c r="C3480" s="142" t="s">
        <v>1492</v>
      </c>
    </row>
    <row r="3481" ht="15.75" customHeight="1">
      <c r="C3481" s="142" t="s">
        <v>1480</v>
      </c>
    </row>
    <row r="3482" ht="15.75" customHeight="1">
      <c r="D3482" s="142" t="s">
        <v>2009</v>
      </c>
    </row>
    <row r="3483" ht="15.75" customHeight="1">
      <c r="D3483" s="142" t="s">
        <v>1807</v>
      </c>
    </row>
    <row r="3484" ht="15.75" customHeight="1">
      <c r="D3484" s="142" t="s">
        <v>2060</v>
      </c>
    </row>
    <row r="3485" ht="15.75" customHeight="1">
      <c r="D3485" s="142" t="s">
        <v>1903</v>
      </c>
    </row>
    <row r="3486" ht="15.75" customHeight="1">
      <c r="C3486" s="142" t="s">
        <v>1497</v>
      </c>
    </row>
    <row r="3487" ht="15.75" customHeight="1">
      <c r="C3487" s="142" t="s">
        <v>1498</v>
      </c>
    </row>
    <row r="3488" ht="15.75" customHeight="1">
      <c r="C3488" s="142" t="s">
        <v>1499</v>
      </c>
    </row>
    <row r="3489" ht="15.75" customHeight="1">
      <c r="C3489" s="142" t="s">
        <v>1500</v>
      </c>
    </row>
    <row r="3490" ht="15.75" customHeight="1">
      <c r="C3490" s="142" t="s">
        <v>1501</v>
      </c>
    </row>
    <row r="3491" ht="15.75" customHeight="1">
      <c r="B3491" s="142" t="s">
        <v>1497</v>
      </c>
    </row>
    <row r="3492" ht="15.75" customHeight="1">
      <c r="A3492" s="142" t="s">
        <v>1527</v>
      </c>
    </row>
    <row r="3493" ht="15.75" customHeight="1"/>
    <row r="3494" ht="15.75" customHeight="1">
      <c r="A3494" s="142" t="s">
        <v>2061</v>
      </c>
    </row>
    <row r="3495" ht="15.75" customHeight="1">
      <c r="A3495" s="142" t="s">
        <v>1480</v>
      </c>
    </row>
    <row r="3496" ht="15.75" customHeight="1">
      <c r="B3496" s="142" t="s">
        <v>1480</v>
      </c>
    </row>
    <row r="3497" ht="15.75" customHeight="1">
      <c r="C3497" s="142" t="s">
        <v>2062</v>
      </c>
    </row>
    <row r="3498" ht="15.75" customHeight="1">
      <c r="C3498" s="142" t="s">
        <v>1482</v>
      </c>
    </row>
    <row r="3499" ht="15.75" customHeight="1">
      <c r="C3499" s="142" t="s">
        <v>1517</v>
      </c>
    </row>
    <row r="3500" ht="15.75" customHeight="1">
      <c r="C3500" s="142" t="s">
        <v>1484</v>
      </c>
    </row>
    <row r="3501" ht="15.75" customHeight="1">
      <c r="C3501" s="142" t="s">
        <v>1485</v>
      </c>
    </row>
    <row r="3502" ht="15.75" customHeight="1">
      <c r="C3502" s="142" t="s">
        <v>1486</v>
      </c>
    </row>
    <row r="3503" ht="15.75" customHeight="1">
      <c r="C3503" s="142" t="s">
        <v>1510</v>
      </c>
    </row>
    <row r="3504" ht="15.75" customHeight="1">
      <c r="C3504" s="142" t="s">
        <v>1488</v>
      </c>
    </row>
    <row r="3505" ht="15.75" customHeight="1">
      <c r="C3505" s="142" t="s">
        <v>1489</v>
      </c>
    </row>
    <row r="3506" ht="15.75" customHeight="1">
      <c r="C3506" s="142" t="s">
        <v>2063</v>
      </c>
    </row>
    <row r="3507" ht="15.75" customHeight="1">
      <c r="C3507" s="142" t="s">
        <v>1849</v>
      </c>
    </row>
    <row r="3508" ht="15.75" customHeight="1">
      <c r="C3508" s="142" t="s">
        <v>1492</v>
      </c>
    </row>
    <row r="3509" ht="15.75" customHeight="1">
      <c r="C3509" s="142" t="s">
        <v>1480</v>
      </c>
    </row>
    <row r="3510" ht="15.75" customHeight="1">
      <c r="D3510" s="142" t="s">
        <v>2064</v>
      </c>
    </row>
    <row r="3511" ht="15.75" customHeight="1">
      <c r="D3511" s="142" t="s">
        <v>1978</v>
      </c>
    </row>
    <row r="3512" ht="15.75" customHeight="1">
      <c r="D3512" s="142" t="s">
        <v>1716</v>
      </c>
    </row>
    <row r="3513" ht="15.75" customHeight="1">
      <c r="D3513" s="142" t="s">
        <v>1888</v>
      </c>
    </row>
    <row r="3514" ht="15.75" customHeight="1">
      <c r="C3514" s="142" t="s">
        <v>1497</v>
      </c>
    </row>
    <row r="3515" ht="15.75" customHeight="1">
      <c r="C3515" s="142" t="s">
        <v>1498</v>
      </c>
    </row>
    <row r="3516" ht="15.75" customHeight="1">
      <c r="C3516" s="142" t="s">
        <v>1499</v>
      </c>
    </row>
    <row r="3517" ht="15.75" customHeight="1">
      <c r="C3517" s="142" t="s">
        <v>1500</v>
      </c>
    </row>
    <row r="3518" ht="15.75" customHeight="1">
      <c r="C3518" s="142" t="s">
        <v>1501</v>
      </c>
    </row>
    <row r="3519" ht="15.75" customHeight="1">
      <c r="B3519" s="142" t="s">
        <v>1497</v>
      </c>
    </row>
    <row r="3520" ht="15.75" customHeight="1">
      <c r="B3520" s="142" t="s">
        <v>1480</v>
      </c>
    </row>
    <row r="3521" ht="15.75" customHeight="1">
      <c r="C3521" s="142" t="s">
        <v>2065</v>
      </c>
    </row>
    <row r="3522" ht="15.75" customHeight="1">
      <c r="C3522" s="142" t="s">
        <v>1482</v>
      </c>
    </row>
    <row r="3523" ht="15.75" customHeight="1">
      <c r="C3523" s="142" t="s">
        <v>1517</v>
      </c>
    </row>
    <row r="3524" ht="15.75" customHeight="1">
      <c r="C3524" s="142" t="s">
        <v>1484</v>
      </c>
    </row>
    <row r="3525" ht="15.75" customHeight="1">
      <c r="C3525" s="142" t="s">
        <v>1485</v>
      </c>
    </row>
    <row r="3526" ht="15.75" customHeight="1">
      <c r="C3526" s="142" t="s">
        <v>1486</v>
      </c>
    </row>
    <row r="3527" ht="15.75" customHeight="1">
      <c r="C3527" s="142" t="s">
        <v>1510</v>
      </c>
    </row>
    <row r="3528" ht="15.75" customHeight="1">
      <c r="C3528" s="142" t="s">
        <v>1488</v>
      </c>
    </row>
    <row r="3529" ht="15.75" customHeight="1">
      <c r="C3529" s="142" t="s">
        <v>1489</v>
      </c>
    </row>
    <row r="3530" ht="15.75" customHeight="1">
      <c r="C3530" s="142" t="s">
        <v>1685</v>
      </c>
    </row>
    <row r="3531" ht="15.75" customHeight="1">
      <c r="C3531" s="142" t="s">
        <v>1787</v>
      </c>
    </row>
    <row r="3532" ht="15.75" customHeight="1">
      <c r="C3532" s="142" t="s">
        <v>1492</v>
      </c>
    </row>
    <row r="3533" ht="15.75" customHeight="1">
      <c r="C3533" s="142" t="s">
        <v>1480</v>
      </c>
    </row>
    <row r="3534" ht="15.75" customHeight="1">
      <c r="D3534" s="142" t="s">
        <v>2066</v>
      </c>
    </row>
    <row r="3535" ht="15.75" customHeight="1">
      <c r="D3535" s="142" t="s">
        <v>1784</v>
      </c>
    </row>
    <row r="3536" ht="15.75" customHeight="1">
      <c r="D3536" s="142" t="s">
        <v>2067</v>
      </c>
    </row>
    <row r="3537" ht="15.75" customHeight="1">
      <c r="D3537" s="142" t="s">
        <v>1508</v>
      </c>
    </row>
    <row r="3538" ht="15.75" customHeight="1">
      <c r="C3538" s="142" t="s">
        <v>1497</v>
      </c>
    </row>
    <row r="3539" ht="15.75" customHeight="1">
      <c r="C3539" s="142" t="s">
        <v>1526</v>
      </c>
    </row>
    <row r="3540" ht="15.75" customHeight="1">
      <c r="C3540" s="142" t="s">
        <v>1499</v>
      </c>
    </row>
    <row r="3541" ht="15.75" customHeight="1">
      <c r="C3541" s="142" t="s">
        <v>1500</v>
      </c>
    </row>
    <row r="3542" ht="15.75" customHeight="1">
      <c r="C3542" s="142" t="s">
        <v>1501</v>
      </c>
    </row>
    <row r="3543" ht="15.75" customHeight="1">
      <c r="B3543" s="142" t="s">
        <v>1497</v>
      </c>
    </row>
    <row r="3544" ht="15.75" customHeight="1">
      <c r="B3544" s="142" t="s">
        <v>1480</v>
      </c>
    </row>
    <row r="3545" ht="15.75" customHeight="1">
      <c r="C3545" s="142" t="s">
        <v>2068</v>
      </c>
    </row>
    <row r="3546" ht="15.75" customHeight="1">
      <c r="C3546" s="142" t="s">
        <v>1482</v>
      </c>
    </row>
    <row r="3547" ht="15.75" customHeight="1">
      <c r="C3547" s="142" t="s">
        <v>1517</v>
      </c>
    </row>
    <row r="3548" ht="15.75" customHeight="1">
      <c r="C3548" s="142" t="s">
        <v>1484</v>
      </c>
    </row>
    <row r="3549" ht="15.75" customHeight="1">
      <c r="C3549" s="142" t="s">
        <v>1485</v>
      </c>
    </row>
    <row r="3550" ht="15.75" customHeight="1">
      <c r="C3550" s="142" t="s">
        <v>1486</v>
      </c>
    </row>
    <row r="3551" ht="15.75" customHeight="1">
      <c r="C3551" s="142" t="s">
        <v>1510</v>
      </c>
    </row>
    <row r="3552" ht="15.75" customHeight="1">
      <c r="C3552" s="142" t="s">
        <v>1488</v>
      </c>
    </row>
    <row r="3553" ht="15.75" customHeight="1">
      <c r="C3553" s="142" t="s">
        <v>1489</v>
      </c>
    </row>
    <row r="3554" ht="15.75" customHeight="1">
      <c r="C3554" s="142" t="s">
        <v>2069</v>
      </c>
    </row>
    <row r="3555" ht="15.75" customHeight="1">
      <c r="C3555" s="142" t="s">
        <v>1491</v>
      </c>
    </row>
    <row r="3556" ht="15.75" customHeight="1">
      <c r="C3556" s="142" t="s">
        <v>1492</v>
      </c>
    </row>
    <row r="3557" ht="15.75" customHeight="1">
      <c r="C3557" s="142" t="s">
        <v>1480</v>
      </c>
    </row>
    <row r="3558" ht="15.75" customHeight="1">
      <c r="D3558" s="142" t="s">
        <v>2070</v>
      </c>
    </row>
    <row r="3559" ht="15.75" customHeight="1">
      <c r="D3559" s="142" t="s">
        <v>2071</v>
      </c>
    </row>
    <row r="3560" ht="15.75" customHeight="1">
      <c r="D3560" s="142" t="s">
        <v>1888</v>
      </c>
    </row>
    <row r="3561" ht="15.75" customHeight="1">
      <c r="D3561" s="142" t="s">
        <v>2072</v>
      </c>
    </row>
    <row r="3562" ht="15.75" customHeight="1">
      <c r="C3562" s="142" t="s">
        <v>1497</v>
      </c>
    </row>
    <row r="3563" ht="15.75" customHeight="1">
      <c r="C3563" s="142" t="s">
        <v>1498</v>
      </c>
    </row>
    <row r="3564" ht="15.75" customHeight="1">
      <c r="C3564" s="142" t="s">
        <v>1499</v>
      </c>
    </row>
    <row r="3565" ht="15.75" customHeight="1">
      <c r="C3565" s="142" t="s">
        <v>1500</v>
      </c>
    </row>
    <row r="3566" ht="15.75" customHeight="1">
      <c r="C3566" s="142" t="s">
        <v>1501</v>
      </c>
    </row>
    <row r="3567" ht="15.75" customHeight="1">
      <c r="B3567" s="142" t="s">
        <v>1497</v>
      </c>
    </row>
    <row r="3568" ht="15.75" customHeight="1">
      <c r="B3568" s="142" t="s">
        <v>1480</v>
      </c>
    </row>
    <row r="3569" ht="15.75" customHeight="1">
      <c r="C3569" s="142" t="s">
        <v>2073</v>
      </c>
    </row>
    <row r="3570" ht="15.75" customHeight="1">
      <c r="C3570" s="142" t="s">
        <v>1536</v>
      </c>
    </row>
    <row r="3571" ht="15.75" customHeight="1">
      <c r="C3571" s="142" t="s">
        <v>1517</v>
      </c>
    </row>
    <row r="3572" ht="15.75" customHeight="1">
      <c r="C3572" s="142" t="s">
        <v>1484</v>
      </c>
    </row>
    <row r="3573" ht="15.75" customHeight="1">
      <c r="C3573" s="142" t="s">
        <v>1485</v>
      </c>
    </row>
    <row r="3574" ht="15.75" customHeight="1">
      <c r="C3574" s="142" t="s">
        <v>1486</v>
      </c>
    </row>
    <row r="3575" ht="15.75" customHeight="1">
      <c r="C3575" s="142" t="s">
        <v>1510</v>
      </c>
    </row>
    <row r="3576" ht="15.75" customHeight="1">
      <c r="C3576" s="142" t="s">
        <v>1488</v>
      </c>
    </row>
    <row r="3577" ht="15.75" customHeight="1">
      <c r="C3577" s="142" t="s">
        <v>1489</v>
      </c>
    </row>
    <row r="3578" ht="15.75" customHeight="1">
      <c r="C3578" s="142" t="s">
        <v>2074</v>
      </c>
    </row>
    <row r="3579" ht="15.75" customHeight="1">
      <c r="C3579" s="142" t="s">
        <v>1674</v>
      </c>
    </row>
    <row r="3580" ht="15.75" customHeight="1">
      <c r="C3580" s="142" t="s">
        <v>1492</v>
      </c>
    </row>
    <row r="3581" ht="15.75" customHeight="1">
      <c r="C3581" s="142" t="s">
        <v>1480</v>
      </c>
    </row>
    <row r="3582" ht="15.75" customHeight="1">
      <c r="D3582" s="142" t="s">
        <v>1675</v>
      </c>
    </row>
    <row r="3583" ht="15.75" customHeight="1">
      <c r="D3583" s="142" t="s">
        <v>1747</v>
      </c>
    </row>
    <row r="3584" ht="15.75" customHeight="1">
      <c r="D3584" s="142" t="s">
        <v>1831</v>
      </c>
    </row>
    <row r="3585" ht="15.75" customHeight="1">
      <c r="D3585" s="142" t="s">
        <v>1962</v>
      </c>
    </row>
    <row r="3586" ht="15.75" customHeight="1">
      <c r="C3586" s="142" t="s">
        <v>1497</v>
      </c>
    </row>
    <row r="3587" ht="15.75" customHeight="1">
      <c r="C3587" s="142" t="s">
        <v>1498</v>
      </c>
    </row>
    <row r="3588" ht="15.75" customHeight="1">
      <c r="C3588" s="142" t="s">
        <v>1499</v>
      </c>
    </row>
    <row r="3589" ht="15.75" customHeight="1">
      <c r="C3589" s="142" t="s">
        <v>1500</v>
      </c>
    </row>
    <row r="3590" ht="15.75" customHeight="1">
      <c r="C3590" s="142" t="s">
        <v>1501</v>
      </c>
    </row>
    <row r="3591" ht="15.75" customHeight="1">
      <c r="B3591" s="142" t="s">
        <v>1497</v>
      </c>
    </row>
    <row r="3592" ht="15.75" customHeight="1">
      <c r="A3592" s="142" t="s">
        <v>1527</v>
      </c>
    </row>
    <row r="3593" ht="15.75" customHeight="1"/>
    <row r="3594" ht="15.75" customHeight="1">
      <c r="A3594" s="142" t="s">
        <v>2075</v>
      </c>
    </row>
    <row r="3595" ht="15.75" customHeight="1">
      <c r="A3595" s="142" t="s">
        <v>1480</v>
      </c>
    </row>
    <row r="3596" ht="15.75" customHeight="1">
      <c r="B3596" s="142" t="s">
        <v>1480</v>
      </c>
    </row>
    <row r="3597" ht="15.75" customHeight="1">
      <c r="C3597" s="142" t="s">
        <v>2076</v>
      </c>
    </row>
    <row r="3598" ht="15.75" customHeight="1">
      <c r="C3598" s="142" t="s">
        <v>1550</v>
      </c>
    </row>
    <row r="3599" ht="15.75" customHeight="1">
      <c r="C3599" s="142" t="s">
        <v>1517</v>
      </c>
    </row>
    <row r="3600" ht="15.75" customHeight="1">
      <c r="C3600" s="142" t="s">
        <v>1484</v>
      </c>
    </row>
    <row r="3601" ht="15.75" customHeight="1">
      <c r="C3601" s="142" t="s">
        <v>1485</v>
      </c>
    </row>
    <row r="3602" ht="15.75" customHeight="1">
      <c r="C3602" s="142" t="s">
        <v>1486</v>
      </c>
    </row>
    <row r="3603" ht="15.75" customHeight="1">
      <c r="C3603" s="142" t="s">
        <v>1510</v>
      </c>
    </row>
    <row r="3604" ht="15.75" customHeight="1">
      <c r="C3604" s="142" t="s">
        <v>1488</v>
      </c>
    </row>
    <row r="3605" ht="15.75" customHeight="1">
      <c r="C3605" s="142" t="s">
        <v>1489</v>
      </c>
    </row>
    <row r="3606" ht="15.75" customHeight="1">
      <c r="C3606" s="142" t="s">
        <v>2077</v>
      </c>
    </row>
    <row r="3607" ht="15.75" customHeight="1">
      <c r="C3607" s="142" t="s">
        <v>1763</v>
      </c>
    </row>
    <row r="3608" ht="15.75" customHeight="1">
      <c r="C3608" s="142" t="s">
        <v>1492</v>
      </c>
    </row>
    <row r="3609" ht="15.75" customHeight="1">
      <c r="C3609" s="142" t="s">
        <v>1480</v>
      </c>
    </row>
    <row r="3610" ht="15.75" customHeight="1">
      <c r="D3610" s="142" t="s">
        <v>1611</v>
      </c>
    </row>
    <row r="3611" ht="15.75" customHeight="1">
      <c r="D3611" s="142" t="s">
        <v>1532</v>
      </c>
    </row>
    <row r="3612" ht="15.75" customHeight="1">
      <c r="D3612" s="142" t="s">
        <v>2003</v>
      </c>
    </row>
    <row r="3613" ht="15.75" customHeight="1">
      <c r="D3613" s="142" t="s">
        <v>2078</v>
      </c>
    </row>
    <row r="3614" ht="15.75" customHeight="1">
      <c r="C3614" s="142" t="s">
        <v>1497</v>
      </c>
    </row>
    <row r="3615" ht="15.75" customHeight="1">
      <c r="C3615" s="142" t="s">
        <v>1498</v>
      </c>
    </row>
    <row r="3616" ht="15.75" customHeight="1">
      <c r="C3616" s="142" t="s">
        <v>1499</v>
      </c>
    </row>
    <row r="3617" ht="15.75" customHeight="1">
      <c r="C3617" s="142" t="s">
        <v>1500</v>
      </c>
    </row>
    <row r="3618" ht="15.75" customHeight="1">
      <c r="C3618" s="142" t="s">
        <v>1501</v>
      </c>
    </row>
    <row r="3619" ht="15.75" customHeight="1">
      <c r="B3619" s="142" t="s">
        <v>1497</v>
      </c>
    </row>
    <row r="3620" ht="15.75" customHeight="1">
      <c r="B3620" s="142" t="s">
        <v>1480</v>
      </c>
    </row>
    <row r="3621" ht="15.75" customHeight="1">
      <c r="C3621" s="142" t="s">
        <v>2079</v>
      </c>
    </row>
    <row r="3622" ht="15.75" customHeight="1">
      <c r="C3622" s="142" t="s">
        <v>1565</v>
      </c>
    </row>
    <row r="3623" ht="15.75" customHeight="1">
      <c r="C3623" s="142" t="s">
        <v>1517</v>
      </c>
    </row>
    <row r="3624" ht="15.75" customHeight="1">
      <c r="C3624" s="142" t="s">
        <v>1484</v>
      </c>
    </row>
    <row r="3625" ht="15.75" customHeight="1">
      <c r="C3625" s="142" t="s">
        <v>1485</v>
      </c>
    </row>
    <row r="3626" ht="15.75" customHeight="1">
      <c r="C3626" s="142" t="s">
        <v>1486</v>
      </c>
    </row>
    <row r="3627" ht="15.75" customHeight="1">
      <c r="C3627" s="142" t="s">
        <v>1510</v>
      </c>
    </row>
    <row r="3628" ht="15.75" customHeight="1">
      <c r="C3628" s="142" t="s">
        <v>1488</v>
      </c>
    </row>
    <row r="3629" ht="15.75" customHeight="1">
      <c r="C3629" s="142" t="s">
        <v>1489</v>
      </c>
    </row>
    <row r="3630" ht="15.75" customHeight="1">
      <c r="C3630" s="142" t="s">
        <v>2080</v>
      </c>
    </row>
    <row r="3631" ht="15.75" customHeight="1">
      <c r="C3631" s="142" t="s">
        <v>1956</v>
      </c>
    </row>
    <row r="3632" ht="15.75" customHeight="1">
      <c r="C3632" s="142" t="s">
        <v>1492</v>
      </c>
    </row>
    <row r="3633" ht="15.75" customHeight="1">
      <c r="C3633" s="142" t="s">
        <v>1480</v>
      </c>
    </row>
    <row r="3634" ht="15.75" customHeight="1">
      <c r="D3634" s="142" t="s">
        <v>2081</v>
      </c>
    </row>
    <row r="3635" ht="15.75" customHeight="1">
      <c r="D3635" s="142" t="s">
        <v>2082</v>
      </c>
    </row>
    <row r="3636" ht="15.75" customHeight="1">
      <c r="D3636" s="142" t="s">
        <v>2083</v>
      </c>
    </row>
    <row r="3637" ht="15.75" customHeight="1">
      <c r="D3637" s="142" t="s">
        <v>1705</v>
      </c>
    </row>
    <row r="3638" ht="15.75" customHeight="1">
      <c r="C3638" s="142" t="s">
        <v>1497</v>
      </c>
    </row>
    <row r="3639" ht="15.75" customHeight="1">
      <c r="C3639" s="142" t="s">
        <v>1498</v>
      </c>
    </row>
    <row r="3640" ht="15.75" customHeight="1">
      <c r="C3640" s="142" t="s">
        <v>1499</v>
      </c>
    </row>
    <row r="3641" ht="15.75" customHeight="1">
      <c r="C3641" s="142" t="s">
        <v>1500</v>
      </c>
    </row>
    <row r="3642" ht="15.75" customHeight="1">
      <c r="C3642" s="142" t="s">
        <v>1501</v>
      </c>
    </row>
    <row r="3643" ht="15.75" customHeight="1">
      <c r="B3643" s="142" t="s">
        <v>1497</v>
      </c>
    </row>
    <row r="3644" ht="15.75" customHeight="1">
      <c r="B3644" s="142" t="s">
        <v>1480</v>
      </c>
    </row>
    <row r="3645" ht="15.75" customHeight="1">
      <c r="C3645" s="142" t="s">
        <v>2084</v>
      </c>
    </row>
    <row r="3646" ht="15.75" customHeight="1">
      <c r="C3646" s="142" t="s">
        <v>1536</v>
      </c>
    </row>
    <row r="3647" ht="15.75" customHeight="1">
      <c r="C3647" s="142" t="s">
        <v>1517</v>
      </c>
    </row>
    <row r="3648" ht="15.75" customHeight="1">
      <c r="C3648" s="142" t="s">
        <v>1484</v>
      </c>
    </row>
    <row r="3649" ht="15.75" customHeight="1">
      <c r="C3649" s="142" t="s">
        <v>1485</v>
      </c>
    </row>
    <row r="3650" ht="15.75" customHeight="1">
      <c r="C3650" s="142" t="s">
        <v>1486</v>
      </c>
    </row>
    <row r="3651" ht="15.75" customHeight="1">
      <c r="C3651" s="142" t="s">
        <v>1510</v>
      </c>
    </row>
    <row r="3652" ht="15.75" customHeight="1">
      <c r="C3652" s="142" t="s">
        <v>1488</v>
      </c>
    </row>
    <row r="3653" ht="15.75" customHeight="1">
      <c r="C3653" s="142" t="s">
        <v>1489</v>
      </c>
    </row>
    <row r="3654" ht="15.75" customHeight="1">
      <c r="C3654" s="142" t="s">
        <v>2085</v>
      </c>
    </row>
    <row r="3655" ht="15.75" customHeight="1">
      <c r="C3655" s="142" t="s">
        <v>1669</v>
      </c>
    </row>
    <row r="3656" ht="15.75" customHeight="1">
      <c r="C3656" s="142" t="s">
        <v>1492</v>
      </c>
    </row>
    <row r="3657" ht="15.75" customHeight="1">
      <c r="C3657" s="142" t="s">
        <v>1480</v>
      </c>
    </row>
    <row r="3658" ht="15.75" customHeight="1">
      <c r="D3658" s="142" t="s">
        <v>1675</v>
      </c>
    </row>
    <row r="3659" ht="15.75" customHeight="1">
      <c r="D3659" s="142" t="s">
        <v>1831</v>
      </c>
    </row>
    <row r="3660" ht="15.75" customHeight="1">
      <c r="D3660" s="142" t="s">
        <v>1895</v>
      </c>
    </row>
    <row r="3661" ht="15.75" customHeight="1">
      <c r="D3661" s="142" t="s">
        <v>1989</v>
      </c>
    </row>
    <row r="3662" ht="15.75" customHeight="1">
      <c r="C3662" s="142" t="s">
        <v>1497</v>
      </c>
    </row>
    <row r="3663" ht="15.75" customHeight="1">
      <c r="C3663" s="142" t="s">
        <v>1498</v>
      </c>
    </row>
    <row r="3664" ht="15.75" customHeight="1">
      <c r="C3664" s="142" t="s">
        <v>1499</v>
      </c>
    </row>
    <row r="3665" ht="15.75" customHeight="1">
      <c r="C3665" s="142" t="s">
        <v>1500</v>
      </c>
    </row>
    <row r="3666" ht="15.75" customHeight="1">
      <c r="C3666" s="142" t="s">
        <v>1501</v>
      </c>
    </row>
    <row r="3667" ht="15.75" customHeight="1">
      <c r="B3667" s="142" t="s">
        <v>1497</v>
      </c>
    </row>
    <row r="3668" ht="15.75" customHeight="1">
      <c r="B3668" s="142" t="s">
        <v>1480</v>
      </c>
    </row>
    <row r="3669" ht="15.75" customHeight="1">
      <c r="C3669" s="142" t="s">
        <v>2086</v>
      </c>
    </row>
    <row r="3670" ht="15.75" customHeight="1">
      <c r="C3670" s="142" t="s">
        <v>1482</v>
      </c>
    </row>
    <row r="3671" ht="15.75" customHeight="1">
      <c r="C3671" s="142" t="s">
        <v>1517</v>
      </c>
    </row>
    <row r="3672" ht="15.75" customHeight="1">
      <c r="C3672" s="142" t="s">
        <v>1484</v>
      </c>
    </row>
    <row r="3673" ht="15.75" customHeight="1">
      <c r="C3673" s="142" t="s">
        <v>1485</v>
      </c>
    </row>
    <row r="3674" ht="15.75" customHeight="1">
      <c r="C3674" s="142" t="s">
        <v>1486</v>
      </c>
    </row>
    <row r="3675" ht="15.75" customHeight="1">
      <c r="C3675" s="142" t="s">
        <v>1510</v>
      </c>
    </row>
    <row r="3676" ht="15.75" customHeight="1">
      <c r="C3676" s="142" t="s">
        <v>1488</v>
      </c>
    </row>
    <row r="3677" ht="15.75" customHeight="1">
      <c r="C3677" s="142" t="s">
        <v>1489</v>
      </c>
    </row>
    <row r="3678" ht="15.75" customHeight="1">
      <c r="C3678" s="142" t="s">
        <v>2087</v>
      </c>
    </row>
    <row r="3679" ht="15.75" customHeight="1">
      <c r="C3679" s="142" t="s">
        <v>2088</v>
      </c>
    </row>
    <row r="3680" ht="15.75" customHeight="1">
      <c r="C3680" s="142" t="s">
        <v>1492</v>
      </c>
    </row>
    <row r="3681" ht="15.75" customHeight="1">
      <c r="C3681" s="142" t="s">
        <v>1480</v>
      </c>
    </row>
    <row r="3682" ht="15.75" customHeight="1">
      <c r="D3682" s="142" t="s">
        <v>2089</v>
      </c>
    </row>
    <row r="3683" ht="15.75" customHeight="1">
      <c r="D3683" s="142" t="s">
        <v>2090</v>
      </c>
    </row>
    <row r="3684" ht="15.75" customHeight="1">
      <c r="D3684" s="142" t="s">
        <v>2091</v>
      </c>
    </row>
    <row r="3685" ht="15.75" customHeight="1">
      <c r="D3685" s="142" t="s">
        <v>2092</v>
      </c>
    </row>
    <row r="3686" ht="15.75" customHeight="1">
      <c r="C3686" s="142" t="s">
        <v>1497</v>
      </c>
    </row>
    <row r="3687" ht="15.75" customHeight="1">
      <c r="C3687" s="142" t="s">
        <v>1526</v>
      </c>
    </row>
    <row r="3688" ht="15.75" customHeight="1">
      <c r="C3688" s="142" t="s">
        <v>1499</v>
      </c>
    </row>
    <row r="3689" ht="15.75" customHeight="1">
      <c r="C3689" s="142" t="s">
        <v>1500</v>
      </c>
    </row>
    <row r="3690" ht="15.75" customHeight="1">
      <c r="C3690" s="142" t="s">
        <v>1501</v>
      </c>
    </row>
    <row r="3691" ht="15.75" customHeight="1">
      <c r="B3691" s="142" t="s">
        <v>1497</v>
      </c>
    </row>
    <row r="3692" ht="15.75" customHeight="1">
      <c r="A3692" s="142" t="s">
        <v>1527</v>
      </c>
    </row>
    <row r="3693" ht="15.75" customHeight="1"/>
    <row r="3694" ht="15.75" customHeight="1">
      <c r="A3694" s="142" t="s">
        <v>2093</v>
      </c>
    </row>
    <row r="3695" ht="15.75" customHeight="1">
      <c r="A3695" s="142" t="s">
        <v>1480</v>
      </c>
    </row>
    <row r="3696" ht="15.75" customHeight="1">
      <c r="B3696" s="142" t="s">
        <v>1480</v>
      </c>
    </row>
    <row r="3697" ht="15.75" customHeight="1">
      <c r="C3697" s="142" t="s">
        <v>2094</v>
      </c>
    </row>
    <row r="3698" ht="15.75" customHeight="1">
      <c r="C3698" s="142" t="s">
        <v>1565</v>
      </c>
    </row>
    <row r="3699" ht="15.75" customHeight="1">
      <c r="C3699" s="142" t="s">
        <v>2095</v>
      </c>
    </row>
    <row r="3700" ht="15.75" customHeight="1">
      <c r="C3700" s="142" t="s">
        <v>1484</v>
      </c>
    </row>
    <row r="3701" ht="15.75" customHeight="1">
      <c r="C3701" s="142" t="s">
        <v>1485</v>
      </c>
    </row>
    <row r="3702" ht="15.75" customHeight="1">
      <c r="C3702" s="142" t="s">
        <v>1486</v>
      </c>
    </row>
    <row r="3703" ht="15.75" customHeight="1">
      <c r="C3703" s="142" t="s">
        <v>1510</v>
      </c>
    </row>
    <row r="3704" ht="15.75" customHeight="1">
      <c r="C3704" s="142" t="s">
        <v>1488</v>
      </c>
    </row>
    <row r="3705" ht="15.75" customHeight="1">
      <c r="C3705" s="142" t="s">
        <v>1489</v>
      </c>
    </row>
    <row r="3706" ht="15.75" customHeight="1">
      <c r="C3706" s="142" t="s">
        <v>1757</v>
      </c>
    </row>
    <row r="3707" ht="15.75" customHeight="1">
      <c r="C3707" s="142" t="s">
        <v>1674</v>
      </c>
    </row>
    <row r="3708" ht="15.75" customHeight="1">
      <c r="C3708" s="142" t="s">
        <v>1492</v>
      </c>
    </row>
    <row r="3709" ht="15.75" customHeight="1">
      <c r="C3709" s="142" t="s">
        <v>1480</v>
      </c>
    </row>
    <row r="3710" ht="15.75" customHeight="1">
      <c r="D3710" s="142" t="s">
        <v>2096</v>
      </c>
    </row>
    <row r="3711" ht="15.75" customHeight="1">
      <c r="D3711" s="142" t="s">
        <v>1941</v>
      </c>
    </row>
    <row r="3712" ht="15.75" customHeight="1">
      <c r="D3712" s="142" t="s">
        <v>1567</v>
      </c>
    </row>
    <row r="3713" ht="15.75" customHeight="1">
      <c r="D3713" s="142" t="s">
        <v>1611</v>
      </c>
    </row>
    <row r="3714" ht="15.75" customHeight="1">
      <c r="C3714" s="142" t="s">
        <v>1497</v>
      </c>
    </row>
    <row r="3715" ht="15.75" customHeight="1">
      <c r="C3715" s="142" t="s">
        <v>1498</v>
      </c>
    </row>
    <row r="3716" ht="15.75" customHeight="1">
      <c r="C3716" s="142" t="s">
        <v>1499</v>
      </c>
    </row>
    <row r="3717" ht="15.75" customHeight="1">
      <c r="C3717" s="142" t="s">
        <v>1500</v>
      </c>
    </row>
    <row r="3718" ht="15.75" customHeight="1">
      <c r="C3718" s="142" t="s">
        <v>1501</v>
      </c>
    </row>
    <row r="3719" ht="15.75" customHeight="1">
      <c r="B3719" s="142" t="s">
        <v>1497</v>
      </c>
    </row>
    <row r="3720" ht="15.75" customHeight="1">
      <c r="B3720" s="142" t="s">
        <v>1480</v>
      </c>
    </row>
    <row r="3721" ht="15.75" customHeight="1">
      <c r="C3721" s="142" t="s">
        <v>2097</v>
      </c>
    </row>
    <row r="3722" ht="15.75" customHeight="1">
      <c r="C3722" s="142" t="s">
        <v>1536</v>
      </c>
    </row>
    <row r="3723" ht="15.75" customHeight="1">
      <c r="C3723" s="142" t="s">
        <v>2095</v>
      </c>
    </row>
    <row r="3724" ht="15.75" customHeight="1">
      <c r="C3724" s="142" t="s">
        <v>1484</v>
      </c>
    </row>
    <row r="3725" ht="15.75" customHeight="1">
      <c r="C3725" s="142" t="s">
        <v>1485</v>
      </c>
    </row>
    <row r="3726" ht="15.75" customHeight="1">
      <c r="C3726" s="142" t="s">
        <v>1486</v>
      </c>
    </row>
    <row r="3727" ht="15.75" customHeight="1">
      <c r="C3727" s="142" t="s">
        <v>1510</v>
      </c>
    </row>
    <row r="3728" ht="15.75" customHeight="1">
      <c r="C3728" s="142" t="s">
        <v>1488</v>
      </c>
    </row>
    <row r="3729" ht="15.75" customHeight="1">
      <c r="C3729" s="142" t="s">
        <v>1489</v>
      </c>
    </row>
    <row r="3730" ht="15.75" customHeight="1">
      <c r="C3730" s="142" t="s">
        <v>2098</v>
      </c>
    </row>
    <row r="3731" ht="15.75" customHeight="1">
      <c r="C3731" s="142" t="s">
        <v>1719</v>
      </c>
    </row>
    <row r="3732" ht="15.75" customHeight="1">
      <c r="C3732" s="142" t="s">
        <v>1492</v>
      </c>
    </row>
    <row r="3733" ht="15.75" customHeight="1">
      <c r="C3733" s="142" t="s">
        <v>1480</v>
      </c>
    </row>
    <row r="3734" ht="15.75" customHeight="1">
      <c r="D3734" s="142" t="s">
        <v>2003</v>
      </c>
    </row>
    <row r="3735" ht="15.75" customHeight="1">
      <c r="D3735" s="142" t="s">
        <v>2051</v>
      </c>
    </row>
    <row r="3736" ht="15.75" customHeight="1">
      <c r="D3736" s="142" t="s">
        <v>1895</v>
      </c>
    </row>
    <row r="3737" ht="15.75" customHeight="1">
      <c r="D3737" s="142" t="s">
        <v>1823</v>
      </c>
    </row>
    <row r="3738" ht="15.75" customHeight="1">
      <c r="C3738" s="142" t="s">
        <v>1497</v>
      </c>
    </row>
    <row r="3739" ht="15.75" customHeight="1">
      <c r="C3739" s="142" t="s">
        <v>1498</v>
      </c>
    </row>
    <row r="3740" ht="15.75" customHeight="1">
      <c r="C3740" s="142" t="s">
        <v>1499</v>
      </c>
    </row>
    <row r="3741" ht="15.75" customHeight="1">
      <c r="C3741" s="142" t="s">
        <v>1500</v>
      </c>
    </row>
    <row r="3742" ht="15.75" customHeight="1">
      <c r="C3742" s="142" t="s">
        <v>1501</v>
      </c>
    </row>
    <row r="3743" ht="15.75" customHeight="1">
      <c r="B3743" s="142" t="s">
        <v>1497</v>
      </c>
    </row>
    <row r="3744" ht="15.75" customHeight="1">
      <c r="B3744" s="142" t="s">
        <v>1480</v>
      </c>
    </row>
    <row r="3745" ht="15.75" customHeight="1">
      <c r="C3745" s="142" t="s">
        <v>2099</v>
      </c>
    </row>
    <row r="3746" ht="15.75" customHeight="1">
      <c r="C3746" s="142" t="s">
        <v>1565</v>
      </c>
    </row>
    <row r="3747" ht="15.75" customHeight="1">
      <c r="C3747" s="142" t="s">
        <v>2095</v>
      </c>
    </row>
    <row r="3748" ht="15.75" customHeight="1">
      <c r="C3748" s="142" t="s">
        <v>1484</v>
      </c>
    </row>
    <row r="3749" ht="15.75" customHeight="1">
      <c r="C3749" s="142" t="s">
        <v>1485</v>
      </c>
    </row>
    <row r="3750" ht="15.75" customHeight="1">
      <c r="C3750" s="142" t="s">
        <v>1486</v>
      </c>
    </row>
    <row r="3751" ht="15.75" customHeight="1">
      <c r="C3751" s="142" t="s">
        <v>1510</v>
      </c>
    </row>
    <row r="3752" ht="15.75" customHeight="1">
      <c r="C3752" s="142" t="s">
        <v>1488</v>
      </c>
    </row>
    <row r="3753" ht="15.75" customHeight="1">
      <c r="C3753" s="142" t="s">
        <v>1489</v>
      </c>
    </row>
    <row r="3754" ht="15.75" customHeight="1">
      <c r="C3754" s="142" t="s">
        <v>2100</v>
      </c>
    </row>
    <row r="3755" ht="15.75" customHeight="1">
      <c r="C3755" s="142" t="s">
        <v>2055</v>
      </c>
    </row>
    <row r="3756" ht="15.75" customHeight="1">
      <c r="C3756" s="142" t="s">
        <v>1492</v>
      </c>
    </row>
    <row r="3757" ht="15.75" customHeight="1">
      <c r="C3757" s="142" t="s">
        <v>1480</v>
      </c>
    </row>
    <row r="3758" ht="15.75" customHeight="1">
      <c r="D3758" s="142" t="s">
        <v>1740</v>
      </c>
    </row>
    <row r="3759" ht="15.75" customHeight="1">
      <c r="D3759" s="142" t="s">
        <v>1888</v>
      </c>
    </row>
    <row r="3760" ht="15.75" customHeight="1">
      <c r="D3760" s="142" t="s">
        <v>2064</v>
      </c>
    </row>
    <row r="3761" ht="15.75" customHeight="1">
      <c r="D3761" s="142" t="s">
        <v>1978</v>
      </c>
    </row>
    <row r="3762" ht="15.75" customHeight="1">
      <c r="C3762" s="142" t="s">
        <v>1497</v>
      </c>
    </row>
    <row r="3763" ht="15.75" customHeight="1">
      <c r="C3763" s="142" t="s">
        <v>1498</v>
      </c>
    </row>
    <row r="3764" ht="15.75" customHeight="1">
      <c r="C3764" s="142" t="s">
        <v>1499</v>
      </c>
    </row>
    <row r="3765" ht="15.75" customHeight="1">
      <c r="C3765" s="142" t="s">
        <v>1500</v>
      </c>
    </row>
    <row r="3766" ht="15.75" customHeight="1">
      <c r="C3766" s="142" t="s">
        <v>1501</v>
      </c>
    </row>
    <row r="3767" ht="15.75" customHeight="1">
      <c r="B3767" s="142" t="s">
        <v>1497</v>
      </c>
    </row>
    <row r="3768" ht="15.75" customHeight="1">
      <c r="B3768" s="142" t="s">
        <v>1480</v>
      </c>
    </row>
    <row r="3769" ht="15.75" customHeight="1">
      <c r="C3769" s="142" t="s">
        <v>2101</v>
      </c>
    </row>
    <row r="3770" ht="15.75" customHeight="1">
      <c r="C3770" s="142" t="s">
        <v>1565</v>
      </c>
    </row>
    <row r="3771" ht="15.75" customHeight="1">
      <c r="C3771" s="142" t="s">
        <v>2095</v>
      </c>
    </row>
    <row r="3772" ht="15.75" customHeight="1">
      <c r="C3772" s="142" t="s">
        <v>1484</v>
      </c>
    </row>
    <row r="3773" ht="15.75" customHeight="1">
      <c r="C3773" s="142" t="s">
        <v>1485</v>
      </c>
    </row>
    <row r="3774" ht="15.75" customHeight="1">
      <c r="C3774" s="142" t="s">
        <v>1486</v>
      </c>
    </row>
    <row r="3775" ht="15.75" customHeight="1">
      <c r="C3775" s="142" t="s">
        <v>1510</v>
      </c>
    </row>
    <row r="3776" ht="15.75" customHeight="1">
      <c r="C3776" s="142" t="s">
        <v>1488</v>
      </c>
    </row>
    <row r="3777" ht="15.75" customHeight="1">
      <c r="C3777" s="142" t="s">
        <v>1489</v>
      </c>
    </row>
    <row r="3778" ht="15.75" customHeight="1">
      <c r="C3778" s="142" t="s">
        <v>2102</v>
      </c>
    </row>
    <row r="3779" ht="15.75" customHeight="1">
      <c r="C3779" s="142" t="s">
        <v>1553</v>
      </c>
    </row>
    <row r="3780" ht="15.75" customHeight="1">
      <c r="C3780" s="142" t="s">
        <v>1492</v>
      </c>
    </row>
    <row r="3781" ht="15.75" customHeight="1">
      <c r="C3781" s="142" t="s">
        <v>1480</v>
      </c>
    </row>
    <row r="3782" ht="15.75" customHeight="1">
      <c r="D3782" s="142" t="s">
        <v>2103</v>
      </c>
    </row>
    <row r="3783" ht="15.75" customHeight="1">
      <c r="D3783" s="142" t="s">
        <v>1832</v>
      </c>
    </row>
    <row r="3784" ht="15.75" customHeight="1">
      <c r="D3784" s="142" t="s">
        <v>1532</v>
      </c>
    </row>
    <row r="3785" ht="15.75" customHeight="1">
      <c r="D3785" s="142" t="s">
        <v>2104</v>
      </c>
    </row>
    <row r="3786" ht="15.75" customHeight="1">
      <c r="C3786" s="142" t="s">
        <v>1497</v>
      </c>
    </row>
    <row r="3787" ht="15.75" customHeight="1">
      <c r="C3787" s="142" t="s">
        <v>1526</v>
      </c>
    </row>
    <row r="3788" ht="15.75" customHeight="1">
      <c r="C3788" s="142" t="s">
        <v>1499</v>
      </c>
    </row>
    <row r="3789" ht="15.75" customHeight="1">
      <c r="C3789" s="142" t="s">
        <v>1500</v>
      </c>
    </row>
    <row r="3790" ht="15.75" customHeight="1">
      <c r="C3790" s="142" t="s">
        <v>1501</v>
      </c>
    </row>
    <row r="3791" ht="15.75" customHeight="1">
      <c r="B3791" s="142" t="s">
        <v>1497</v>
      </c>
    </row>
    <row r="3792" ht="15.75" customHeight="1">
      <c r="B3792" s="142" t="s">
        <v>1480</v>
      </c>
    </row>
    <row r="3793" ht="15.75" customHeight="1">
      <c r="C3793" s="142" t="s">
        <v>2105</v>
      </c>
    </row>
    <row r="3794" ht="15.75" customHeight="1">
      <c r="C3794" s="142" t="s">
        <v>1565</v>
      </c>
    </row>
    <row r="3795" ht="15.75" customHeight="1">
      <c r="C3795" s="142" t="s">
        <v>2095</v>
      </c>
    </row>
    <row r="3796" ht="15.75" customHeight="1">
      <c r="C3796" s="142" t="s">
        <v>1484</v>
      </c>
    </row>
    <row r="3797" ht="15.75" customHeight="1">
      <c r="C3797" s="142" t="s">
        <v>1485</v>
      </c>
    </row>
    <row r="3798" ht="15.75" customHeight="1">
      <c r="C3798" s="142" t="s">
        <v>1486</v>
      </c>
    </row>
    <row r="3799" ht="15.75" customHeight="1">
      <c r="C3799" s="142" t="s">
        <v>1510</v>
      </c>
    </row>
    <row r="3800" ht="15.75" customHeight="1">
      <c r="C3800" s="142" t="s">
        <v>1488</v>
      </c>
    </row>
    <row r="3801" ht="15.75" customHeight="1">
      <c r="C3801" s="142" t="s">
        <v>1489</v>
      </c>
    </row>
    <row r="3802" ht="15.75" customHeight="1">
      <c r="C3802" s="142" t="s">
        <v>1762</v>
      </c>
    </row>
    <row r="3803" ht="15.75" customHeight="1">
      <c r="C3803" s="142" t="s">
        <v>2106</v>
      </c>
    </row>
    <row r="3804" ht="15.75" customHeight="1">
      <c r="C3804" s="142" t="s">
        <v>1492</v>
      </c>
    </row>
    <row r="3805" ht="15.75" customHeight="1">
      <c r="C3805" s="142" t="s">
        <v>1480</v>
      </c>
    </row>
    <row r="3806" ht="15.75" customHeight="1">
      <c r="D3806" s="142" t="s">
        <v>1758</v>
      </c>
    </row>
    <row r="3807" ht="15.75" customHeight="1">
      <c r="D3807" s="142" t="s">
        <v>1795</v>
      </c>
    </row>
    <row r="3808" ht="15.75" customHeight="1">
      <c r="D3808" s="142" t="s">
        <v>1888</v>
      </c>
    </row>
    <row r="3809" ht="15.75" customHeight="1">
      <c r="D3809" s="142" t="s">
        <v>2107</v>
      </c>
    </row>
    <row r="3810" ht="15.75" customHeight="1">
      <c r="C3810" s="142" t="s">
        <v>1497</v>
      </c>
    </row>
    <row r="3811" ht="15.75" customHeight="1">
      <c r="C3811" s="142" t="s">
        <v>1498</v>
      </c>
    </row>
    <row r="3812" ht="15.75" customHeight="1">
      <c r="C3812" s="142" t="s">
        <v>1499</v>
      </c>
    </row>
    <row r="3813" ht="15.75" customHeight="1">
      <c r="C3813" s="142" t="s">
        <v>1500</v>
      </c>
    </row>
    <row r="3814" ht="15.75" customHeight="1">
      <c r="C3814" s="142" t="s">
        <v>1501</v>
      </c>
    </row>
    <row r="3815" ht="15.75" customHeight="1">
      <c r="B3815" s="142" t="s">
        <v>1497</v>
      </c>
    </row>
    <row r="3816" ht="15.75" customHeight="1">
      <c r="B3816" s="142" t="s">
        <v>1480</v>
      </c>
    </row>
    <row r="3817" ht="15.75" customHeight="1">
      <c r="C3817" s="142" t="s">
        <v>2108</v>
      </c>
    </row>
    <row r="3818" ht="15.75" customHeight="1">
      <c r="C3818" s="142" t="s">
        <v>1565</v>
      </c>
    </row>
    <row r="3819" ht="15.75" customHeight="1">
      <c r="C3819" s="142" t="s">
        <v>2095</v>
      </c>
    </row>
    <row r="3820" ht="15.75" customHeight="1">
      <c r="C3820" s="142" t="s">
        <v>1484</v>
      </c>
    </row>
    <row r="3821" ht="15.75" customHeight="1">
      <c r="C3821" s="142" t="s">
        <v>1485</v>
      </c>
    </row>
    <row r="3822" ht="15.75" customHeight="1">
      <c r="C3822" s="142" t="s">
        <v>1486</v>
      </c>
    </row>
    <row r="3823" ht="15.75" customHeight="1">
      <c r="C3823" s="142" t="s">
        <v>1510</v>
      </c>
    </row>
    <row r="3824" ht="15.75" customHeight="1">
      <c r="C3824" s="142" t="s">
        <v>1488</v>
      </c>
    </row>
    <row r="3825" ht="15.75" customHeight="1">
      <c r="C3825" s="142" t="s">
        <v>1489</v>
      </c>
    </row>
    <row r="3826" ht="15.75" customHeight="1">
      <c r="C3826" s="142" t="s">
        <v>2109</v>
      </c>
    </row>
    <row r="3827" ht="15.75" customHeight="1">
      <c r="C3827" s="142" t="s">
        <v>2110</v>
      </c>
    </row>
    <row r="3828" ht="15.75" customHeight="1">
      <c r="C3828" s="142" t="s">
        <v>1492</v>
      </c>
    </row>
    <row r="3829" ht="15.75" customHeight="1">
      <c r="C3829" s="142" t="s">
        <v>1480</v>
      </c>
    </row>
    <row r="3830" ht="15.75" customHeight="1">
      <c r="D3830" s="142" t="s">
        <v>1523</v>
      </c>
    </row>
    <row r="3831" ht="15.75" customHeight="1">
      <c r="D3831" s="142" t="s">
        <v>1735</v>
      </c>
    </row>
    <row r="3832" ht="15.75" customHeight="1">
      <c r="D3832" s="142" t="s">
        <v>1755</v>
      </c>
    </row>
    <row r="3833" ht="15.75" customHeight="1">
      <c r="D3833" s="142" t="s">
        <v>1496</v>
      </c>
    </row>
    <row r="3834" ht="15.75" customHeight="1">
      <c r="C3834" s="142" t="s">
        <v>1497</v>
      </c>
    </row>
    <row r="3835" ht="15.75" customHeight="1">
      <c r="C3835" s="142" t="s">
        <v>1526</v>
      </c>
    </row>
    <row r="3836" ht="15.75" customHeight="1">
      <c r="C3836" s="142" t="s">
        <v>1499</v>
      </c>
    </row>
    <row r="3837" ht="15.75" customHeight="1">
      <c r="C3837" s="142" t="s">
        <v>1500</v>
      </c>
    </row>
    <row r="3838" ht="15.75" customHeight="1">
      <c r="C3838" s="142" t="s">
        <v>1501</v>
      </c>
    </row>
    <row r="3839" ht="15.75" customHeight="1">
      <c r="B3839" s="142" t="s">
        <v>1497</v>
      </c>
    </row>
    <row r="3840" ht="15.75" customHeight="1">
      <c r="A3840" s="142" t="s">
        <v>1527</v>
      </c>
    </row>
    <row r="3841" ht="15.75" customHeight="1"/>
    <row r="3842" ht="15.75" customHeight="1">
      <c r="A3842" s="142" t="s">
        <v>2111</v>
      </c>
    </row>
    <row r="3843" ht="15.75" customHeight="1">
      <c r="A3843" s="142" t="s">
        <v>2112</v>
      </c>
    </row>
    <row r="3844" ht="15.75" customHeight="1">
      <c r="A3844" s="142" t="s">
        <v>1480</v>
      </c>
    </row>
    <row r="3845" ht="15.75" customHeight="1">
      <c r="B3845" s="142" t="s">
        <v>1480</v>
      </c>
    </row>
    <row r="3846" ht="15.75" customHeight="1">
      <c r="C3846" s="142" t="s">
        <v>2113</v>
      </c>
    </row>
    <row r="3847" ht="15.75" customHeight="1">
      <c r="C3847" s="142" t="s">
        <v>1651</v>
      </c>
    </row>
    <row r="3848" ht="15.75" customHeight="1">
      <c r="C3848" s="142" t="s">
        <v>1503</v>
      </c>
    </row>
    <row r="3849" ht="15.75" customHeight="1">
      <c r="C3849" s="142" t="s">
        <v>1484</v>
      </c>
    </row>
    <row r="3850" ht="15.75" customHeight="1">
      <c r="C3850" s="142" t="s">
        <v>1485</v>
      </c>
    </row>
    <row r="3851" ht="15.75" customHeight="1">
      <c r="C3851" s="142" t="s">
        <v>1486</v>
      </c>
    </row>
    <row r="3852" ht="15.75" customHeight="1">
      <c r="C3852" s="142" t="s">
        <v>1510</v>
      </c>
    </row>
    <row r="3853" ht="15.75" customHeight="1">
      <c r="C3853" s="142" t="s">
        <v>1488</v>
      </c>
    </row>
    <row r="3854" ht="15.75" customHeight="1">
      <c r="C3854" s="142" t="s">
        <v>1489</v>
      </c>
    </row>
    <row r="3855" ht="15.75" customHeight="1">
      <c r="C3855" s="142" t="s">
        <v>2114</v>
      </c>
    </row>
    <row r="3856" ht="15.75" customHeight="1">
      <c r="C3856" s="142" t="s">
        <v>1674</v>
      </c>
    </row>
    <row r="3857" ht="15.75" customHeight="1">
      <c r="C3857" s="142" t="s">
        <v>1492</v>
      </c>
    </row>
    <row r="3858" ht="15.75" customHeight="1">
      <c r="C3858" s="142" t="s">
        <v>1480</v>
      </c>
    </row>
    <row r="3859" ht="15.75" customHeight="1">
      <c r="D3859" s="142" t="s">
        <v>1930</v>
      </c>
    </row>
    <row r="3860" ht="15.75" customHeight="1">
      <c r="D3860" s="142" t="s">
        <v>1922</v>
      </c>
    </row>
    <row r="3861" ht="15.75" customHeight="1">
      <c r="D3861" s="142" t="s">
        <v>1695</v>
      </c>
    </row>
    <row r="3862" ht="15.75" customHeight="1">
      <c r="D3862" s="142" t="s">
        <v>2115</v>
      </c>
    </row>
    <row r="3863" ht="15.75" customHeight="1">
      <c r="C3863" s="142" t="s">
        <v>1497</v>
      </c>
    </row>
    <row r="3864" ht="15.75" customHeight="1">
      <c r="C3864" s="142" t="s">
        <v>1498</v>
      </c>
    </row>
    <row r="3865" ht="15.75" customHeight="1">
      <c r="C3865" s="142" t="s">
        <v>1499</v>
      </c>
    </row>
    <row r="3866" ht="15.75" customHeight="1">
      <c r="C3866" s="142" t="s">
        <v>1500</v>
      </c>
    </row>
    <row r="3867" ht="15.75" customHeight="1">
      <c r="C3867" s="142" t="s">
        <v>1501</v>
      </c>
    </row>
    <row r="3868" ht="15.75" customHeight="1">
      <c r="B3868" s="142" t="s">
        <v>1497</v>
      </c>
    </row>
    <row r="3869" ht="15.75" customHeight="1">
      <c r="B3869" s="142" t="s">
        <v>1480</v>
      </c>
    </row>
    <row r="3870" ht="15.75" customHeight="1">
      <c r="C3870" s="142" t="s">
        <v>2116</v>
      </c>
    </row>
    <row r="3871" ht="15.75" customHeight="1">
      <c r="C3871" s="142" t="s">
        <v>1607</v>
      </c>
    </row>
    <row r="3872" ht="15.75" customHeight="1">
      <c r="C3872" s="142" t="s">
        <v>1517</v>
      </c>
    </row>
    <row r="3873" ht="15.75" customHeight="1">
      <c r="C3873" s="142" t="s">
        <v>1484</v>
      </c>
    </row>
    <row r="3874" ht="15.75" customHeight="1">
      <c r="C3874" s="142" t="s">
        <v>1485</v>
      </c>
    </row>
    <row r="3875" ht="15.75" customHeight="1">
      <c r="C3875" s="142" t="s">
        <v>1486</v>
      </c>
    </row>
    <row r="3876" ht="15.75" customHeight="1">
      <c r="C3876" s="142" t="s">
        <v>1510</v>
      </c>
    </row>
    <row r="3877" ht="15.75" customHeight="1">
      <c r="C3877" s="142" t="s">
        <v>1488</v>
      </c>
    </row>
    <row r="3878" ht="15.75" customHeight="1">
      <c r="C3878" s="142" t="s">
        <v>1489</v>
      </c>
    </row>
    <row r="3879" ht="15.75" customHeight="1">
      <c r="C3879" s="142" t="s">
        <v>1620</v>
      </c>
    </row>
    <row r="3880" ht="15.75" customHeight="1">
      <c r="C3880" s="142" t="s">
        <v>2117</v>
      </c>
    </row>
    <row r="3881" ht="15.75" customHeight="1">
      <c r="C3881" s="142" t="s">
        <v>1492</v>
      </c>
    </row>
    <row r="3882" ht="15.75" customHeight="1">
      <c r="C3882" s="142" t="s">
        <v>1480</v>
      </c>
    </row>
    <row r="3883" ht="15.75" customHeight="1">
      <c r="D3883" s="142" t="s">
        <v>2118</v>
      </c>
    </row>
    <row r="3884" ht="15.75" customHeight="1">
      <c r="D3884" s="142" t="s">
        <v>2119</v>
      </c>
    </row>
    <row r="3885" ht="15.75" customHeight="1">
      <c r="D3885" s="142" t="s">
        <v>2120</v>
      </c>
    </row>
    <row r="3886" ht="15.75" customHeight="1">
      <c r="D3886" s="142" t="s">
        <v>2121</v>
      </c>
    </row>
    <row r="3887" ht="15.75" customHeight="1">
      <c r="C3887" s="142" t="s">
        <v>1497</v>
      </c>
    </row>
    <row r="3888" ht="15.75" customHeight="1">
      <c r="C3888" s="142" t="s">
        <v>1678</v>
      </c>
    </row>
    <row r="3889" ht="15.75" customHeight="1">
      <c r="C3889" s="142" t="s">
        <v>1499</v>
      </c>
    </row>
    <row r="3890" ht="15.75" customHeight="1">
      <c r="C3890" s="142" t="s">
        <v>1500</v>
      </c>
    </row>
    <row r="3891" ht="15.75" customHeight="1">
      <c r="C3891" s="142" t="s">
        <v>1501</v>
      </c>
    </row>
    <row r="3892" ht="15.75" customHeight="1">
      <c r="B3892" s="142" t="s">
        <v>1497</v>
      </c>
    </row>
    <row r="3893" ht="15.75" customHeight="1">
      <c r="B3893" s="142" t="s">
        <v>1480</v>
      </c>
    </row>
    <row r="3894" ht="15.75" customHeight="1">
      <c r="C3894" s="142" t="s">
        <v>2122</v>
      </c>
    </row>
    <row r="3895" ht="15.75" customHeight="1">
      <c r="C3895" s="142" t="s">
        <v>1651</v>
      </c>
    </row>
    <row r="3896" ht="15.75" customHeight="1">
      <c r="C3896" s="142" t="s">
        <v>1517</v>
      </c>
    </row>
    <row r="3897" ht="15.75" customHeight="1">
      <c r="C3897" s="142" t="s">
        <v>1484</v>
      </c>
    </row>
    <row r="3898" ht="15.75" customHeight="1">
      <c r="C3898" s="142" t="s">
        <v>1485</v>
      </c>
    </row>
    <row r="3899" ht="15.75" customHeight="1">
      <c r="C3899" s="142" t="s">
        <v>1486</v>
      </c>
    </row>
    <row r="3900" ht="15.75" customHeight="1">
      <c r="C3900" s="142" t="s">
        <v>1510</v>
      </c>
    </row>
    <row r="3901" ht="15.75" customHeight="1">
      <c r="C3901" s="142" t="s">
        <v>1488</v>
      </c>
    </row>
    <row r="3902" ht="15.75" customHeight="1">
      <c r="C3902" s="142" t="s">
        <v>1489</v>
      </c>
    </row>
    <row r="3903" ht="15.75" customHeight="1">
      <c r="C3903" s="142" t="s">
        <v>2016</v>
      </c>
    </row>
    <row r="3904" ht="15.75" customHeight="1">
      <c r="C3904" s="142" t="s">
        <v>1940</v>
      </c>
    </row>
    <row r="3905" ht="15.75" customHeight="1">
      <c r="C3905" s="142" t="s">
        <v>1492</v>
      </c>
    </row>
    <row r="3906" ht="15.75" customHeight="1">
      <c r="C3906" s="142" t="s">
        <v>1480</v>
      </c>
    </row>
    <row r="3907" ht="15.75" customHeight="1">
      <c r="D3907" s="142" t="s">
        <v>1648</v>
      </c>
    </row>
    <row r="3908" ht="15.75" customHeight="1">
      <c r="D3908" s="142" t="s">
        <v>1856</v>
      </c>
    </row>
    <row r="3909" ht="15.75" customHeight="1">
      <c r="D3909" s="142" t="s">
        <v>1903</v>
      </c>
    </row>
    <row r="3910" ht="15.75" customHeight="1">
      <c r="D3910" s="142" t="s">
        <v>2123</v>
      </c>
    </row>
    <row r="3911" ht="15.75" customHeight="1">
      <c r="C3911" s="142" t="s">
        <v>1497</v>
      </c>
    </row>
    <row r="3912" ht="15.75" customHeight="1">
      <c r="C3912" s="142" t="s">
        <v>1498</v>
      </c>
    </row>
    <row r="3913" ht="15.75" customHeight="1">
      <c r="C3913" s="142" t="s">
        <v>1499</v>
      </c>
    </row>
    <row r="3914" ht="15.75" customHeight="1">
      <c r="C3914" s="142" t="s">
        <v>1500</v>
      </c>
    </row>
    <row r="3915" ht="15.75" customHeight="1">
      <c r="C3915" s="142" t="s">
        <v>1501</v>
      </c>
    </row>
    <row r="3916" ht="15.75" customHeight="1">
      <c r="B3916" s="142" t="s">
        <v>1497</v>
      </c>
    </row>
    <row r="3917" ht="15.75" customHeight="1">
      <c r="B3917" s="142" t="s">
        <v>1480</v>
      </c>
    </row>
    <row r="3918" ht="15.75" customHeight="1">
      <c r="C3918" s="142" t="s">
        <v>2124</v>
      </c>
    </row>
    <row r="3919" ht="15.75" customHeight="1">
      <c r="C3919" s="142" t="s">
        <v>1536</v>
      </c>
    </row>
    <row r="3920" ht="15.75" customHeight="1">
      <c r="C3920" s="142" t="s">
        <v>1517</v>
      </c>
    </row>
    <row r="3921" ht="15.75" customHeight="1">
      <c r="C3921" s="142" t="s">
        <v>1484</v>
      </c>
    </row>
    <row r="3922" ht="15.75" customHeight="1">
      <c r="C3922" s="142" t="s">
        <v>1485</v>
      </c>
    </row>
    <row r="3923" ht="15.75" customHeight="1">
      <c r="C3923" s="142" t="s">
        <v>1486</v>
      </c>
    </row>
    <row r="3924" ht="15.75" customHeight="1">
      <c r="C3924" s="142" t="s">
        <v>1510</v>
      </c>
    </row>
    <row r="3925" ht="15.75" customHeight="1">
      <c r="C3925" s="142" t="s">
        <v>1488</v>
      </c>
    </row>
    <row r="3926" ht="15.75" customHeight="1">
      <c r="C3926" s="142" t="s">
        <v>1489</v>
      </c>
    </row>
    <row r="3927" ht="15.75" customHeight="1">
      <c r="C3927" s="142" t="s">
        <v>1620</v>
      </c>
    </row>
    <row r="3928" ht="15.75" customHeight="1">
      <c r="C3928" s="142" t="s">
        <v>1940</v>
      </c>
    </row>
    <row r="3929" ht="15.75" customHeight="1">
      <c r="C3929" s="142" t="s">
        <v>1492</v>
      </c>
    </row>
    <row r="3930" ht="15.75" customHeight="1">
      <c r="C3930" s="142" t="s">
        <v>1480</v>
      </c>
    </row>
    <row r="3931" ht="15.75" customHeight="1">
      <c r="D3931" s="142" t="s">
        <v>1648</v>
      </c>
    </row>
    <row r="3932" ht="15.75" customHeight="1">
      <c r="D3932" s="142" t="s">
        <v>1824</v>
      </c>
    </row>
    <row r="3933" ht="15.75" customHeight="1">
      <c r="D3933" s="142" t="s">
        <v>1622</v>
      </c>
    </row>
    <row r="3934" ht="15.75" customHeight="1">
      <c r="D3934" s="142" t="s">
        <v>2125</v>
      </c>
    </row>
    <row r="3935" ht="15.75" customHeight="1">
      <c r="C3935" s="142" t="s">
        <v>1497</v>
      </c>
    </row>
    <row r="3936" ht="15.75" customHeight="1">
      <c r="C3936" s="142" t="s">
        <v>1526</v>
      </c>
    </row>
    <row r="3937" ht="15.75" customHeight="1">
      <c r="C3937" s="142" t="s">
        <v>1499</v>
      </c>
    </row>
    <row r="3938" ht="15.75" customHeight="1">
      <c r="C3938" s="142" t="s">
        <v>1500</v>
      </c>
    </row>
    <row r="3939" ht="15.75" customHeight="1">
      <c r="C3939" s="142" t="s">
        <v>1501</v>
      </c>
    </row>
    <row r="3940" ht="15.75" customHeight="1">
      <c r="B3940" s="142" t="s">
        <v>1497</v>
      </c>
    </row>
    <row r="3941" ht="15.75" customHeight="1">
      <c r="C3941" s="142" t="s">
        <v>1480</v>
      </c>
    </row>
    <row r="3942" ht="15.75" customHeight="1">
      <c r="C3942" s="142" t="s">
        <v>2126</v>
      </c>
    </row>
    <row r="3943" ht="15.75" customHeight="1">
      <c r="C3943" s="142" t="s">
        <v>1536</v>
      </c>
    </row>
    <row r="3944" ht="15.75" customHeight="1">
      <c r="C3944" s="142" t="s">
        <v>1517</v>
      </c>
    </row>
    <row r="3945" ht="15.75" customHeight="1">
      <c r="C3945" s="142" t="s">
        <v>1484</v>
      </c>
    </row>
    <row r="3946" ht="15.75" customHeight="1">
      <c r="C3946" s="142" t="s">
        <v>1485</v>
      </c>
    </row>
    <row r="3947" ht="15.75" customHeight="1">
      <c r="C3947" s="142" t="s">
        <v>1645</v>
      </c>
    </row>
    <row r="3948" ht="15.75" customHeight="1">
      <c r="C3948" s="142" t="s">
        <v>1538</v>
      </c>
    </row>
    <row r="3949" ht="15.75" customHeight="1">
      <c r="C3949" s="142" t="s">
        <v>1590</v>
      </c>
    </row>
    <row r="3950" ht="15.75" customHeight="1">
      <c r="C3950" s="142" t="s">
        <v>1637</v>
      </c>
    </row>
    <row r="3951" ht="15.75" customHeight="1">
      <c r="C3951" s="142" t="s">
        <v>2127</v>
      </c>
    </row>
    <row r="3952" ht="15.75" customHeight="1">
      <c r="C3952" s="142" t="s">
        <v>2055</v>
      </c>
    </row>
    <row r="3953" ht="15.75" customHeight="1">
      <c r="C3953" s="142" t="s">
        <v>1492</v>
      </c>
    </row>
    <row r="3954" ht="15.75" customHeight="1">
      <c r="C3954" s="142" t="s">
        <v>1480</v>
      </c>
    </row>
    <row r="3955" ht="15.75" customHeight="1">
      <c r="D3955" s="142" t="s">
        <v>1740</v>
      </c>
    </row>
    <row r="3956" ht="15.75" customHeight="1">
      <c r="D3956" s="142" t="s">
        <v>1856</v>
      </c>
    </row>
    <row r="3957" ht="15.75" customHeight="1">
      <c r="D3957" s="142" t="s">
        <v>1737</v>
      </c>
    </row>
    <row r="3958" ht="15.75" customHeight="1">
      <c r="D3958" s="142" t="s">
        <v>1911</v>
      </c>
    </row>
    <row r="3959" ht="15.75" customHeight="1">
      <c r="C3959" s="142" t="s">
        <v>1497</v>
      </c>
    </row>
    <row r="3960" ht="15.75" customHeight="1">
      <c r="C3960" s="142" t="s">
        <v>1498</v>
      </c>
    </row>
    <row r="3961" ht="15.75" customHeight="1">
      <c r="C3961" s="142" t="s">
        <v>1499</v>
      </c>
    </row>
    <row r="3962" ht="15.75" customHeight="1">
      <c r="C3962" s="142" t="s">
        <v>1500</v>
      </c>
    </row>
    <row r="3963" ht="15.75" customHeight="1">
      <c r="C3963" s="142" t="s">
        <v>1501</v>
      </c>
    </row>
    <row r="3964" ht="15.75" customHeight="1">
      <c r="B3964" s="142" t="s">
        <v>1497</v>
      </c>
    </row>
    <row r="3965" ht="15.75" customHeight="1"/>
    <row r="3966" ht="15.75" customHeight="1">
      <c r="A3966" s="142" t="s">
        <v>1527</v>
      </c>
    </row>
    <row r="3967" ht="15.75" customHeight="1"/>
    <row r="3968" ht="15.75" customHeight="1">
      <c r="A3968" s="142" t="s">
        <v>2128</v>
      </c>
    </row>
    <row r="3969" ht="15.75" customHeight="1">
      <c r="A3969" s="142" t="s">
        <v>1480</v>
      </c>
    </row>
    <row r="3970" ht="15.75" customHeight="1">
      <c r="B3970" s="142" t="s">
        <v>1480</v>
      </c>
    </row>
    <row r="3971" ht="15.75" customHeight="1">
      <c r="C3971" s="142" t="s">
        <v>2129</v>
      </c>
    </row>
    <row r="3972" ht="15.75" customHeight="1">
      <c r="C3972" s="142" t="s">
        <v>1607</v>
      </c>
    </row>
    <row r="3973" ht="15.75" customHeight="1">
      <c r="C3973" s="142" t="s">
        <v>1503</v>
      </c>
    </row>
    <row r="3974" ht="15.75" customHeight="1">
      <c r="C3974" s="142" t="s">
        <v>1484</v>
      </c>
    </row>
    <row r="3975" ht="15.75" customHeight="1">
      <c r="C3975" s="142" t="s">
        <v>1485</v>
      </c>
    </row>
    <row r="3976" ht="15.75" customHeight="1">
      <c r="C3976" s="142" t="s">
        <v>1486</v>
      </c>
    </row>
    <row r="3977" ht="15.75" customHeight="1">
      <c r="C3977" s="142" t="s">
        <v>1510</v>
      </c>
    </row>
    <row r="3978" ht="15.75" customHeight="1">
      <c r="C3978" s="142" t="s">
        <v>1488</v>
      </c>
    </row>
    <row r="3979" ht="15.75" customHeight="1">
      <c r="C3979" s="142" t="s">
        <v>1489</v>
      </c>
    </row>
    <row r="3980" ht="15.75" customHeight="1">
      <c r="C3980" s="142" t="s">
        <v>2130</v>
      </c>
    </row>
    <row r="3981" ht="15.75" customHeight="1">
      <c r="C3981" s="142" t="s">
        <v>1763</v>
      </c>
    </row>
    <row r="3982" ht="15.75" customHeight="1">
      <c r="C3982" s="142" t="s">
        <v>1492</v>
      </c>
    </row>
    <row r="3983" ht="15.75" customHeight="1">
      <c r="C3983" s="142" t="s">
        <v>1480</v>
      </c>
    </row>
    <row r="3984" ht="15.75" customHeight="1">
      <c r="D3984" s="142" t="s">
        <v>1611</v>
      </c>
    </row>
    <row r="3985" ht="15.75" customHeight="1">
      <c r="D3985" s="142" t="s">
        <v>2104</v>
      </c>
    </row>
    <row r="3986" ht="15.75" customHeight="1">
      <c r="D3986" s="142" t="s">
        <v>1784</v>
      </c>
    </row>
    <row r="3987" ht="15.75" customHeight="1">
      <c r="D3987" s="142" t="s">
        <v>1888</v>
      </c>
    </row>
    <row r="3988" ht="15.75" customHeight="1">
      <c r="C3988" s="142" t="s">
        <v>1497</v>
      </c>
    </row>
    <row r="3989" ht="15.75" customHeight="1">
      <c r="C3989" s="142" t="s">
        <v>1498</v>
      </c>
    </row>
    <row r="3990" ht="15.75" customHeight="1">
      <c r="C3990" s="142" t="s">
        <v>1499</v>
      </c>
    </row>
    <row r="3991" ht="15.75" customHeight="1">
      <c r="C3991" s="142" t="s">
        <v>1500</v>
      </c>
    </row>
    <row r="3992" ht="15.75" customHeight="1">
      <c r="C3992" s="142" t="s">
        <v>1501</v>
      </c>
    </row>
    <row r="3993" ht="15.75" customHeight="1">
      <c r="B3993" s="142" t="s">
        <v>1497</v>
      </c>
    </row>
    <row r="3994" ht="15.75" customHeight="1">
      <c r="B3994" s="142" t="s">
        <v>1480</v>
      </c>
    </row>
    <row r="3995" ht="15.75" customHeight="1">
      <c r="C3995" s="142" t="s">
        <v>2131</v>
      </c>
    </row>
    <row r="3996" ht="15.75" customHeight="1">
      <c r="C3996" s="142" t="s">
        <v>1565</v>
      </c>
    </row>
    <row r="3997" ht="15.75" customHeight="1">
      <c r="C3997" s="142" t="s">
        <v>1503</v>
      </c>
    </row>
    <row r="3998" ht="15.75" customHeight="1">
      <c r="C3998" s="142" t="s">
        <v>1484</v>
      </c>
    </row>
    <row r="3999" ht="15.75" customHeight="1">
      <c r="C3999" s="142" t="s">
        <v>1485</v>
      </c>
    </row>
    <row r="4000" ht="15.75" customHeight="1">
      <c r="C4000" s="142" t="s">
        <v>1486</v>
      </c>
    </row>
    <row r="4001" ht="15.75" customHeight="1">
      <c r="C4001" s="142" t="s">
        <v>1510</v>
      </c>
    </row>
    <row r="4002" ht="15.75" customHeight="1">
      <c r="C4002" s="142" t="s">
        <v>1488</v>
      </c>
    </row>
    <row r="4003" ht="15.75" customHeight="1">
      <c r="C4003" s="142" t="s">
        <v>1489</v>
      </c>
    </row>
    <row r="4004" ht="15.75" customHeight="1">
      <c r="C4004" s="142" t="s">
        <v>2132</v>
      </c>
    </row>
    <row r="4005" ht="15.75" customHeight="1">
      <c r="C4005" s="142" t="s">
        <v>1674</v>
      </c>
    </row>
    <row r="4006" ht="15.75" customHeight="1">
      <c r="C4006" s="142" t="s">
        <v>1492</v>
      </c>
    </row>
    <row r="4007" ht="15.75" customHeight="1">
      <c r="C4007" s="142" t="s">
        <v>1480</v>
      </c>
    </row>
    <row r="4008" ht="15.75" customHeight="1">
      <c r="D4008" s="142" t="s">
        <v>2133</v>
      </c>
    </row>
    <row r="4009" ht="15.75" customHeight="1">
      <c r="D4009" s="142" t="s">
        <v>1508</v>
      </c>
    </row>
    <row r="4010" ht="15.75" customHeight="1">
      <c r="D4010" s="142" t="s">
        <v>1567</v>
      </c>
    </row>
    <row r="4011" ht="15.75" customHeight="1">
      <c r="D4011" s="142" t="s">
        <v>1790</v>
      </c>
    </row>
    <row r="4012" ht="15.75" customHeight="1">
      <c r="C4012" s="142" t="s">
        <v>1497</v>
      </c>
    </row>
    <row r="4013" ht="15.75" customHeight="1">
      <c r="C4013" s="142" t="s">
        <v>1498</v>
      </c>
    </row>
    <row r="4014" ht="15.75" customHeight="1">
      <c r="C4014" s="142" t="s">
        <v>1499</v>
      </c>
    </row>
    <row r="4015" ht="15.75" customHeight="1">
      <c r="C4015" s="142" t="s">
        <v>1500</v>
      </c>
    </row>
    <row r="4016" ht="15.75" customHeight="1">
      <c r="C4016" s="142" t="s">
        <v>1501</v>
      </c>
    </row>
    <row r="4017" ht="15.75" customHeight="1">
      <c r="B4017" s="142" t="s">
        <v>1497</v>
      </c>
    </row>
    <row r="4018" ht="15.75" customHeight="1">
      <c r="B4018" s="142" t="s">
        <v>1480</v>
      </c>
    </row>
    <row r="4019" ht="15.75" customHeight="1">
      <c r="C4019" s="142" t="s">
        <v>2134</v>
      </c>
    </row>
    <row r="4020" ht="15.75" customHeight="1">
      <c r="C4020" s="142" t="s">
        <v>1482</v>
      </c>
    </row>
    <row r="4021" ht="15.75" customHeight="1">
      <c r="C4021" s="142" t="s">
        <v>1517</v>
      </c>
    </row>
    <row r="4022" ht="15.75" customHeight="1">
      <c r="C4022" s="142" t="s">
        <v>1484</v>
      </c>
    </row>
    <row r="4023" ht="15.75" customHeight="1">
      <c r="C4023" s="142" t="s">
        <v>1485</v>
      </c>
    </row>
    <row r="4024" ht="15.75" customHeight="1">
      <c r="C4024" s="142" t="s">
        <v>1486</v>
      </c>
    </row>
    <row r="4025" ht="15.75" customHeight="1">
      <c r="C4025" s="142" t="s">
        <v>1510</v>
      </c>
    </row>
    <row r="4026" ht="15.75" customHeight="1">
      <c r="C4026" s="142" t="s">
        <v>1488</v>
      </c>
    </row>
    <row r="4027" ht="15.75" customHeight="1">
      <c r="C4027" s="142" t="s">
        <v>1489</v>
      </c>
    </row>
    <row r="4028" ht="15.75" customHeight="1">
      <c r="C4028" s="142" t="s">
        <v>2135</v>
      </c>
    </row>
    <row r="4029" ht="15.75" customHeight="1">
      <c r="C4029" s="142" t="s">
        <v>1719</v>
      </c>
    </row>
    <row r="4030" ht="15.75" customHeight="1">
      <c r="C4030" s="142" t="s">
        <v>1492</v>
      </c>
    </row>
    <row r="4031" ht="15.75" customHeight="1">
      <c r="C4031" s="142" t="s">
        <v>1480</v>
      </c>
    </row>
    <row r="4032" ht="15.75" customHeight="1">
      <c r="D4032" s="142" t="s">
        <v>1977</v>
      </c>
    </row>
    <row r="4033" ht="15.75" customHeight="1">
      <c r="D4033" s="142" t="s">
        <v>2018</v>
      </c>
    </row>
    <row r="4034" ht="15.75" customHeight="1">
      <c r="D4034" s="142" t="s">
        <v>1941</v>
      </c>
    </row>
    <row r="4035" ht="15.75" customHeight="1">
      <c r="D4035" s="142" t="s">
        <v>1862</v>
      </c>
    </row>
    <row r="4036" ht="15.75" customHeight="1">
      <c r="C4036" s="142" t="s">
        <v>1497</v>
      </c>
    </row>
    <row r="4037" ht="15.75" customHeight="1">
      <c r="C4037" s="142" t="s">
        <v>1498</v>
      </c>
    </row>
    <row r="4038" ht="15.75" customHeight="1">
      <c r="C4038" s="142" t="s">
        <v>1499</v>
      </c>
    </row>
    <row r="4039" ht="15.75" customHeight="1">
      <c r="C4039" s="142" t="s">
        <v>1500</v>
      </c>
    </row>
    <row r="4040" ht="15.75" customHeight="1">
      <c r="C4040" s="142" t="s">
        <v>1501</v>
      </c>
    </row>
    <row r="4041" ht="15.75" customHeight="1">
      <c r="B4041" s="142" t="s">
        <v>1497</v>
      </c>
    </row>
    <row r="4042" ht="15.75" customHeight="1">
      <c r="B4042" s="142" t="s">
        <v>1480</v>
      </c>
    </row>
    <row r="4043" ht="15.75" customHeight="1">
      <c r="C4043" s="142" t="s">
        <v>2136</v>
      </c>
    </row>
    <row r="4044" ht="15.75" customHeight="1">
      <c r="C4044" s="142" t="s">
        <v>1482</v>
      </c>
    </row>
    <row r="4045" ht="15.75" customHeight="1">
      <c r="C4045" s="142" t="s">
        <v>2137</v>
      </c>
    </row>
    <row r="4046" ht="15.75" customHeight="1">
      <c r="C4046" s="142" t="s">
        <v>1484</v>
      </c>
    </row>
    <row r="4047" ht="15.75" customHeight="1">
      <c r="C4047" s="142" t="s">
        <v>1485</v>
      </c>
    </row>
    <row r="4048" ht="15.75" customHeight="1">
      <c r="C4048" s="142" t="s">
        <v>1486</v>
      </c>
    </row>
    <row r="4049" ht="15.75" customHeight="1">
      <c r="C4049" s="142" t="s">
        <v>1510</v>
      </c>
    </row>
    <row r="4050" ht="15.75" customHeight="1">
      <c r="C4050" s="142" t="s">
        <v>1488</v>
      </c>
    </row>
    <row r="4051" ht="15.75" customHeight="1">
      <c r="C4051" s="142" t="s">
        <v>1489</v>
      </c>
    </row>
    <row r="4052" ht="15.75" customHeight="1">
      <c r="C4052" s="142" t="s">
        <v>2135</v>
      </c>
    </row>
    <row r="4053" ht="15.75" customHeight="1">
      <c r="C4053" s="142" t="s">
        <v>1777</v>
      </c>
    </row>
    <row r="4054" ht="15.75" customHeight="1">
      <c r="C4054" s="142" t="s">
        <v>1492</v>
      </c>
    </row>
    <row r="4055" ht="15.75" customHeight="1">
      <c r="C4055" s="142" t="s">
        <v>1480</v>
      </c>
    </row>
    <row r="4056" ht="15.75" customHeight="1">
      <c r="D4056" s="142" t="s">
        <v>1994</v>
      </c>
    </row>
    <row r="4057" ht="15.75" customHeight="1">
      <c r="D4057" s="142" t="s">
        <v>1755</v>
      </c>
    </row>
    <row r="4058" ht="15.75" customHeight="1">
      <c r="D4058" s="142" t="s">
        <v>1840</v>
      </c>
    </row>
    <row r="4059" ht="15.75" customHeight="1">
      <c r="D4059" s="142" t="s">
        <v>1841</v>
      </c>
    </row>
    <row r="4060" ht="15.75" customHeight="1">
      <c r="C4060" s="142" t="s">
        <v>1497</v>
      </c>
    </row>
    <row r="4061" ht="15.75" customHeight="1">
      <c r="C4061" s="142" t="s">
        <v>1498</v>
      </c>
    </row>
    <row r="4062" ht="15.75" customHeight="1">
      <c r="C4062" s="142" t="s">
        <v>1499</v>
      </c>
    </row>
    <row r="4063" ht="15.75" customHeight="1">
      <c r="C4063" s="142" t="s">
        <v>1500</v>
      </c>
    </row>
    <row r="4064" ht="15.75" customHeight="1">
      <c r="C4064" s="142" t="s">
        <v>1501</v>
      </c>
    </row>
    <row r="4065" ht="15.75" customHeight="1">
      <c r="B4065" s="142" t="s">
        <v>1497</v>
      </c>
    </row>
    <row r="4066" ht="15.75" customHeight="1">
      <c r="B4066" s="142" t="s">
        <v>1480</v>
      </c>
    </row>
    <row r="4067" ht="15.75" customHeight="1">
      <c r="C4067" s="142" t="s">
        <v>2138</v>
      </c>
    </row>
    <row r="4068" ht="15.75" customHeight="1">
      <c r="C4068" s="142" t="s">
        <v>1482</v>
      </c>
    </row>
    <row r="4069" ht="15.75" customHeight="1">
      <c r="C4069" s="142" t="s">
        <v>1517</v>
      </c>
    </row>
    <row r="4070" ht="15.75" customHeight="1">
      <c r="C4070" s="142" t="s">
        <v>1484</v>
      </c>
    </row>
    <row r="4071" ht="15.75" customHeight="1">
      <c r="C4071" s="142" t="s">
        <v>1485</v>
      </c>
    </row>
    <row r="4072" ht="15.75" customHeight="1">
      <c r="C4072" s="142" t="s">
        <v>1486</v>
      </c>
    </row>
    <row r="4073" ht="15.75" customHeight="1">
      <c r="C4073" s="142" t="s">
        <v>1510</v>
      </c>
    </row>
    <row r="4074" ht="15.75" customHeight="1">
      <c r="C4074" s="142" t="s">
        <v>1488</v>
      </c>
    </row>
    <row r="4075" ht="15.75" customHeight="1">
      <c r="C4075" s="142" t="s">
        <v>1489</v>
      </c>
    </row>
    <row r="4076" ht="15.75" customHeight="1">
      <c r="C4076" s="142" t="s">
        <v>2132</v>
      </c>
    </row>
    <row r="4077" ht="15.75" customHeight="1">
      <c r="C4077" s="142" t="s">
        <v>1719</v>
      </c>
    </row>
    <row r="4078" ht="15.75" customHeight="1">
      <c r="C4078" s="142" t="s">
        <v>1492</v>
      </c>
    </row>
    <row r="4079" ht="15.75" customHeight="1">
      <c r="C4079" s="142" t="s">
        <v>1480</v>
      </c>
    </row>
    <row r="4080" ht="15.75" customHeight="1">
      <c r="D4080" s="142" t="s">
        <v>2139</v>
      </c>
    </row>
    <row r="4081" ht="15.75" customHeight="1">
      <c r="D4081" s="142" t="s">
        <v>2140</v>
      </c>
    </row>
    <row r="4082" ht="15.75" customHeight="1">
      <c r="D4082" s="142" t="s">
        <v>1533</v>
      </c>
    </row>
    <row r="4083" ht="15.75" customHeight="1">
      <c r="D4083" s="142" t="s">
        <v>1841</v>
      </c>
    </row>
    <row r="4084" ht="15.75" customHeight="1">
      <c r="C4084" s="142" t="s">
        <v>1497</v>
      </c>
    </row>
    <row r="4085" ht="15.75" customHeight="1">
      <c r="C4085" s="142" t="s">
        <v>1526</v>
      </c>
    </row>
    <row r="4086" ht="15.75" customHeight="1">
      <c r="C4086" s="142" t="s">
        <v>1499</v>
      </c>
    </row>
    <row r="4087" ht="15.75" customHeight="1">
      <c r="C4087" s="142" t="s">
        <v>1500</v>
      </c>
    </row>
    <row r="4088" ht="15.75" customHeight="1">
      <c r="C4088" s="142" t="s">
        <v>1501</v>
      </c>
    </row>
    <row r="4089" ht="15.75" customHeight="1">
      <c r="B4089" s="142" t="s">
        <v>1497</v>
      </c>
    </row>
    <row r="4090" ht="15.75" customHeight="1">
      <c r="A4090" s="142" t="s">
        <v>1527</v>
      </c>
    </row>
    <row r="4091" ht="15.75" customHeight="1"/>
    <row r="4092" ht="15.75" customHeight="1">
      <c r="A4092" s="142" t="s">
        <v>2141</v>
      </c>
    </row>
    <row r="4093" ht="15.75" customHeight="1">
      <c r="A4093" s="142" t="s">
        <v>1480</v>
      </c>
    </row>
    <row r="4094" ht="15.75" customHeight="1">
      <c r="B4094" s="142" t="s">
        <v>1480</v>
      </c>
    </row>
    <row r="4095" ht="15.75" customHeight="1">
      <c r="C4095" s="142" t="s">
        <v>2142</v>
      </c>
    </row>
    <row r="4096" ht="15.75" customHeight="1">
      <c r="C4096" s="142" t="s">
        <v>1607</v>
      </c>
    </row>
    <row r="4097" ht="15.75" customHeight="1">
      <c r="C4097" s="142" t="s">
        <v>1503</v>
      </c>
    </row>
    <row r="4098" ht="15.75" customHeight="1">
      <c r="C4098" s="142" t="s">
        <v>1484</v>
      </c>
    </row>
    <row r="4099" ht="15.75" customHeight="1">
      <c r="C4099" s="142" t="s">
        <v>1485</v>
      </c>
    </row>
    <row r="4100" ht="15.75" customHeight="1">
      <c r="C4100" s="142" t="s">
        <v>1486</v>
      </c>
    </row>
    <row r="4101" ht="15.75" customHeight="1">
      <c r="C4101" s="142" t="s">
        <v>1510</v>
      </c>
    </row>
    <row r="4102" ht="15.75" customHeight="1">
      <c r="C4102" s="142" t="s">
        <v>1488</v>
      </c>
    </row>
    <row r="4103" ht="15.75" customHeight="1">
      <c r="C4103" s="142" t="s">
        <v>1489</v>
      </c>
    </row>
    <row r="4104" ht="15.75" customHeight="1">
      <c r="C4104" s="142" t="s">
        <v>2143</v>
      </c>
    </row>
    <row r="4105" ht="15.75" customHeight="1">
      <c r="C4105" s="142" t="s">
        <v>1674</v>
      </c>
    </row>
    <row r="4106" ht="15.75" customHeight="1">
      <c r="C4106" s="142" t="s">
        <v>1492</v>
      </c>
    </row>
    <row r="4107" ht="15.75" customHeight="1">
      <c r="C4107" s="142" t="s">
        <v>1480</v>
      </c>
    </row>
    <row r="4108" ht="15.75" customHeight="1">
      <c r="D4108" s="142" t="s">
        <v>2115</v>
      </c>
    </row>
    <row r="4109" ht="15.75" customHeight="1">
      <c r="D4109" s="142" t="s">
        <v>1532</v>
      </c>
    </row>
    <row r="4110" ht="15.75" customHeight="1">
      <c r="D4110" s="142" t="s">
        <v>2144</v>
      </c>
    </row>
    <row r="4111" ht="15.75" customHeight="1">
      <c r="D4111" s="142" t="s">
        <v>1864</v>
      </c>
    </row>
    <row r="4112" ht="15.75" customHeight="1">
      <c r="C4112" s="142" t="s">
        <v>1497</v>
      </c>
    </row>
    <row r="4113" ht="15.75" customHeight="1">
      <c r="C4113" s="142" t="s">
        <v>1498</v>
      </c>
    </row>
    <row r="4114" ht="15.75" customHeight="1">
      <c r="C4114" s="142" t="s">
        <v>1499</v>
      </c>
    </row>
    <row r="4115" ht="15.75" customHeight="1">
      <c r="C4115" s="142" t="s">
        <v>1500</v>
      </c>
    </row>
    <row r="4116" ht="15.75" customHeight="1">
      <c r="C4116" s="142" t="s">
        <v>1501</v>
      </c>
    </row>
    <row r="4117" ht="15.75" customHeight="1">
      <c r="B4117" s="142" t="s">
        <v>1497</v>
      </c>
    </row>
    <row r="4118" ht="15.75" customHeight="1">
      <c r="B4118" s="142" t="s">
        <v>1480</v>
      </c>
    </row>
    <row r="4119" ht="15.75" customHeight="1">
      <c r="C4119" s="142" t="s">
        <v>2145</v>
      </c>
    </row>
    <row r="4120" ht="15.75" customHeight="1">
      <c r="C4120" s="142" t="s">
        <v>1565</v>
      </c>
    </row>
    <row r="4121" ht="15.75" customHeight="1">
      <c r="C4121" s="142" t="s">
        <v>1517</v>
      </c>
    </row>
    <row r="4122" ht="15.75" customHeight="1">
      <c r="C4122" s="142" t="s">
        <v>1484</v>
      </c>
    </row>
    <row r="4123" ht="15.75" customHeight="1">
      <c r="C4123" s="142" t="s">
        <v>1485</v>
      </c>
    </row>
    <row r="4124" ht="15.75" customHeight="1">
      <c r="C4124" s="142" t="s">
        <v>1486</v>
      </c>
    </row>
    <row r="4125" ht="15.75" customHeight="1">
      <c r="C4125" s="142" t="s">
        <v>1510</v>
      </c>
    </row>
    <row r="4126" ht="15.75" customHeight="1">
      <c r="C4126" s="142" t="s">
        <v>1488</v>
      </c>
    </row>
    <row r="4127" ht="15.75" customHeight="1">
      <c r="C4127" s="142" t="s">
        <v>1489</v>
      </c>
    </row>
    <row r="4128" ht="15.75" customHeight="1">
      <c r="C4128" s="142" t="s">
        <v>1838</v>
      </c>
    </row>
    <row r="4129" ht="15.75" customHeight="1">
      <c r="C4129" s="142" t="s">
        <v>1839</v>
      </c>
    </row>
    <row r="4130" ht="15.75" customHeight="1">
      <c r="C4130" s="142" t="s">
        <v>1492</v>
      </c>
    </row>
    <row r="4131" ht="15.75" customHeight="1">
      <c r="C4131" s="142" t="s">
        <v>1480</v>
      </c>
    </row>
    <row r="4132" ht="15.75" customHeight="1">
      <c r="D4132" s="142" t="s">
        <v>1508</v>
      </c>
    </row>
    <row r="4133" ht="15.75" customHeight="1">
      <c r="D4133" s="142" t="s">
        <v>1840</v>
      </c>
    </row>
    <row r="4134" ht="15.75" customHeight="1">
      <c r="D4134" s="142" t="s">
        <v>1941</v>
      </c>
    </row>
    <row r="4135" ht="15.75" customHeight="1">
      <c r="D4135" s="142" t="s">
        <v>1832</v>
      </c>
    </row>
    <row r="4136" ht="15.75" customHeight="1">
      <c r="C4136" s="142" t="s">
        <v>1497</v>
      </c>
    </row>
    <row r="4137" ht="15.75" customHeight="1">
      <c r="C4137" s="142" t="s">
        <v>1498</v>
      </c>
    </row>
    <row r="4138" ht="15.75" customHeight="1">
      <c r="C4138" s="142" t="s">
        <v>1499</v>
      </c>
    </row>
    <row r="4139" ht="15.75" customHeight="1">
      <c r="C4139" s="142" t="s">
        <v>1500</v>
      </c>
    </row>
    <row r="4140" ht="15.75" customHeight="1">
      <c r="C4140" s="142" t="s">
        <v>1501</v>
      </c>
    </row>
    <row r="4141" ht="15.75" customHeight="1">
      <c r="B4141" s="142" t="s">
        <v>1497</v>
      </c>
    </row>
    <row r="4142" ht="15.75" customHeight="1">
      <c r="B4142" s="142" t="s">
        <v>1480</v>
      </c>
    </row>
    <row r="4143" ht="15.75" customHeight="1">
      <c r="C4143" s="142" t="s">
        <v>2146</v>
      </c>
    </row>
    <row r="4144" ht="15.75" customHeight="1">
      <c r="C4144" s="142" t="s">
        <v>1565</v>
      </c>
    </row>
    <row r="4145" ht="15.75" customHeight="1">
      <c r="C4145" s="142" t="s">
        <v>1517</v>
      </c>
    </row>
    <row r="4146" ht="15.75" customHeight="1">
      <c r="C4146" s="142" t="s">
        <v>1484</v>
      </c>
    </row>
    <row r="4147" ht="15.75" customHeight="1">
      <c r="C4147" s="142" t="s">
        <v>1485</v>
      </c>
    </row>
    <row r="4148" ht="15.75" customHeight="1">
      <c r="C4148" s="142" t="s">
        <v>1486</v>
      </c>
    </row>
    <row r="4149" ht="15.75" customHeight="1">
      <c r="C4149" s="142" t="s">
        <v>1510</v>
      </c>
    </row>
    <row r="4150" ht="15.75" customHeight="1">
      <c r="C4150" s="142" t="s">
        <v>1488</v>
      </c>
    </row>
    <row r="4151" ht="15.75" customHeight="1">
      <c r="C4151" s="142" t="s">
        <v>1489</v>
      </c>
    </row>
    <row r="4152" ht="15.75" customHeight="1">
      <c r="C4152" s="142" t="s">
        <v>2147</v>
      </c>
    </row>
    <row r="4153" ht="15.75" customHeight="1">
      <c r="C4153" s="142" t="s">
        <v>1553</v>
      </c>
    </row>
    <row r="4154" ht="15.75" customHeight="1">
      <c r="C4154" s="142" t="s">
        <v>1492</v>
      </c>
    </row>
    <row r="4155" ht="15.75" customHeight="1">
      <c r="C4155" s="142" t="s">
        <v>1480</v>
      </c>
    </row>
    <row r="4156" ht="15.75" customHeight="1">
      <c r="D4156" s="142" t="s">
        <v>1942</v>
      </c>
    </row>
    <row r="4157" ht="15.75" customHeight="1">
      <c r="D4157" s="142" t="s">
        <v>1916</v>
      </c>
    </row>
    <row r="4158" ht="15.75" customHeight="1">
      <c r="D4158" s="142" t="s">
        <v>1941</v>
      </c>
    </row>
    <row r="4159" ht="15.75" customHeight="1">
      <c r="D4159" s="142" t="s">
        <v>1580</v>
      </c>
    </row>
    <row r="4160" ht="15.75" customHeight="1">
      <c r="C4160" s="142" t="s">
        <v>1497</v>
      </c>
    </row>
    <row r="4161" ht="15.75" customHeight="1">
      <c r="C4161" s="142" t="s">
        <v>1498</v>
      </c>
    </row>
    <row r="4162" ht="15.75" customHeight="1">
      <c r="C4162" s="142" t="s">
        <v>1499</v>
      </c>
    </row>
    <row r="4163" ht="15.75" customHeight="1">
      <c r="C4163" s="142" t="s">
        <v>1500</v>
      </c>
    </row>
    <row r="4164" ht="15.75" customHeight="1">
      <c r="C4164" s="142" t="s">
        <v>1501</v>
      </c>
    </row>
    <row r="4165" ht="15.75" customHeight="1">
      <c r="B4165" s="142" t="s">
        <v>1497</v>
      </c>
    </row>
    <row r="4166" ht="15.75" customHeight="1">
      <c r="B4166" s="142" t="s">
        <v>1480</v>
      </c>
    </row>
    <row r="4167" ht="15.75" customHeight="1">
      <c r="C4167" s="142" t="s">
        <v>2148</v>
      </c>
    </row>
    <row r="4168" ht="15.75" customHeight="1">
      <c r="C4168" s="142" t="s">
        <v>1651</v>
      </c>
    </row>
    <row r="4169" ht="15.75" customHeight="1">
      <c r="C4169" s="142" t="s">
        <v>1517</v>
      </c>
    </row>
    <row r="4170" ht="15.75" customHeight="1">
      <c r="C4170" s="142" t="s">
        <v>1484</v>
      </c>
    </row>
    <row r="4171" ht="15.75" customHeight="1">
      <c r="C4171" s="142" t="s">
        <v>1485</v>
      </c>
    </row>
    <row r="4172" ht="15.75" customHeight="1">
      <c r="C4172" s="142" t="s">
        <v>1486</v>
      </c>
    </row>
    <row r="4173" ht="15.75" customHeight="1">
      <c r="C4173" s="142" t="s">
        <v>1510</v>
      </c>
    </row>
    <row r="4174" ht="15.75" customHeight="1">
      <c r="C4174" s="142" t="s">
        <v>1488</v>
      </c>
    </row>
    <row r="4175" ht="15.75" customHeight="1">
      <c r="C4175" s="142" t="s">
        <v>1489</v>
      </c>
    </row>
    <row r="4176" ht="15.75" customHeight="1">
      <c r="C4176" s="142" t="s">
        <v>2149</v>
      </c>
    </row>
    <row r="4177" ht="15.75" customHeight="1">
      <c r="C4177" s="142" t="s">
        <v>1577</v>
      </c>
    </row>
    <row r="4178" ht="15.75" customHeight="1">
      <c r="C4178" s="142" t="s">
        <v>1492</v>
      </c>
    </row>
    <row r="4179" ht="15.75" customHeight="1">
      <c r="C4179" s="142" t="s">
        <v>1480</v>
      </c>
    </row>
    <row r="4180" ht="15.75" customHeight="1">
      <c r="D4180" s="142" t="s">
        <v>2150</v>
      </c>
    </row>
    <row r="4181" ht="15.75" customHeight="1">
      <c r="D4181" s="142" t="s">
        <v>2051</v>
      </c>
    </row>
    <row r="4182" ht="15.75" customHeight="1">
      <c r="D4182" s="142" t="s">
        <v>1806</v>
      </c>
    </row>
    <row r="4183" ht="15.75" customHeight="1">
      <c r="D4183" s="142" t="s">
        <v>1807</v>
      </c>
    </row>
    <row r="4184" ht="15.75" customHeight="1">
      <c r="C4184" s="142" t="s">
        <v>1497</v>
      </c>
    </row>
    <row r="4185" ht="15.75" customHeight="1">
      <c r="C4185" s="142" t="s">
        <v>1498</v>
      </c>
    </row>
    <row r="4186" ht="15.75" customHeight="1">
      <c r="C4186" s="142" t="s">
        <v>1499</v>
      </c>
    </row>
    <row r="4187" ht="15.75" customHeight="1">
      <c r="C4187" s="142" t="s">
        <v>1500</v>
      </c>
    </row>
    <row r="4188" ht="15.75" customHeight="1">
      <c r="C4188" s="142" t="s">
        <v>1501</v>
      </c>
    </row>
    <row r="4189" ht="15.75" customHeight="1">
      <c r="B4189" s="142" t="s">
        <v>1497</v>
      </c>
    </row>
    <row r="4190" ht="15.75" customHeight="1">
      <c r="B4190" s="142" t="s">
        <v>1480</v>
      </c>
    </row>
    <row r="4191" ht="15.75" customHeight="1">
      <c r="C4191" s="142" t="s">
        <v>2151</v>
      </c>
    </row>
    <row r="4192" ht="15.75" customHeight="1">
      <c r="C4192" s="142" t="s">
        <v>1636</v>
      </c>
    </row>
    <row r="4193" ht="15.75" customHeight="1">
      <c r="C4193" s="142" t="s">
        <v>1517</v>
      </c>
    </row>
    <row r="4194" ht="15.75" customHeight="1">
      <c r="C4194" s="142" t="s">
        <v>1484</v>
      </c>
    </row>
    <row r="4195" ht="15.75" customHeight="1">
      <c r="C4195" s="142" t="s">
        <v>1485</v>
      </c>
    </row>
    <row r="4196" ht="15.75" customHeight="1">
      <c r="C4196" s="142" t="s">
        <v>1486</v>
      </c>
    </row>
    <row r="4197" ht="15.75" customHeight="1">
      <c r="C4197" s="142" t="s">
        <v>1510</v>
      </c>
    </row>
    <row r="4198" ht="15.75" customHeight="1">
      <c r="C4198" s="142" t="s">
        <v>1488</v>
      </c>
    </row>
    <row r="4199" ht="15.75" customHeight="1">
      <c r="C4199" s="142" t="s">
        <v>1489</v>
      </c>
    </row>
    <row r="4200" ht="15.75" customHeight="1">
      <c r="C4200" s="142" t="s">
        <v>2152</v>
      </c>
    </row>
    <row r="4201" ht="15.75" customHeight="1">
      <c r="C4201" s="142" t="s">
        <v>1835</v>
      </c>
    </row>
    <row r="4202" ht="15.75" customHeight="1">
      <c r="C4202" s="142" t="s">
        <v>1492</v>
      </c>
    </row>
    <row r="4203" ht="15.75" customHeight="1">
      <c r="C4203" s="142" t="s">
        <v>1480</v>
      </c>
    </row>
    <row r="4204" ht="15.75" customHeight="1">
      <c r="D4204" s="142" t="s">
        <v>2153</v>
      </c>
    </row>
    <row r="4205" ht="15.75" customHeight="1">
      <c r="D4205" s="142" t="s">
        <v>1915</v>
      </c>
    </row>
    <row r="4206" ht="15.75" customHeight="1">
      <c r="D4206" s="142" t="s">
        <v>1962</v>
      </c>
    </row>
    <row r="4207" ht="15.75" customHeight="1">
      <c r="D4207" s="142" t="s">
        <v>1716</v>
      </c>
    </row>
    <row r="4208" ht="15.75" customHeight="1">
      <c r="C4208" s="142" t="s">
        <v>1497</v>
      </c>
    </row>
    <row r="4209" ht="15.75" customHeight="1">
      <c r="C4209" s="142" t="s">
        <v>1498</v>
      </c>
    </row>
    <row r="4210" ht="15.75" customHeight="1">
      <c r="C4210" s="142" t="s">
        <v>1499</v>
      </c>
    </row>
    <row r="4211" ht="15.75" customHeight="1">
      <c r="C4211" s="142" t="s">
        <v>1500</v>
      </c>
    </row>
    <row r="4212" ht="15.75" customHeight="1">
      <c r="C4212" s="142" t="s">
        <v>1501</v>
      </c>
    </row>
    <row r="4213" ht="15.75" customHeight="1">
      <c r="B4213" s="142" t="s">
        <v>1497</v>
      </c>
    </row>
    <row r="4214" ht="15.75" customHeight="1"/>
    <row r="4215" ht="15.75" customHeight="1">
      <c r="A4215" s="142" t="s">
        <v>1527</v>
      </c>
    </row>
    <row r="4216" ht="15.75" customHeight="1"/>
    <row r="4217" ht="15.75" customHeight="1">
      <c r="A4217" s="142" t="s">
        <v>2154</v>
      </c>
    </row>
    <row r="4218" ht="15.75" customHeight="1">
      <c r="A4218" s="142" t="s">
        <v>1480</v>
      </c>
    </row>
    <row r="4219" ht="15.75" customHeight="1">
      <c r="B4219" s="142" t="s">
        <v>1480</v>
      </c>
    </row>
    <row r="4220" ht="15.75" customHeight="1">
      <c r="C4220" s="142" t="s">
        <v>2155</v>
      </c>
    </row>
    <row r="4221" ht="15.75" customHeight="1">
      <c r="C4221" s="142" t="s">
        <v>1536</v>
      </c>
    </row>
    <row r="4222" ht="15.75" customHeight="1">
      <c r="C4222" s="142" t="s">
        <v>1503</v>
      </c>
    </row>
    <row r="4223" ht="15.75" customHeight="1">
      <c r="C4223" s="142" t="s">
        <v>1484</v>
      </c>
    </row>
    <row r="4224" ht="15.75" customHeight="1">
      <c r="C4224" s="142" t="s">
        <v>1485</v>
      </c>
    </row>
    <row r="4225" ht="15.75" customHeight="1">
      <c r="C4225" s="142" t="s">
        <v>1486</v>
      </c>
    </row>
    <row r="4226" ht="15.75" customHeight="1">
      <c r="C4226" s="142" t="s">
        <v>1510</v>
      </c>
    </row>
    <row r="4227" ht="15.75" customHeight="1">
      <c r="C4227" s="142" t="s">
        <v>1488</v>
      </c>
    </row>
    <row r="4228" ht="15.75" customHeight="1">
      <c r="C4228" s="142" t="s">
        <v>1489</v>
      </c>
    </row>
    <row r="4229" ht="15.75" customHeight="1">
      <c r="C4229" s="142" t="s">
        <v>2156</v>
      </c>
    </row>
    <row r="4230" ht="15.75" customHeight="1">
      <c r="C4230" s="142" t="s">
        <v>1674</v>
      </c>
    </row>
    <row r="4231" ht="15.75" customHeight="1">
      <c r="C4231" s="142" t="s">
        <v>1492</v>
      </c>
    </row>
    <row r="4232" ht="15.75" customHeight="1">
      <c r="C4232" s="142" t="s">
        <v>1480</v>
      </c>
    </row>
    <row r="4233" ht="15.75" customHeight="1">
      <c r="D4233" s="142" t="s">
        <v>1966</v>
      </c>
    </row>
    <row r="4234" ht="15.75" customHeight="1">
      <c r="D4234" s="142" t="s">
        <v>1998</v>
      </c>
    </row>
    <row r="4235" ht="15.75" customHeight="1">
      <c r="D4235" s="142" t="s">
        <v>1895</v>
      </c>
    </row>
    <row r="4236" ht="15.75" customHeight="1">
      <c r="D4236" s="142" t="s">
        <v>1823</v>
      </c>
    </row>
    <row r="4237" ht="15.75" customHeight="1">
      <c r="C4237" s="142" t="s">
        <v>1497</v>
      </c>
    </row>
    <row r="4238" ht="15.75" customHeight="1">
      <c r="C4238" s="142" t="s">
        <v>1498</v>
      </c>
    </row>
    <row r="4239" ht="15.75" customHeight="1">
      <c r="C4239" s="142" t="s">
        <v>1499</v>
      </c>
    </row>
    <row r="4240" ht="15.75" customHeight="1">
      <c r="C4240" s="142" t="s">
        <v>1500</v>
      </c>
    </row>
    <row r="4241" ht="15.75" customHeight="1">
      <c r="C4241" s="142" t="s">
        <v>1501</v>
      </c>
    </row>
    <row r="4242" ht="15.75" customHeight="1">
      <c r="B4242" s="142" t="s">
        <v>1497</v>
      </c>
    </row>
    <row r="4243" ht="15.75" customHeight="1">
      <c r="B4243" s="142" t="s">
        <v>1480</v>
      </c>
    </row>
    <row r="4244" ht="15.75" customHeight="1">
      <c r="C4244" s="142" t="s">
        <v>2157</v>
      </c>
    </row>
    <row r="4245" ht="15.75" customHeight="1">
      <c r="C4245" s="142" t="s">
        <v>1536</v>
      </c>
    </row>
    <row r="4246" ht="15.75" customHeight="1">
      <c r="C4246" s="142" t="s">
        <v>1517</v>
      </c>
    </row>
    <row r="4247" ht="15.75" customHeight="1">
      <c r="C4247" s="142" t="s">
        <v>1484</v>
      </c>
    </row>
    <row r="4248" ht="15.75" customHeight="1">
      <c r="C4248" s="142" t="s">
        <v>1485</v>
      </c>
    </row>
    <row r="4249" ht="15.75" customHeight="1">
      <c r="C4249" s="142" t="s">
        <v>1486</v>
      </c>
    </row>
    <row r="4250" ht="15.75" customHeight="1">
      <c r="C4250" s="142" t="s">
        <v>1510</v>
      </c>
    </row>
    <row r="4251" ht="15.75" customHeight="1">
      <c r="C4251" s="142" t="s">
        <v>1488</v>
      </c>
    </row>
    <row r="4252" ht="15.75" customHeight="1">
      <c r="C4252" s="142" t="s">
        <v>1489</v>
      </c>
    </row>
    <row r="4253" ht="15.75" customHeight="1">
      <c r="C4253" s="142" t="s">
        <v>1937</v>
      </c>
    </row>
    <row r="4254" ht="15.75" customHeight="1">
      <c r="C4254" s="142" t="s">
        <v>1719</v>
      </c>
    </row>
    <row r="4255" ht="15.75" customHeight="1">
      <c r="C4255" s="142" t="s">
        <v>1492</v>
      </c>
    </row>
    <row r="4256" ht="15.75" customHeight="1">
      <c r="C4256" s="142" t="s">
        <v>1480</v>
      </c>
    </row>
    <row r="4257" ht="15.75" customHeight="1">
      <c r="D4257" s="142" t="s">
        <v>1831</v>
      </c>
    </row>
    <row r="4258" ht="15.75" customHeight="1">
      <c r="D4258" s="142" t="s">
        <v>2150</v>
      </c>
    </row>
    <row r="4259" ht="15.75" customHeight="1">
      <c r="D4259" s="142" t="s">
        <v>1895</v>
      </c>
    </row>
    <row r="4260" ht="15.75" customHeight="1">
      <c r="D4260" s="142" t="s">
        <v>1629</v>
      </c>
    </row>
    <row r="4261" ht="15.75" customHeight="1">
      <c r="C4261" s="142" t="s">
        <v>1497</v>
      </c>
    </row>
    <row r="4262" ht="15.75" customHeight="1">
      <c r="C4262" s="142" t="s">
        <v>1498</v>
      </c>
    </row>
    <row r="4263" ht="15.75" customHeight="1">
      <c r="C4263" s="142" t="s">
        <v>1499</v>
      </c>
    </row>
    <row r="4264" ht="15.75" customHeight="1">
      <c r="C4264" s="142" t="s">
        <v>1500</v>
      </c>
    </row>
    <row r="4265" ht="15.75" customHeight="1">
      <c r="C4265" s="142" t="s">
        <v>1501</v>
      </c>
    </row>
    <row r="4266" ht="15.75" customHeight="1">
      <c r="B4266" s="142" t="s">
        <v>1497</v>
      </c>
    </row>
    <row r="4267" ht="15.75" customHeight="1">
      <c r="B4267" s="142" t="s">
        <v>1480</v>
      </c>
    </row>
    <row r="4268" ht="15.75" customHeight="1">
      <c r="C4268" s="142" t="s">
        <v>2158</v>
      </c>
    </row>
    <row r="4269" ht="15.75" customHeight="1">
      <c r="C4269" s="142" t="s">
        <v>1536</v>
      </c>
    </row>
    <row r="4270" ht="15.75" customHeight="1">
      <c r="C4270" s="142" t="s">
        <v>1517</v>
      </c>
    </row>
    <row r="4271" ht="15.75" customHeight="1">
      <c r="C4271" s="142" t="s">
        <v>1484</v>
      </c>
    </row>
    <row r="4272" ht="15.75" customHeight="1">
      <c r="C4272" s="142" t="s">
        <v>1537</v>
      </c>
    </row>
    <row r="4273" ht="15.75" customHeight="1">
      <c r="C4273" s="142" t="s">
        <v>1486</v>
      </c>
    </row>
    <row r="4274" ht="15.75" customHeight="1">
      <c r="C4274" s="142" t="s">
        <v>1538</v>
      </c>
    </row>
    <row r="4275" ht="15.75" customHeight="1">
      <c r="C4275" s="142" t="s">
        <v>1488</v>
      </c>
    </row>
    <row r="4276" ht="15.75" customHeight="1">
      <c r="C4276" s="142" t="s">
        <v>1637</v>
      </c>
    </row>
    <row r="4277" ht="15.75" customHeight="1">
      <c r="C4277" s="142" t="s">
        <v>2159</v>
      </c>
    </row>
    <row r="4278" ht="15.75" customHeight="1">
      <c r="C4278" s="142" t="s">
        <v>1719</v>
      </c>
    </row>
    <row r="4279" ht="15.75" customHeight="1">
      <c r="C4279" s="142" t="s">
        <v>1492</v>
      </c>
    </row>
    <row r="4280" ht="15.75" customHeight="1">
      <c r="C4280" s="142" t="s">
        <v>1480</v>
      </c>
    </row>
    <row r="4281" ht="15.75" customHeight="1">
      <c r="D4281" s="142" t="s">
        <v>1695</v>
      </c>
    </row>
    <row r="4282" ht="15.75" customHeight="1">
      <c r="D4282" s="142" t="s">
        <v>2160</v>
      </c>
    </row>
    <row r="4283" ht="15.75" customHeight="1">
      <c r="D4283" s="142" t="s">
        <v>1823</v>
      </c>
    </row>
    <row r="4284" ht="15.75" customHeight="1">
      <c r="D4284" s="142" t="s">
        <v>1753</v>
      </c>
    </row>
    <row r="4285" ht="15.75" customHeight="1">
      <c r="C4285" s="142" t="s">
        <v>1497</v>
      </c>
    </row>
    <row r="4286" ht="15.75" customHeight="1">
      <c r="C4286" s="142" t="s">
        <v>1498</v>
      </c>
    </row>
    <row r="4287" ht="15.75" customHeight="1">
      <c r="C4287" s="142" t="s">
        <v>1499</v>
      </c>
    </row>
    <row r="4288" ht="15.75" customHeight="1">
      <c r="C4288" s="142" t="s">
        <v>1500</v>
      </c>
    </row>
    <row r="4289" ht="15.75" customHeight="1">
      <c r="C4289" s="142" t="s">
        <v>1501</v>
      </c>
    </row>
    <row r="4290" ht="15.75" customHeight="1">
      <c r="B4290" s="142" t="s">
        <v>1497</v>
      </c>
    </row>
    <row r="4291" ht="15.75" customHeight="1">
      <c r="B4291" s="142" t="s">
        <v>1480</v>
      </c>
    </row>
    <row r="4292" ht="15.75" customHeight="1">
      <c r="C4292" s="142" t="s">
        <v>2161</v>
      </c>
    </row>
    <row r="4293" ht="15.75" customHeight="1">
      <c r="C4293" s="142" t="s">
        <v>1565</v>
      </c>
    </row>
    <row r="4294" ht="15.75" customHeight="1">
      <c r="C4294" s="142" t="s">
        <v>1517</v>
      </c>
    </row>
    <row r="4295" ht="15.75" customHeight="1">
      <c r="C4295" s="142" t="s">
        <v>1484</v>
      </c>
    </row>
    <row r="4296" ht="15.75" customHeight="1">
      <c r="C4296" s="142" t="s">
        <v>1485</v>
      </c>
    </row>
    <row r="4297" ht="15.75" customHeight="1">
      <c r="C4297" s="142" t="s">
        <v>1486</v>
      </c>
    </row>
    <row r="4298" ht="15.75" customHeight="1">
      <c r="C4298" s="142" t="s">
        <v>1510</v>
      </c>
    </row>
    <row r="4299" ht="15.75" customHeight="1">
      <c r="C4299" s="142" t="s">
        <v>1488</v>
      </c>
    </row>
    <row r="4300" ht="15.75" customHeight="1">
      <c r="C4300" s="142" t="s">
        <v>1489</v>
      </c>
    </row>
    <row r="4301" ht="15.75" customHeight="1">
      <c r="C4301" s="142" t="s">
        <v>2162</v>
      </c>
    </row>
    <row r="4302" ht="15.75" customHeight="1">
      <c r="C4302" s="142" t="s">
        <v>1553</v>
      </c>
    </row>
    <row r="4303" ht="15.75" customHeight="1">
      <c r="C4303" s="142" t="s">
        <v>1492</v>
      </c>
    </row>
    <row r="4304" ht="15.75" customHeight="1">
      <c r="C4304" s="142" t="s">
        <v>1480</v>
      </c>
    </row>
    <row r="4305" ht="15.75" customHeight="1">
      <c r="D4305" s="142" t="s">
        <v>1888</v>
      </c>
    </row>
    <row r="4306" ht="15.75" customHeight="1">
      <c r="D4306" s="142" t="s">
        <v>2039</v>
      </c>
    </row>
    <row r="4307" ht="15.75" customHeight="1">
      <c r="D4307" s="142" t="s">
        <v>2163</v>
      </c>
    </row>
    <row r="4308" ht="15.75" customHeight="1">
      <c r="D4308" s="142" t="s">
        <v>1715</v>
      </c>
    </row>
    <row r="4309" ht="15.75" customHeight="1">
      <c r="C4309" s="142" t="s">
        <v>1497</v>
      </c>
    </row>
    <row r="4310" ht="15.75" customHeight="1">
      <c r="C4310" s="142" t="s">
        <v>1498</v>
      </c>
    </row>
    <row r="4311" ht="15.75" customHeight="1">
      <c r="C4311" s="142" t="s">
        <v>1499</v>
      </c>
    </row>
    <row r="4312" ht="15.75" customHeight="1">
      <c r="C4312" s="142" t="s">
        <v>1500</v>
      </c>
    </row>
    <row r="4313" ht="15.75" customHeight="1">
      <c r="C4313" s="142" t="s">
        <v>1501</v>
      </c>
    </row>
    <row r="4314" ht="15.75" customHeight="1">
      <c r="B4314" s="142" t="s">
        <v>1497</v>
      </c>
    </row>
    <row r="4315" ht="15.75" customHeight="1">
      <c r="B4315" s="142" t="s">
        <v>1480</v>
      </c>
    </row>
    <row r="4316" ht="15.75" customHeight="1">
      <c r="C4316" s="142" t="s">
        <v>2164</v>
      </c>
    </row>
    <row r="4317" ht="15.75" customHeight="1">
      <c r="C4317" s="142" t="s">
        <v>1536</v>
      </c>
    </row>
    <row r="4318" ht="15.75" customHeight="1">
      <c r="C4318" s="142" t="s">
        <v>1517</v>
      </c>
    </row>
    <row r="4319" ht="15.75" customHeight="1">
      <c r="C4319" s="142" t="s">
        <v>1484</v>
      </c>
    </row>
    <row r="4320" ht="15.75" customHeight="1">
      <c r="C4320" s="142" t="s">
        <v>1485</v>
      </c>
    </row>
    <row r="4321" ht="15.75" customHeight="1">
      <c r="C4321" s="142" t="s">
        <v>1486</v>
      </c>
    </row>
    <row r="4322" ht="15.75" customHeight="1">
      <c r="C4322" s="142" t="s">
        <v>1510</v>
      </c>
    </row>
    <row r="4323" ht="15.75" customHeight="1">
      <c r="C4323" s="142" t="s">
        <v>1488</v>
      </c>
    </row>
    <row r="4324" ht="15.75" customHeight="1">
      <c r="C4324" s="142" t="s">
        <v>1489</v>
      </c>
    </row>
    <row r="4325" ht="15.75" customHeight="1">
      <c r="C4325" s="142" t="s">
        <v>2165</v>
      </c>
    </row>
    <row r="4326" ht="15.75" customHeight="1">
      <c r="C4326" s="142" t="s">
        <v>1553</v>
      </c>
    </row>
    <row r="4327" ht="15.75" customHeight="1">
      <c r="C4327" s="142" t="s">
        <v>1492</v>
      </c>
    </row>
    <row r="4328" ht="15.75" customHeight="1">
      <c r="C4328" s="142" t="s">
        <v>1480</v>
      </c>
    </row>
    <row r="4329" ht="15.75" customHeight="1">
      <c r="D4329" s="142" t="s">
        <v>1648</v>
      </c>
    </row>
    <row r="4330" ht="15.75" customHeight="1">
      <c r="D4330" s="142" t="s">
        <v>1721</v>
      </c>
    </row>
    <row r="4331" ht="15.75" customHeight="1">
      <c r="D4331" s="142" t="s">
        <v>1893</v>
      </c>
    </row>
    <row r="4332" ht="15.75" customHeight="1">
      <c r="D4332" s="142" t="s">
        <v>1878</v>
      </c>
    </row>
    <row r="4333" ht="15.75" customHeight="1">
      <c r="C4333" s="142" t="s">
        <v>1497</v>
      </c>
    </row>
    <row r="4334" ht="15.75" customHeight="1">
      <c r="C4334" s="142" t="s">
        <v>1498</v>
      </c>
    </row>
    <row r="4335" ht="15.75" customHeight="1">
      <c r="C4335" s="142" t="s">
        <v>1499</v>
      </c>
    </row>
    <row r="4336" ht="15.75" customHeight="1">
      <c r="C4336" s="142" t="s">
        <v>1500</v>
      </c>
    </row>
    <row r="4337" ht="15.75" customHeight="1">
      <c r="C4337" s="142" t="s">
        <v>1501</v>
      </c>
    </row>
    <row r="4338" ht="15.75" customHeight="1">
      <c r="B4338" s="142" t="s">
        <v>1497</v>
      </c>
    </row>
    <row r="4339" ht="15.75" customHeight="1">
      <c r="A4339" s="142" t="s">
        <v>1527</v>
      </c>
    </row>
    <row r="4340" ht="15.75" customHeight="1"/>
    <row r="4341" ht="15.75" customHeight="1">
      <c r="A4341" s="142" t="s">
        <v>2166</v>
      </c>
    </row>
    <row r="4342" ht="15.75" customHeight="1">
      <c r="A4342" s="142" t="s">
        <v>1480</v>
      </c>
    </row>
    <row r="4343" ht="15.75" customHeight="1">
      <c r="B4343" s="142" t="s">
        <v>1480</v>
      </c>
    </row>
    <row r="4344" ht="15.75" customHeight="1">
      <c r="C4344" s="142" t="s">
        <v>2167</v>
      </c>
    </row>
    <row r="4345" ht="15.75" customHeight="1">
      <c r="C4345" s="142" t="s">
        <v>1636</v>
      </c>
    </row>
    <row r="4346" ht="15.75" customHeight="1">
      <c r="C4346" s="142" t="s">
        <v>1517</v>
      </c>
    </row>
    <row r="4347" ht="15.75" customHeight="1">
      <c r="C4347" s="142" t="s">
        <v>1484</v>
      </c>
    </row>
    <row r="4348" ht="15.75" customHeight="1">
      <c r="C4348" s="142" t="s">
        <v>1485</v>
      </c>
    </row>
    <row r="4349" ht="15.75" customHeight="1">
      <c r="C4349" s="142" t="s">
        <v>1486</v>
      </c>
    </row>
    <row r="4350" ht="15.75" customHeight="1">
      <c r="C4350" s="142" t="s">
        <v>1510</v>
      </c>
    </row>
    <row r="4351" ht="15.75" customHeight="1">
      <c r="C4351" s="142" t="s">
        <v>1488</v>
      </c>
    </row>
    <row r="4352" ht="15.75" customHeight="1">
      <c r="C4352" s="142" t="s">
        <v>1489</v>
      </c>
    </row>
    <row r="4353" ht="15.75" customHeight="1">
      <c r="C4353" s="142" t="s">
        <v>1620</v>
      </c>
    </row>
    <row r="4354" ht="15.75" customHeight="1">
      <c r="C4354" s="142" t="s">
        <v>1674</v>
      </c>
    </row>
    <row r="4355" ht="15.75" customHeight="1">
      <c r="C4355" s="142" t="s">
        <v>1492</v>
      </c>
    </row>
    <row r="4356" ht="15.75" customHeight="1">
      <c r="C4356" s="142" t="s">
        <v>1480</v>
      </c>
    </row>
    <row r="4357" ht="15.75" customHeight="1">
      <c r="D4357" s="142" t="s">
        <v>1611</v>
      </c>
    </row>
    <row r="4358" ht="15.75" customHeight="1">
      <c r="D4358" s="142" t="s">
        <v>2104</v>
      </c>
    </row>
    <row r="4359" ht="15.75" customHeight="1">
      <c r="D4359" s="142" t="s">
        <v>1895</v>
      </c>
    </row>
    <row r="4360" ht="15.75" customHeight="1">
      <c r="D4360" s="142" t="s">
        <v>1878</v>
      </c>
    </row>
    <row r="4361" ht="15.75" customHeight="1">
      <c r="C4361" s="142" t="s">
        <v>1497</v>
      </c>
    </row>
    <row r="4362" ht="15.75" customHeight="1">
      <c r="C4362" s="142" t="s">
        <v>1498</v>
      </c>
    </row>
    <row r="4363" ht="15.75" customHeight="1">
      <c r="C4363" s="142" t="s">
        <v>1499</v>
      </c>
    </row>
    <row r="4364" ht="15.75" customHeight="1">
      <c r="C4364" s="142" t="s">
        <v>1500</v>
      </c>
    </row>
    <row r="4365" ht="15.75" customHeight="1">
      <c r="C4365" s="142" t="s">
        <v>1501</v>
      </c>
    </row>
    <row r="4366" ht="15.75" customHeight="1">
      <c r="B4366" s="142" t="s">
        <v>1497</v>
      </c>
    </row>
    <row r="4367" ht="15.75" customHeight="1">
      <c r="B4367" s="142" t="s">
        <v>1480</v>
      </c>
    </row>
    <row r="4368" ht="15.75" customHeight="1">
      <c r="C4368" s="142" t="s">
        <v>2168</v>
      </c>
    </row>
    <row r="4369" ht="15.75" customHeight="1">
      <c r="C4369" s="142" t="s">
        <v>1651</v>
      </c>
    </row>
    <row r="4370" ht="15.75" customHeight="1">
      <c r="C4370" s="142" t="s">
        <v>1517</v>
      </c>
    </row>
    <row r="4371" ht="15.75" customHeight="1">
      <c r="C4371" s="142" t="s">
        <v>1484</v>
      </c>
    </row>
    <row r="4372" ht="15.75" customHeight="1">
      <c r="C4372" s="142" t="s">
        <v>1485</v>
      </c>
    </row>
    <row r="4373" ht="15.75" customHeight="1">
      <c r="C4373" s="142" t="s">
        <v>1486</v>
      </c>
    </row>
    <row r="4374" ht="15.75" customHeight="1">
      <c r="C4374" s="142" t="s">
        <v>1510</v>
      </c>
    </row>
    <row r="4375" ht="15.75" customHeight="1">
      <c r="C4375" s="142" t="s">
        <v>1488</v>
      </c>
    </row>
    <row r="4376" ht="15.75" customHeight="1">
      <c r="C4376" s="142" t="s">
        <v>1489</v>
      </c>
    </row>
    <row r="4377" ht="15.75" customHeight="1">
      <c r="C4377" s="142" t="s">
        <v>2169</v>
      </c>
    </row>
    <row r="4378" ht="15.75" customHeight="1">
      <c r="C4378" s="142" t="s">
        <v>2170</v>
      </c>
    </row>
    <row r="4379" ht="15.75" customHeight="1">
      <c r="C4379" s="142" t="s">
        <v>1492</v>
      </c>
    </row>
    <row r="4380" ht="15.75" customHeight="1">
      <c r="C4380" s="142" t="s">
        <v>1480</v>
      </c>
    </row>
    <row r="4381" ht="15.75" customHeight="1">
      <c r="D4381" s="142" t="s">
        <v>2171</v>
      </c>
    </row>
    <row r="4382" ht="15.75" customHeight="1">
      <c r="D4382" s="142" t="s">
        <v>1903</v>
      </c>
    </row>
    <row r="4383" ht="15.75" customHeight="1">
      <c r="D4383" s="142" t="s">
        <v>1895</v>
      </c>
    </row>
    <row r="4384" ht="15.75" customHeight="1">
      <c r="D4384" s="142" t="s">
        <v>2160</v>
      </c>
    </row>
    <row r="4385" ht="15.75" customHeight="1">
      <c r="C4385" s="142" t="s">
        <v>1497</v>
      </c>
    </row>
    <row r="4386" ht="15.75" customHeight="1">
      <c r="C4386" s="142" t="s">
        <v>2032</v>
      </c>
    </row>
    <row r="4387" ht="15.75" customHeight="1">
      <c r="C4387" s="142" t="s">
        <v>1499</v>
      </c>
    </row>
    <row r="4388" ht="15.75" customHeight="1">
      <c r="C4388" s="142" t="s">
        <v>1500</v>
      </c>
    </row>
    <row r="4389" ht="15.75" customHeight="1">
      <c r="C4389" s="142" t="s">
        <v>1501</v>
      </c>
    </row>
    <row r="4390" ht="15.75" customHeight="1">
      <c r="B4390" s="142" t="s">
        <v>1497</v>
      </c>
    </row>
    <row r="4391" ht="15.75" customHeight="1">
      <c r="B4391" s="142" t="s">
        <v>1480</v>
      </c>
    </row>
    <row r="4392" ht="15.75" customHeight="1">
      <c r="C4392" s="142" t="s">
        <v>1943</v>
      </c>
    </row>
    <row r="4393" ht="15.75" customHeight="1">
      <c r="C4393" s="142" t="s">
        <v>1565</v>
      </c>
    </row>
    <row r="4394" ht="15.75" customHeight="1">
      <c r="C4394" s="142" t="s">
        <v>1517</v>
      </c>
    </row>
    <row r="4395" ht="15.75" customHeight="1">
      <c r="C4395" s="142" t="s">
        <v>1484</v>
      </c>
    </row>
    <row r="4396" ht="15.75" customHeight="1">
      <c r="C4396" s="142" t="s">
        <v>1485</v>
      </c>
    </row>
    <row r="4397" ht="15.75" customHeight="1">
      <c r="C4397" s="142" t="s">
        <v>1486</v>
      </c>
    </row>
    <row r="4398" ht="15.75" customHeight="1">
      <c r="C4398" s="142" t="s">
        <v>1510</v>
      </c>
    </row>
    <row r="4399" ht="15.75" customHeight="1">
      <c r="C4399" s="142" t="s">
        <v>1488</v>
      </c>
    </row>
    <row r="4400" ht="15.75" customHeight="1">
      <c r="C4400" s="142" t="s">
        <v>1489</v>
      </c>
    </row>
    <row r="4401" ht="15.75" customHeight="1">
      <c r="C4401" s="142" t="s">
        <v>1944</v>
      </c>
    </row>
    <row r="4402" ht="15.75" customHeight="1">
      <c r="C4402" s="142" t="s">
        <v>1713</v>
      </c>
    </row>
    <row r="4403" ht="15.75" customHeight="1">
      <c r="C4403" s="142" t="s">
        <v>1492</v>
      </c>
    </row>
    <row r="4404" ht="15.75" customHeight="1">
      <c r="C4404" s="142" t="s">
        <v>1480</v>
      </c>
    </row>
    <row r="4405" ht="15.75" customHeight="1">
      <c r="D4405" s="142" t="s">
        <v>1714</v>
      </c>
    </row>
    <row r="4406" ht="15.75" customHeight="1">
      <c r="D4406" s="142" t="s">
        <v>1945</v>
      </c>
    </row>
    <row r="4407" ht="15.75" customHeight="1">
      <c r="D4407" s="142" t="s">
        <v>1941</v>
      </c>
    </row>
    <row r="4408" ht="15.75" customHeight="1">
      <c r="D4408" s="142" t="s">
        <v>1715</v>
      </c>
    </row>
    <row r="4409" ht="15.75" customHeight="1">
      <c r="C4409" s="142" t="s">
        <v>1497</v>
      </c>
    </row>
    <row r="4410" ht="15.75" customHeight="1">
      <c r="C4410" s="142" t="s">
        <v>1498</v>
      </c>
    </row>
    <row r="4411" ht="15.75" customHeight="1">
      <c r="C4411" s="142" t="s">
        <v>1499</v>
      </c>
    </row>
    <row r="4412" ht="15.75" customHeight="1">
      <c r="C4412" s="142" t="s">
        <v>1500</v>
      </c>
    </row>
    <row r="4413" ht="15.75" customHeight="1">
      <c r="C4413" s="142" t="s">
        <v>1501</v>
      </c>
    </row>
    <row r="4414" ht="15.75" customHeight="1">
      <c r="B4414" s="142" t="s">
        <v>1497</v>
      </c>
    </row>
    <row r="4415" ht="15.75" customHeight="1">
      <c r="B4415" s="142" t="s">
        <v>1480</v>
      </c>
    </row>
    <row r="4416" ht="15.75" customHeight="1">
      <c r="C4416" s="142" t="s">
        <v>2172</v>
      </c>
    </row>
    <row r="4417" ht="15.75" customHeight="1">
      <c r="C4417" s="142" t="s">
        <v>1565</v>
      </c>
    </row>
    <row r="4418" ht="15.75" customHeight="1">
      <c r="C4418" s="142" t="s">
        <v>1517</v>
      </c>
    </row>
    <row r="4419" ht="15.75" customHeight="1">
      <c r="C4419" s="142" t="s">
        <v>1484</v>
      </c>
    </row>
    <row r="4420" ht="15.75" customHeight="1">
      <c r="C4420" s="142" t="s">
        <v>1485</v>
      </c>
    </row>
    <row r="4421" ht="15.75" customHeight="1">
      <c r="C4421" s="142" t="s">
        <v>1486</v>
      </c>
    </row>
    <row r="4422" ht="15.75" customHeight="1">
      <c r="C4422" s="142" t="s">
        <v>1510</v>
      </c>
    </row>
    <row r="4423" ht="15.75" customHeight="1">
      <c r="C4423" s="142" t="s">
        <v>1488</v>
      </c>
    </row>
    <row r="4424" ht="15.75" customHeight="1">
      <c r="C4424" s="142" t="s">
        <v>1489</v>
      </c>
    </row>
    <row r="4425" ht="15.75" customHeight="1">
      <c r="C4425" s="142" t="s">
        <v>2173</v>
      </c>
    </row>
    <row r="4426" ht="15.75" customHeight="1">
      <c r="C4426" s="142" t="s">
        <v>1600</v>
      </c>
    </row>
    <row r="4427" ht="15.75" customHeight="1">
      <c r="C4427" s="142" t="s">
        <v>1492</v>
      </c>
    </row>
    <row r="4428" ht="15.75" customHeight="1">
      <c r="C4428" s="142" t="s">
        <v>1480</v>
      </c>
    </row>
    <row r="4429" ht="15.75" customHeight="1">
      <c r="D4429" s="142" t="s">
        <v>1559</v>
      </c>
    </row>
    <row r="4430" ht="15.75" customHeight="1">
      <c r="D4430" s="142" t="s">
        <v>2174</v>
      </c>
    </row>
    <row r="4431" ht="15.75" customHeight="1">
      <c r="D4431" s="142" t="s">
        <v>1883</v>
      </c>
    </row>
    <row r="4432" ht="15.75" customHeight="1">
      <c r="D4432" s="142" t="s">
        <v>1790</v>
      </c>
    </row>
    <row r="4433" ht="15.75" customHeight="1">
      <c r="C4433" s="142" t="s">
        <v>1497</v>
      </c>
    </row>
    <row r="4434" ht="15.75" customHeight="1">
      <c r="C4434" s="142" t="s">
        <v>1498</v>
      </c>
    </row>
    <row r="4435" ht="15.75" customHeight="1">
      <c r="C4435" s="142" t="s">
        <v>1499</v>
      </c>
    </row>
    <row r="4436" ht="15.75" customHeight="1">
      <c r="C4436" s="142" t="s">
        <v>1500</v>
      </c>
    </row>
    <row r="4437" ht="15.75" customHeight="1">
      <c r="C4437" s="142" t="s">
        <v>1501</v>
      </c>
    </row>
    <row r="4438" ht="15.75" customHeight="1">
      <c r="B4438" s="142" t="s">
        <v>1497</v>
      </c>
    </row>
    <row r="4439" ht="15.75" customHeight="1">
      <c r="B4439" s="142" t="s">
        <v>1480</v>
      </c>
    </row>
    <row r="4440" ht="15.75" customHeight="1">
      <c r="C4440" s="142" t="s">
        <v>2175</v>
      </c>
    </row>
    <row r="4441" ht="15.75" customHeight="1">
      <c r="C4441" s="142" t="s">
        <v>1565</v>
      </c>
    </row>
    <row r="4442" ht="15.75" customHeight="1">
      <c r="C4442" s="142" t="s">
        <v>1517</v>
      </c>
    </row>
    <row r="4443" ht="15.75" customHeight="1">
      <c r="C4443" s="142" t="s">
        <v>1484</v>
      </c>
    </row>
    <row r="4444" ht="15.75" customHeight="1">
      <c r="C4444" s="142" t="s">
        <v>1485</v>
      </c>
    </row>
    <row r="4445" ht="15.75" customHeight="1">
      <c r="C4445" s="142" t="s">
        <v>1486</v>
      </c>
    </row>
    <row r="4446" ht="15.75" customHeight="1">
      <c r="C4446" s="142" t="s">
        <v>1510</v>
      </c>
    </row>
    <row r="4447" ht="15.75" customHeight="1">
      <c r="C4447" s="142" t="s">
        <v>1488</v>
      </c>
    </row>
    <row r="4448" ht="15.75" customHeight="1">
      <c r="C4448" s="142" t="s">
        <v>1489</v>
      </c>
    </row>
    <row r="4449" ht="15.75" customHeight="1">
      <c r="C4449" s="142" t="s">
        <v>2176</v>
      </c>
    </row>
    <row r="4450" ht="15.75" customHeight="1">
      <c r="C4450" s="142" t="s">
        <v>1719</v>
      </c>
    </row>
    <row r="4451" ht="15.75" customHeight="1">
      <c r="C4451" s="142" t="s">
        <v>1492</v>
      </c>
    </row>
    <row r="4452" ht="15.75" customHeight="1">
      <c r="C4452" s="142" t="s">
        <v>1480</v>
      </c>
    </row>
    <row r="4453" ht="15.75" customHeight="1">
      <c r="D4453" s="142" t="s">
        <v>2177</v>
      </c>
    </row>
    <row r="4454" ht="15.75" customHeight="1">
      <c r="D4454" s="142" t="s">
        <v>1705</v>
      </c>
    </row>
    <row r="4455" ht="15.75" customHeight="1">
      <c r="D4455" s="142" t="s">
        <v>1629</v>
      </c>
    </row>
    <row r="4456" ht="15.75" customHeight="1">
      <c r="D4456" s="142" t="s">
        <v>1888</v>
      </c>
    </row>
    <row r="4457" ht="15.75" customHeight="1">
      <c r="C4457" s="142" t="s">
        <v>1497</v>
      </c>
    </row>
    <row r="4458" ht="15.75" customHeight="1">
      <c r="C4458" s="142" t="s">
        <v>1498</v>
      </c>
    </row>
    <row r="4459" ht="15.75" customHeight="1">
      <c r="C4459" s="142" t="s">
        <v>1499</v>
      </c>
    </row>
    <row r="4460" ht="15.75" customHeight="1">
      <c r="C4460" s="142" t="s">
        <v>1500</v>
      </c>
    </row>
    <row r="4461" ht="15.75" customHeight="1">
      <c r="C4461" s="142" t="s">
        <v>1501</v>
      </c>
    </row>
    <row r="4462" ht="15.75" customHeight="1">
      <c r="B4462" s="142" t="s">
        <v>1497</v>
      </c>
    </row>
    <row r="4463" ht="15.75" customHeight="1">
      <c r="B4463" s="142" t="s">
        <v>1480</v>
      </c>
    </row>
    <row r="4464" ht="15.75" customHeight="1">
      <c r="C4464" s="142" t="s">
        <v>2178</v>
      </c>
    </row>
    <row r="4465" ht="15.75" customHeight="1">
      <c r="C4465" s="142" t="s">
        <v>1651</v>
      </c>
    </row>
    <row r="4466" ht="15.75" customHeight="1">
      <c r="C4466" s="142" t="s">
        <v>1517</v>
      </c>
    </row>
    <row r="4467" ht="15.75" customHeight="1">
      <c r="C4467" s="142" t="s">
        <v>1484</v>
      </c>
    </row>
    <row r="4468" ht="15.75" customHeight="1">
      <c r="C4468" s="142" t="s">
        <v>1485</v>
      </c>
    </row>
    <row r="4469" ht="15.75" customHeight="1">
      <c r="C4469" s="142" t="s">
        <v>1486</v>
      </c>
    </row>
    <row r="4470" ht="15.75" customHeight="1">
      <c r="C4470" s="142" t="s">
        <v>1510</v>
      </c>
    </row>
    <row r="4471" ht="15.75" customHeight="1">
      <c r="C4471" s="142" t="s">
        <v>1488</v>
      </c>
    </row>
    <row r="4472" ht="15.75" customHeight="1">
      <c r="C4472" s="142" t="s">
        <v>1489</v>
      </c>
    </row>
    <row r="4473" ht="15.75" customHeight="1">
      <c r="C4473" s="142" t="s">
        <v>1739</v>
      </c>
    </row>
    <row r="4474" ht="15.75" customHeight="1">
      <c r="C4474" s="142" t="s">
        <v>2179</v>
      </c>
    </row>
    <row r="4475" ht="15.75" customHeight="1">
      <c r="C4475" s="142" t="s">
        <v>1492</v>
      </c>
    </row>
    <row r="4476" ht="15.75" customHeight="1">
      <c r="C4476" s="142" t="s">
        <v>1480</v>
      </c>
    </row>
    <row r="4477" ht="15.75" customHeight="1">
      <c r="D4477" s="142" t="s">
        <v>1740</v>
      </c>
    </row>
    <row r="4478" ht="15.75" customHeight="1">
      <c r="D4478" s="142" t="s">
        <v>1554</v>
      </c>
    </row>
    <row r="4479" ht="15.75" customHeight="1">
      <c r="D4479" s="142" t="s">
        <v>1831</v>
      </c>
    </row>
    <row r="4480" ht="15.75" customHeight="1">
      <c r="D4480" s="142" t="s">
        <v>1974</v>
      </c>
    </row>
    <row r="4481" ht="15.75" customHeight="1">
      <c r="C4481" s="142" t="s">
        <v>1497</v>
      </c>
    </row>
    <row r="4482" ht="15.75" customHeight="1">
      <c r="C4482" s="142" t="s">
        <v>1498</v>
      </c>
    </row>
    <row r="4483" ht="15.75" customHeight="1">
      <c r="C4483" s="142" t="s">
        <v>1499</v>
      </c>
    </row>
    <row r="4484" ht="15.75" customHeight="1">
      <c r="C4484" s="142" t="s">
        <v>1500</v>
      </c>
    </row>
    <row r="4485" ht="15.75" customHeight="1">
      <c r="C4485" s="142" t="s">
        <v>1501</v>
      </c>
    </row>
    <row r="4486" ht="15.75" customHeight="1">
      <c r="B4486" s="142" t="s">
        <v>1497</v>
      </c>
    </row>
    <row r="4487" ht="15.75" customHeight="1">
      <c r="A4487" s="142" t="s">
        <v>1527</v>
      </c>
    </row>
    <row r="4488" ht="15.75" customHeight="1">
      <c r="A4488" s="142" t="s">
        <v>2180</v>
      </c>
    </row>
    <row r="4489" ht="15.75" customHeight="1">
      <c r="A4489" s="142" t="s">
        <v>1480</v>
      </c>
    </row>
    <row r="4490" ht="15.75" customHeight="1">
      <c r="B4490" s="142" t="s">
        <v>1480</v>
      </c>
    </row>
    <row r="4491" ht="15.75" customHeight="1">
      <c r="C4491" s="142" t="s">
        <v>2167</v>
      </c>
    </row>
    <row r="4492" ht="15.75" customHeight="1">
      <c r="C4492" s="142" t="s">
        <v>1636</v>
      </c>
    </row>
    <row r="4493" ht="15.75" customHeight="1">
      <c r="C4493" s="142" t="s">
        <v>1517</v>
      </c>
    </row>
    <row r="4494" ht="15.75" customHeight="1">
      <c r="C4494" s="142" t="s">
        <v>1484</v>
      </c>
    </row>
    <row r="4495" ht="15.75" customHeight="1">
      <c r="C4495" s="142" t="s">
        <v>1485</v>
      </c>
    </row>
    <row r="4496" ht="15.75" customHeight="1">
      <c r="C4496" s="142" t="s">
        <v>1486</v>
      </c>
    </row>
    <row r="4497" ht="15.75" customHeight="1">
      <c r="C4497" s="142" t="s">
        <v>1510</v>
      </c>
    </row>
    <row r="4498" ht="15.75" customHeight="1">
      <c r="C4498" s="142" t="s">
        <v>1488</v>
      </c>
    </row>
    <row r="4499" ht="15.75" customHeight="1">
      <c r="C4499" s="142" t="s">
        <v>1489</v>
      </c>
    </row>
    <row r="4500" ht="15.75" customHeight="1">
      <c r="C4500" s="142" t="s">
        <v>1620</v>
      </c>
    </row>
    <row r="4501" ht="15.75" customHeight="1">
      <c r="C4501" s="142" t="s">
        <v>1674</v>
      </c>
    </row>
    <row r="4502" ht="15.75" customHeight="1">
      <c r="C4502" s="142" t="s">
        <v>1492</v>
      </c>
    </row>
    <row r="4503" ht="15.75" customHeight="1">
      <c r="C4503" s="142" t="s">
        <v>1480</v>
      </c>
    </row>
    <row r="4504" ht="15.75" customHeight="1">
      <c r="D4504" s="142" t="s">
        <v>1611</v>
      </c>
    </row>
    <row r="4505" ht="15.75" customHeight="1">
      <c r="D4505" s="142" t="s">
        <v>2104</v>
      </c>
    </row>
    <row r="4506" ht="15.75" customHeight="1">
      <c r="D4506" s="142" t="s">
        <v>1895</v>
      </c>
    </row>
    <row r="4507" ht="15.75" customHeight="1">
      <c r="D4507" s="142" t="s">
        <v>1878</v>
      </c>
    </row>
    <row r="4508" ht="15.75" customHeight="1">
      <c r="C4508" s="142" t="s">
        <v>1497</v>
      </c>
    </row>
    <row r="4509" ht="15.75" customHeight="1">
      <c r="C4509" s="142" t="s">
        <v>1498</v>
      </c>
    </row>
    <row r="4510" ht="15.75" customHeight="1">
      <c r="C4510" s="142" t="s">
        <v>1499</v>
      </c>
    </row>
    <row r="4511" ht="15.75" customHeight="1">
      <c r="C4511" s="142" t="s">
        <v>1500</v>
      </c>
    </row>
    <row r="4512" ht="15.75" customHeight="1">
      <c r="C4512" s="142" t="s">
        <v>1501</v>
      </c>
    </row>
    <row r="4513" ht="15.75" customHeight="1">
      <c r="B4513" s="142" t="s">
        <v>1497</v>
      </c>
    </row>
    <row r="4514" ht="15.75" customHeight="1">
      <c r="B4514" s="142" t="s">
        <v>1480</v>
      </c>
    </row>
    <row r="4515" ht="15.75" customHeight="1">
      <c r="C4515" s="142" t="s">
        <v>2168</v>
      </c>
    </row>
    <row r="4516" ht="15.75" customHeight="1">
      <c r="C4516" s="142" t="s">
        <v>1651</v>
      </c>
    </row>
    <row r="4517" ht="15.75" customHeight="1">
      <c r="C4517" s="142" t="s">
        <v>1517</v>
      </c>
    </row>
    <row r="4518" ht="15.75" customHeight="1">
      <c r="C4518" s="142" t="s">
        <v>1484</v>
      </c>
    </row>
    <row r="4519" ht="15.75" customHeight="1">
      <c r="C4519" s="142" t="s">
        <v>1485</v>
      </c>
    </row>
    <row r="4520" ht="15.75" customHeight="1">
      <c r="C4520" s="142" t="s">
        <v>1486</v>
      </c>
    </row>
    <row r="4521" ht="15.75" customHeight="1">
      <c r="C4521" s="142" t="s">
        <v>1510</v>
      </c>
    </row>
    <row r="4522" ht="15.75" customHeight="1">
      <c r="C4522" s="142" t="s">
        <v>1488</v>
      </c>
    </row>
    <row r="4523" ht="15.75" customHeight="1">
      <c r="C4523" s="142" t="s">
        <v>1489</v>
      </c>
    </row>
    <row r="4524" ht="15.75" customHeight="1">
      <c r="C4524" s="142" t="s">
        <v>2030</v>
      </c>
    </row>
    <row r="4525" ht="15.75" customHeight="1">
      <c r="C4525" s="142" t="s">
        <v>2170</v>
      </c>
    </row>
    <row r="4526" ht="15.75" customHeight="1">
      <c r="C4526" s="142" t="s">
        <v>1492</v>
      </c>
    </row>
    <row r="4527" ht="15.75" customHeight="1">
      <c r="C4527" s="142" t="s">
        <v>1480</v>
      </c>
    </row>
    <row r="4528" ht="15.75" customHeight="1">
      <c r="D4528" s="142" t="s">
        <v>2171</v>
      </c>
    </row>
    <row r="4529" ht="15.75" customHeight="1">
      <c r="D4529" s="142" t="s">
        <v>1903</v>
      </c>
    </row>
    <row r="4530" ht="15.75" customHeight="1">
      <c r="D4530" s="142" t="s">
        <v>1895</v>
      </c>
    </row>
    <row r="4531" ht="15.75" customHeight="1">
      <c r="D4531" s="142" t="s">
        <v>2160</v>
      </c>
    </row>
    <row r="4532" ht="15.75" customHeight="1">
      <c r="C4532" s="142" t="s">
        <v>1497</v>
      </c>
    </row>
    <row r="4533" ht="15.75" customHeight="1">
      <c r="C4533" s="142" t="s">
        <v>2032</v>
      </c>
    </row>
    <row r="4534" ht="15.75" customHeight="1">
      <c r="C4534" s="142" t="s">
        <v>1499</v>
      </c>
    </row>
    <row r="4535" ht="15.75" customHeight="1">
      <c r="C4535" s="142" t="s">
        <v>1500</v>
      </c>
    </row>
    <row r="4536" ht="15.75" customHeight="1">
      <c r="C4536" s="142" t="s">
        <v>1501</v>
      </c>
    </row>
    <row r="4537" ht="15.75" customHeight="1">
      <c r="B4537" s="142" t="s">
        <v>1497</v>
      </c>
    </row>
    <row r="4538" ht="15.75" customHeight="1">
      <c r="B4538" s="142" t="s">
        <v>1480</v>
      </c>
    </row>
    <row r="4539" ht="15.75" customHeight="1">
      <c r="C4539" s="142" t="s">
        <v>1943</v>
      </c>
    </row>
    <row r="4540" ht="15.75" customHeight="1">
      <c r="C4540" s="142" t="s">
        <v>1565</v>
      </c>
    </row>
    <row r="4541" ht="15.75" customHeight="1">
      <c r="C4541" s="142" t="s">
        <v>1517</v>
      </c>
    </row>
    <row r="4542" ht="15.75" customHeight="1">
      <c r="C4542" s="142" t="s">
        <v>1484</v>
      </c>
    </row>
    <row r="4543" ht="15.75" customHeight="1">
      <c r="C4543" s="142" t="s">
        <v>1485</v>
      </c>
    </row>
    <row r="4544" ht="15.75" customHeight="1">
      <c r="C4544" s="142" t="s">
        <v>1486</v>
      </c>
    </row>
    <row r="4545" ht="15.75" customHeight="1">
      <c r="C4545" s="142" t="s">
        <v>1510</v>
      </c>
    </row>
    <row r="4546" ht="15.75" customHeight="1">
      <c r="C4546" s="142" t="s">
        <v>1488</v>
      </c>
    </row>
    <row r="4547" ht="15.75" customHeight="1">
      <c r="C4547" s="142" t="s">
        <v>1489</v>
      </c>
    </row>
    <row r="4548" ht="15.75" customHeight="1">
      <c r="C4548" s="142" t="s">
        <v>1944</v>
      </c>
    </row>
    <row r="4549" ht="15.75" customHeight="1">
      <c r="C4549" s="142" t="s">
        <v>1713</v>
      </c>
    </row>
    <row r="4550" ht="15.75" customHeight="1">
      <c r="C4550" s="142" t="s">
        <v>1492</v>
      </c>
    </row>
    <row r="4551" ht="15.75" customHeight="1">
      <c r="C4551" s="142" t="s">
        <v>1480</v>
      </c>
    </row>
    <row r="4552" ht="15.75" customHeight="1">
      <c r="D4552" s="142" t="s">
        <v>1714</v>
      </c>
    </row>
    <row r="4553" ht="15.75" customHeight="1">
      <c r="D4553" s="142" t="s">
        <v>1945</v>
      </c>
    </row>
    <row r="4554" ht="15.75" customHeight="1">
      <c r="D4554" s="142" t="s">
        <v>1941</v>
      </c>
    </row>
    <row r="4555" ht="15.75" customHeight="1">
      <c r="D4555" s="142" t="s">
        <v>1715</v>
      </c>
    </row>
    <row r="4556" ht="15.75" customHeight="1">
      <c r="C4556" s="142" t="s">
        <v>1497</v>
      </c>
    </row>
    <row r="4557" ht="15.75" customHeight="1">
      <c r="C4557" s="142" t="s">
        <v>1498</v>
      </c>
    </row>
    <row r="4558" ht="15.75" customHeight="1">
      <c r="C4558" s="142" t="s">
        <v>1499</v>
      </c>
    </row>
    <row r="4559" ht="15.75" customHeight="1">
      <c r="C4559" s="142" t="s">
        <v>1500</v>
      </c>
    </row>
    <row r="4560" ht="15.75" customHeight="1">
      <c r="C4560" s="142" t="s">
        <v>1501</v>
      </c>
    </row>
    <row r="4561" ht="15.75" customHeight="1">
      <c r="B4561" s="142" t="s">
        <v>1497</v>
      </c>
    </row>
    <row r="4562" ht="15.75" customHeight="1">
      <c r="B4562" s="142" t="s">
        <v>1480</v>
      </c>
    </row>
    <row r="4563" ht="15.75" customHeight="1">
      <c r="C4563" s="142" t="s">
        <v>2181</v>
      </c>
    </row>
    <row r="4564" ht="15.75" customHeight="1">
      <c r="C4564" s="142" t="s">
        <v>1536</v>
      </c>
    </row>
    <row r="4565" ht="15.75" customHeight="1">
      <c r="C4565" s="142" t="s">
        <v>1517</v>
      </c>
    </row>
    <row r="4566" ht="15.75" customHeight="1">
      <c r="C4566" s="142" t="s">
        <v>1484</v>
      </c>
    </row>
    <row r="4567" ht="15.75" customHeight="1">
      <c r="C4567" s="142" t="s">
        <v>1485</v>
      </c>
    </row>
    <row r="4568" ht="15.75" customHeight="1">
      <c r="C4568" s="142" t="s">
        <v>1486</v>
      </c>
    </row>
    <row r="4569" ht="15.75" customHeight="1">
      <c r="C4569" s="142" t="s">
        <v>1510</v>
      </c>
    </row>
    <row r="4570" ht="15.75" customHeight="1">
      <c r="C4570" s="142" t="s">
        <v>1488</v>
      </c>
    </row>
    <row r="4571" ht="15.75" customHeight="1">
      <c r="C4571" s="142" t="s">
        <v>1489</v>
      </c>
    </row>
    <row r="4572" ht="15.75" customHeight="1">
      <c r="C4572" s="142" t="s">
        <v>2182</v>
      </c>
    </row>
    <row r="4573" ht="15.75" customHeight="1">
      <c r="C4573" s="142" t="s">
        <v>2055</v>
      </c>
    </row>
    <row r="4574" ht="15.75" customHeight="1">
      <c r="C4574" s="142" t="s">
        <v>1492</v>
      </c>
    </row>
    <row r="4575" ht="15.75" customHeight="1">
      <c r="C4575" s="142" t="s">
        <v>1480</v>
      </c>
    </row>
    <row r="4576" ht="15.75" customHeight="1">
      <c r="D4576" s="142" t="s">
        <v>1740</v>
      </c>
    </row>
    <row r="4577" ht="15.75" customHeight="1">
      <c r="D4577" s="142" t="s">
        <v>1935</v>
      </c>
    </row>
    <row r="4578" ht="15.75" customHeight="1">
      <c r="D4578" s="142" t="s">
        <v>1879</v>
      </c>
    </row>
    <row r="4579" ht="15.75" customHeight="1">
      <c r="D4579" s="142" t="s">
        <v>1878</v>
      </c>
    </row>
    <row r="4580" ht="15.75" customHeight="1">
      <c r="C4580" s="142" t="s">
        <v>1497</v>
      </c>
    </row>
    <row r="4581" ht="15.75" customHeight="1">
      <c r="C4581" s="142" t="s">
        <v>1498</v>
      </c>
    </row>
    <row r="4582" ht="15.75" customHeight="1">
      <c r="C4582" s="142" t="s">
        <v>1499</v>
      </c>
    </row>
    <row r="4583" ht="15.75" customHeight="1">
      <c r="C4583" s="142" t="s">
        <v>1500</v>
      </c>
    </row>
    <row r="4584" ht="15.75" customHeight="1">
      <c r="C4584" s="142" t="s">
        <v>1501</v>
      </c>
    </row>
    <row r="4585" ht="15.75" customHeight="1">
      <c r="B4585" s="142" t="s">
        <v>1497</v>
      </c>
    </row>
    <row r="4586" ht="15.75" customHeight="1">
      <c r="B4586" s="142" t="s">
        <v>1480</v>
      </c>
    </row>
    <row r="4587" ht="15.75" customHeight="1">
      <c r="C4587" s="142" t="s">
        <v>2175</v>
      </c>
    </row>
    <row r="4588" ht="15.75" customHeight="1">
      <c r="C4588" s="142" t="s">
        <v>1565</v>
      </c>
    </row>
    <row r="4589" ht="15.75" customHeight="1">
      <c r="C4589" s="142" t="s">
        <v>1517</v>
      </c>
    </row>
    <row r="4590" ht="15.75" customHeight="1">
      <c r="C4590" s="142" t="s">
        <v>1484</v>
      </c>
    </row>
    <row r="4591" ht="15.75" customHeight="1">
      <c r="C4591" s="142" t="s">
        <v>1485</v>
      </c>
    </row>
    <row r="4592" ht="15.75" customHeight="1">
      <c r="C4592" s="142" t="s">
        <v>1486</v>
      </c>
    </row>
    <row r="4593" ht="15.75" customHeight="1">
      <c r="C4593" s="142" t="s">
        <v>1510</v>
      </c>
    </row>
    <row r="4594" ht="15.75" customHeight="1">
      <c r="C4594" s="142" t="s">
        <v>1488</v>
      </c>
    </row>
    <row r="4595" ht="15.75" customHeight="1">
      <c r="C4595" s="142" t="s">
        <v>1489</v>
      </c>
    </row>
    <row r="4596" ht="15.75" customHeight="1">
      <c r="C4596" s="142" t="s">
        <v>2176</v>
      </c>
    </row>
    <row r="4597" ht="15.75" customHeight="1">
      <c r="C4597" s="142" t="s">
        <v>1719</v>
      </c>
    </row>
    <row r="4598" ht="15.75" customHeight="1">
      <c r="C4598" s="142" t="s">
        <v>1492</v>
      </c>
    </row>
    <row r="4599" ht="15.75" customHeight="1">
      <c r="C4599" s="142" t="s">
        <v>1480</v>
      </c>
    </row>
    <row r="4600" ht="15.75" customHeight="1">
      <c r="D4600" s="142" t="s">
        <v>2177</v>
      </c>
    </row>
    <row r="4601" ht="15.75" customHeight="1">
      <c r="D4601" s="142" t="s">
        <v>1705</v>
      </c>
    </row>
    <row r="4602" ht="15.75" customHeight="1">
      <c r="D4602" s="142" t="s">
        <v>1629</v>
      </c>
    </row>
    <row r="4603" ht="15.75" customHeight="1">
      <c r="D4603" s="142" t="s">
        <v>1888</v>
      </c>
    </row>
    <row r="4604" ht="15.75" customHeight="1">
      <c r="C4604" s="142" t="s">
        <v>1497</v>
      </c>
    </row>
    <row r="4605" ht="15.75" customHeight="1">
      <c r="C4605" s="142" t="s">
        <v>1498</v>
      </c>
    </row>
    <row r="4606" ht="15.75" customHeight="1">
      <c r="C4606" s="142" t="s">
        <v>1499</v>
      </c>
    </row>
    <row r="4607" ht="15.75" customHeight="1">
      <c r="C4607" s="142" t="s">
        <v>1500</v>
      </c>
    </row>
    <row r="4608" ht="15.75" customHeight="1">
      <c r="C4608" s="142" t="s">
        <v>1501</v>
      </c>
    </row>
    <row r="4609" ht="15.75" customHeight="1">
      <c r="B4609" s="142" t="s">
        <v>1497</v>
      </c>
    </row>
    <row r="4610" ht="15.75" customHeight="1">
      <c r="B4610" s="142" t="s">
        <v>1480</v>
      </c>
    </row>
    <row r="4611" ht="15.75" customHeight="1">
      <c r="C4611" s="142" t="s">
        <v>2019</v>
      </c>
    </row>
    <row r="4612" ht="15.75" customHeight="1">
      <c r="C4612" s="142" t="s">
        <v>1536</v>
      </c>
    </row>
    <row r="4613" ht="15.75" customHeight="1">
      <c r="C4613" s="142" t="s">
        <v>1517</v>
      </c>
    </row>
    <row r="4614" ht="15.75" customHeight="1">
      <c r="C4614" s="142" t="s">
        <v>1484</v>
      </c>
    </row>
    <row r="4615" ht="15.75" customHeight="1">
      <c r="C4615" s="142" t="s">
        <v>1485</v>
      </c>
    </row>
    <row r="4616" ht="15.75" customHeight="1">
      <c r="C4616" s="142" t="s">
        <v>1486</v>
      </c>
    </row>
    <row r="4617" ht="15.75" customHeight="1">
      <c r="C4617" s="142" t="s">
        <v>1510</v>
      </c>
    </row>
    <row r="4618" ht="15.75" customHeight="1">
      <c r="C4618" s="142" t="s">
        <v>1488</v>
      </c>
    </row>
    <row r="4619" ht="15.75" customHeight="1">
      <c r="C4619" s="142" t="s">
        <v>1489</v>
      </c>
    </row>
    <row r="4620" ht="15.75" customHeight="1">
      <c r="C4620" s="142" t="s">
        <v>2183</v>
      </c>
    </row>
    <row r="4621" ht="15.75" customHeight="1">
      <c r="C4621" s="142" t="s">
        <v>2021</v>
      </c>
    </row>
    <row r="4622" ht="15.75" customHeight="1">
      <c r="C4622" s="142" t="s">
        <v>1492</v>
      </c>
    </row>
    <row r="4623" ht="15.75" customHeight="1">
      <c r="C4623" s="142" t="s">
        <v>1480</v>
      </c>
    </row>
    <row r="4624" ht="15.75" customHeight="1">
      <c r="D4624" s="142" t="s">
        <v>1559</v>
      </c>
    </row>
    <row r="4625" ht="15.75" customHeight="1">
      <c r="D4625" s="142" t="s">
        <v>1747</v>
      </c>
    </row>
    <row r="4626" ht="15.75" customHeight="1">
      <c r="D4626" s="142" t="s">
        <v>1989</v>
      </c>
    </row>
    <row r="4627" ht="15.75" customHeight="1">
      <c r="D4627" s="142" t="s">
        <v>2003</v>
      </c>
    </row>
    <row r="4628" ht="15.75" customHeight="1">
      <c r="C4628" s="142" t="s">
        <v>1497</v>
      </c>
    </row>
    <row r="4629" ht="15.75" customHeight="1">
      <c r="C4629" s="142" t="s">
        <v>1498</v>
      </c>
    </row>
    <row r="4630" ht="15.75" customHeight="1">
      <c r="C4630" s="142" t="s">
        <v>1499</v>
      </c>
    </row>
    <row r="4631" ht="15.75" customHeight="1">
      <c r="C4631" s="142" t="s">
        <v>1500</v>
      </c>
    </row>
    <row r="4632" ht="15.75" customHeight="1">
      <c r="C4632" s="142" t="s">
        <v>1501</v>
      </c>
    </row>
    <row r="4633" ht="15.75" customHeight="1">
      <c r="B4633" s="142" t="s">
        <v>1497</v>
      </c>
    </row>
    <row r="4634" ht="15.75" customHeight="1">
      <c r="A4634" s="142" t="s">
        <v>1527</v>
      </c>
    </row>
    <row r="4635" ht="15.75" customHeight="1"/>
    <row r="4636" ht="15.75" customHeight="1">
      <c r="A4636" s="142" t="s">
        <v>2184</v>
      </c>
    </row>
    <row r="4637" ht="15.75" customHeight="1">
      <c r="A4637" s="142" t="s">
        <v>1480</v>
      </c>
    </row>
    <row r="4638" ht="15.75" customHeight="1">
      <c r="B4638" s="142" t="s">
        <v>1480</v>
      </c>
    </row>
    <row r="4639" ht="15.75" customHeight="1">
      <c r="C4639" s="142" t="s">
        <v>2167</v>
      </c>
    </row>
    <row r="4640" ht="15.75" customHeight="1">
      <c r="C4640" s="142" t="s">
        <v>1636</v>
      </c>
    </row>
    <row r="4641" ht="15.75" customHeight="1">
      <c r="C4641" s="142" t="s">
        <v>1517</v>
      </c>
    </row>
    <row r="4642" ht="15.75" customHeight="1">
      <c r="C4642" s="142" t="s">
        <v>1484</v>
      </c>
    </row>
    <row r="4643" ht="15.75" customHeight="1">
      <c r="C4643" s="142" t="s">
        <v>1485</v>
      </c>
    </row>
    <row r="4644" ht="15.75" customHeight="1">
      <c r="C4644" s="142" t="s">
        <v>1486</v>
      </c>
    </row>
    <row r="4645" ht="15.75" customHeight="1">
      <c r="C4645" s="142" t="s">
        <v>1510</v>
      </c>
    </row>
    <row r="4646" ht="15.75" customHeight="1">
      <c r="C4646" s="142" t="s">
        <v>1488</v>
      </c>
    </row>
    <row r="4647" ht="15.75" customHeight="1">
      <c r="C4647" s="142" t="s">
        <v>1489</v>
      </c>
    </row>
    <row r="4648" ht="15.75" customHeight="1">
      <c r="C4648" s="142" t="s">
        <v>1620</v>
      </c>
    </row>
    <row r="4649" ht="15.75" customHeight="1">
      <c r="C4649" s="142" t="s">
        <v>1674</v>
      </c>
    </row>
    <row r="4650" ht="15.75" customHeight="1">
      <c r="C4650" s="142" t="s">
        <v>1492</v>
      </c>
    </row>
    <row r="4651" ht="15.75" customHeight="1">
      <c r="C4651" s="142" t="s">
        <v>1480</v>
      </c>
    </row>
    <row r="4652" ht="15.75" customHeight="1">
      <c r="D4652" s="142" t="s">
        <v>1611</v>
      </c>
    </row>
    <row r="4653" ht="15.75" customHeight="1">
      <c r="D4653" s="142" t="s">
        <v>2104</v>
      </c>
    </row>
    <row r="4654" ht="15.75" customHeight="1">
      <c r="D4654" s="142" t="s">
        <v>1895</v>
      </c>
    </row>
    <row r="4655" ht="15.75" customHeight="1">
      <c r="D4655" s="142" t="s">
        <v>1878</v>
      </c>
    </row>
    <row r="4656" ht="15.75" customHeight="1">
      <c r="C4656" s="142" t="s">
        <v>1497</v>
      </c>
    </row>
    <row r="4657" ht="15.75" customHeight="1">
      <c r="C4657" s="142" t="s">
        <v>1498</v>
      </c>
    </row>
    <row r="4658" ht="15.75" customHeight="1">
      <c r="C4658" s="142" t="s">
        <v>1499</v>
      </c>
    </row>
    <row r="4659" ht="15.75" customHeight="1">
      <c r="C4659" s="142" t="s">
        <v>1500</v>
      </c>
    </row>
    <row r="4660" ht="15.75" customHeight="1">
      <c r="C4660" s="142" t="s">
        <v>1501</v>
      </c>
    </row>
    <row r="4661" ht="15.75" customHeight="1">
      <c r="B4661" s="142" t="s">
        <v>1497</v>
      </c>
    </row>
    <row r="4662" ht="15.75" customHeight="1">
      <c r="B4662" s="142" t="s">
        <v>1480</v>
      </c>
    </row>
    <row r="4663" ht="15.75" customHeight="1">
      <c r="C4663" s="142" t="s">
        <v>2172</v>
      </c>
    </row>
    <row r="4664" ht="15.75" customHeight="1">
      <c r="C4664" s="142" t="s">
        <v>1565</v>
      </c>
    </row>
    <row r="4665" ht="15.75" customHeight="1">
      <c r="C4665" s="142" t="s">
        <v>1517</v>
      </c>
    </row>
    <row r="4666" ht="15.75" customHeight="1">
      <c r="C4666" s="142" t="s">
        <v>1484</v>
      </c>
    </row>
    <row r="4667" ht="15.75" customHeight="1">
      <c r="C4667" s="142" t="s">
        <v>1485</v>
      </c>
    </row>
    <row r="4668" ht="15.75" customHeight="1">
      <c r="C4668" s="142" t="s">
        <v>1486</v>
      </c>
    </row>
    <row r="4669" ht="15.75" customHeight="1">
      <c r="C4669" s="142" t="s">
        <v>1510</v>
      </c>
    </row>
    <row r="4670" ht="15.75" customHeight="1">
      <c r="C4670" s="142" t="s">
        <v>1488</v>
      </c>
    </row>
    <row r="4671" ht="15.75" customHeight="1">
      <c r="C4671" s="142" t="s">
        <v>1489</v>
      </c>
    </row>
    <row r="4672" ht="15.75" customHeight="1">
      <c r="C4672" s="142" t="s">
        <v>2173</v>
      </c>
    </row>
    <row r="4673" ht="15.75" customHeight="1">
      <c r="C4673" s="142" t="s">
        <v>1600</v>
      </c>
    </row>
    <row r="4674" ht="15.75" customHeight="1">
      <c r="C4674" s="142" t="s">
        <v>1492</v>
      </c>
    </row>
    <row r="4675" ht="15.75" customHeight="1">
      <c r="C4675" s="142" t="s">
        <v>1480</v>
      </c>
    </row>
    <row r="4676" ht="15.75" customHeight="1">
      <c r="D4676" s="142" t="s">
        <v>1559</v>
      </c>
    </row>
    <row r="4677" ht="15.75" customHeight="1">
      <c r="D4677" s="142" t="s">
        <v>2174</v>
      </c>
    </row>
    <row r="4678" ht="15.75" customHeight="1">
      <c r="D4678" s="142" t="s">
        <v>1883</v>
      </c>
    </row>
    <row r="4679" ht="15.75" customHeight="1">
      <c r="D4679" s="142" t="s">
        <v>1790</v>
      </c>
    </row>
    <row r="4680" ht="15.75" customHeight="1">
      <c r="C4680" s="142" t="s">
        <v>1497</v>
      </c>
    </row>
    <row r="4681" ht="15.75" customHeight="1">
      <c r="C4681" s="142" t="s">
        <v>1498</v>
      </c>
    </row>
    <row r="4682" ht="15.75" customHeight="1">
      <c r="C4682" s="142" t="s">
        <v>1499</v>
      </c>
    </row>
    <row r="4683" ht="15.75" customHeight="1">
      <c r="C4683" s="142" t="s">
        <v>1500</v>
      </c>
    </row>
    <row r="4684" ht="15.75" customHeight="1">
      <c r="C4684" s="142" t="s">
        <v>1501</v>
      </c>
    </row>
    <row r="4685" ht="15.75" customHeight="1">
      <c r="B4685" s="142" t="s">
        <v>1497</v>
      </c>
    </row>
    <row r="4686" ht="15.75" customHeight="1">
      <c r="B4686" s="142" t="s">
        <v>1480</v>
      </c>
    </row>
    <row r="4687" ht="15.75" customHeight="1">
      <c r="C4687" s="142" t="s">
        <v>2168</v>
      </c>
    </row>
    <row r="4688" ht="15.75" customHeight="1">
      <c r="C4688" s="142" t="s">
        <v>1651</v>
      </c>
    </row>
    <row r="4689" ht="15.75" customHeight="1">
      <c r="C4689" s="142" t="s">
        <v>1517</v>
      </c>
    </row>
    <row r="4690" ht="15.75" customHeight="1">
      <c r="C4690" s="142" t="s">
        <v>1484</v>
      </c>
    </row>
    <row r="4691" ht="15.75" customHeight="1">
      <c r="C4691" s="142" t="s">
        <v>1485</v>
      </c>
    </row>
    <row r="4692" ht="15.75" customHeight="1">
      <c r="C4692" s="142" t="s">
        <v>1486</v>
      </c>
    </row>
    <row r="4693" ht="15.75" customHeight="1">
      <c r="C4693" s="142" t="s">
        <v>1510</v>
      </c>
    </row>
    <row r="4694" ht="15.75" customHeight="1">
      <c r="C4694" s="142" t="s">
        <v>1488</v>
      </c>
    </row>
    <row r="4695" ht="15.75" customHeight="1">
      <c r="C4695" s="142" t="s">
        <v>1489</v>
      </c>
    </row>
    <row r="4696" ht="15.75" customHeight="1">
      <c r="C4696" s="142" t="s">
        <v>2030</v>
      </c>
    </row>
    <row r="4697" ht="15.75" customHeight="1">
      <c r="C4697" s="142" t="s">
        <v>2170</v>
      </c>
    </row>
    <row r="4698" ht="15.75" customHeight="1">
      <c r="C4698" s="142" t="s">
        <v>1492</v>
      </c>
    </row>
    <row r="4699" ht="15.75" customHeight="1">
      <c r="C4699" s="142" t="s">
        <v>1480</v>
      </c>
    </row>
    <row r="4700" ht="15.75" customHeight="1">
      <c r="D4700" s="142" t="s">
        <v>2171</v>
      </c>
    </row>
    <row r="4701" ht="15.75" customHeight="1">
      <c r="D4701" s="142" t="s">
        <v>1903</v>
      </c>
    </row>
    <row r="4702" ht="15.75" customHeight="1">
      <c r="D4702" s="142" t="s">
        <v>1895</v>
      </c>
    </row>
    <row r="4703" ht="15.75" customHeight="1">
      <c r="D4703" s="142" t="s">
        <v>2160</v>
      </c>
    </row>
    <row r="4704" ht="15.75" customHeight="1">
      <c r="C4704" s="142" t="s">
        <v>1497</v>
      </c>
    </row>
    <row r="4705" ht="15.75" customHeight="1">
      <c r="C4705" s="142" t="s">
        <v>2032</v>
      </c>
    </row>
    <row r="4706" ht="15.75" customHeight="1">
      <c r="C4706" s="142" t="s">
        <v>1499</v>
      </c>
    </row>
    <row r="4707" ht="15.75" customHeight="1">
      <c r="C4707" s="142" t="s">
        <v>1500</v>
      </c>
    </row>
    <row r="4708" ht="15.75" customHeight="1">
      <c r="C4708" s="142" t="s">
        <v>1501</v>
      </c>
    </row>
    <row r="4709" ht="15.75" customHeight="1">
      <c r="B4709" s="142" t="s">
        <v>1497</v>
      </c>
    </row>
    <row r="4710" ht="15.75" customHeight="1">
      <c r="B4710" s="142" t="s">
        <v>1480</v>
      </c>
    </row>
    <row r="4711" ht="15.75" customHeight="1">
      <c r="C4711" s="142" t="s">
        <v>1943</v>
      </c>
    </row>
    <row r="4712" ht="15.75" customHeight="1">
      <c r="C4712" s="142" t="s">
        <v>1565</v>
      </c>
    </row>
    <row r="4713" ht="15.75" customHeight="1">
      <c r="C4713" s="142" t="s">
        <v>1517</v>
      </c>
    </row>
    <row r="4714" ht="15.75" customHeight="1">
      <c r="C4714" s="142" t="s">
        <v>1484</v>
      </c>
    </row>
    <row r="4715" ht="15.75" customHeight="1">
      <c r="C4715" s="142" t="s">
        <v>1485</v>
      </c>
    </row>
    <row r="4716" ht="15.75" customHeight="1">
      <c r="C4716" s="142" t="s">
        <v>1486</v>
      </c>
    </row>
    <row r="4717" ht="15.75" customHeight="1">
      <c r="C4717" s="142" t="s">
        <v>1510</v>
      </c>
    </row>
    <row r="4718" ht="15.75" customHeight="1">
      <c r="C4718" s="142" t="s">
        <v>1488</v>
      </c>
    </row>
    <row r="4719" ht="15.75" customHeight="1">
      <c r="C4719" s="142" t="s">
        <v>1489</v>
      </c>
    </row>
    <row r="4720" ht="15.75" customHeight="1">
      <c r="C4720" s="142" t="s">
        <v>1944</v>
      </c>
    </row>
    <row r="4721" ht="15.75" customHeight="1">
      <c r="C4721" s="142" t="s">
        <v>1713</v>
      </c>
    </row>
    <row r="4722" ht="15.75" customHeight="1">
      <c r="C4722" s="142" t="s">
        <v>1492</v>
      </c>
    </row>
    <row r="4723" ht="15.75" customHeight="1">
      <c r="C4723" s="142" t="s">
        <v>1480</v>
      </c>
    </row>
    <row r="4724" ht="15.75" customHeight="1">
      <c r="D4724" s="142" t="s">
        <v>1714</v>
      </c>
    </row>
    <row r="4725" ht="15.75" customHeight="1">
      <c r="D4725" s="142" t="s">
        <v>1945</v>
      </c>
    </row>
    <row r="4726" ht="15.75" customHeight="1">
      <c r="D4726" s="142" t="s">
        <v>1941</v>
      </c>
    </row>
    <row r="4727" ht="15.75" customHeight="1">
      <c r="D4727" s="142" t="s">
        <v>1715</v>
      </c>
    </row>
    <row r="4728" ht="15.75" customHeight="1">
      <c r="C4728" s="142" t="s">
        <v>1497</v>
      </c>
    </row>
    <row r="4729" ht="15.75" customHeight="1">
      <c r="C4729" s="142" t="s">
        <v>1498</v>
      </c>
    </row>
    <row r="4730" ht="15.75" customHeight="1">
      <c r="C4730" s="142" t="s">
        <v>1499</v>
      </c>
    </row>
    <row r="4731" ht="15.75" customHeight="1">
      <c r="C4731" s="142" t="s">
        <v>1500</v>
      </c>
    </row>
    <row r="4732" ht="15.75" customHeight="1">
      <c r="C4732" s="142" t="s">
        <v>1501</v>
      </c>
    </row>
    <row r="4733" ht="15.75" customHeight="1">
      <c r="B4733" s="142" t="s">
        <v>1497</v>
      </c>
    </row>
    <row r="4734" ht="15.75" customHeight="1">
      <c r="B4734" s="142" t="s">
        <v>1480</v>
      </c>
    </row>
    <row r="4735" ht="15.75" customHeight="1">
      <c r="C4735" s="142" t="s">
        <v>2181</v>
      </c>
    </row>
    <row r="4736" ht="15.75" customHeight="1">
      <c r="C4736" s="142" t="s">
        <v>1536</v>
      </c>
    </row>
    <row r="4737" ht="15.75" customHeight="1">
      <c r="C4737" s="142" t="s">
        <v>1517</v>
      </c>
    </row>
    <row r="4738" ht="15.75" customHeight="1">
      <c r="C4738" s="142" t="s">
        <v>1484</v>
      </c>
    </row>
    <row r="4739" ht="15.75" customHeight="1">
      <c r="C4739" s="142" t="s">
        <v>1485</v>
      </c>
    </row>
    <row r="4740" ht="15.75" customHeight="1">
      <c r="C4740" s="142" t="s">
        <v>1486</v>
      </c>
    </row>
    <row r="4741" ht="15.75" customHeight="1">
      <c r="C4741" s="142" t="s">
        <v>1510</v>
      </c>
    </row>
    <row r="4742" ht="15.75" customHeight="1">
      <c r="C4742" s="142" t="s">
        <v>1488</v>
      </c>
    </row>
    <row r="4743" ht="15.75" customHeight="1">
      <c r="C4743" s="142" t="s">
        <v>1489</v>
      </c>
    </row>
    <row r="4744" ht="15.75" customHeight="1">
      <c r="C4744" s="142" t="s">
        <v>2182</v>
      </c>
    </row>
    <row r="4745" ht="15.75" customHeight="1">
      <c r="C4745" s="142" t="s">
        <v>2055</v>
      </c>
    </row>
    <row r="4746" ht="15.75" customHeight="1">
      <c r="C4746" s="142" t="s">
        <v>1492</v>
      </c>
    </row>
    <row r="4747" ht="15.75" customHeight="1">
      <c r="C4747" s="142" t="s">
        <v>1480</v>
      </c>
    </row>
    <row r="4748" ht="15.75" customHeight="1">
      <c r="D4748" s="142" t="s">
        <v>1740</v>
      </c>
    </row>
    <row r="4749" ht="15.75" customHeight="1">
      <c r="D4749" s="142" t="s">
        <v>1935</v>
      </c>
    </row>
    <row r="4750" ht="15.75" customHeight="1">
      <c r="D4750" s="142" t="s">
        <v>1879</v>
      </c>
    </row>
    <row r="4751" ht="15.75" customHeight="1">
      <c r="D4751" s="142" t="s">
        <v>1878</v>
      </c>
    </row>
    <row r="4752" ht="15.75" customHeight="1">
      <c r="C4752" s="142" t="s">
        <v>1497</v>
      </c>
    </row>
    <row r="4753" ht="15.75" customHeight="1">
      <c r="C4753" s="142" t="s">
        <v>1498</v>
      </c>
    </row>
    <row r="4754" ht="15.75" customHeight="1">
      <c r="C4754" s="142" t="s">
        <v>1499</v>
      </c>
    </row>
    <row r="4755" ht="15.75" customHeight="1">
      <c r="C4755" s="142" t="s">
        <v>1500</v>
      </c>
    </row>
    <row r="4756" ht="15.75" customHeight="1">
      <c r="C4756" s="142" t="s">
        <v>1501</v>
      </c>
    </row>
    <row r="4757" ht="15.75" customHeight="1">
      <c r="B4757" s="142" t="s">
        <v>1497</v>
      </c>
    </row>
    <row r="4758" ht="15.75" customHeight="1">
      <c r="B4758" s="142" t="s">
        <v>1480</v>
      </c>
    </row>
    <row r="4759" ht="15.75" customHeight="1">
      <c r="C4759" s="142" t="s">
        <v>2185</v>
      </c>
    </row>
    <row r="4760" ht="15.75" customHeight="1">
      <c r="C4760" s="142" t="s">
        <v>1565</v>
      </c>
    </row>
    <row r="4761" ht="15.75" customHeight="1">
      <c r="C4761" s="142" t="s">
        <v>1517</v>
      </c>
    </row>
    <row r="4762" ht="15.75" customHeight="1">
      <c r="C4762" s="142" t="s">
        <v>1484</v>
      </c>
    </row>
    <row r="4763" ht="15.75" customHeight="1">
      <c r="C4763" s="142" t="s">
        <v>1485</v>
      </c>
    </row>
    <row r="4764" ht="15.75" customHeight="1">
      <c r="C4764" s="142" t="s">
        <v>1486</v>
      </c>
    </row>
    <row r="4765" ht="15.75" customHeight="1">
      <c r="C4765" s="142" t="s">
        <v>1510</v>
      </c>
    </row>
    <row r="4766" ht="15.75" customHeight="1">
      <c r="C4766" s="142" t="s">
        <v>1488</v>
      </c>
    </row>
    <row r="4767" ht="15.75" customHeight="1">
      <c r="C4767" s="142" t="s">
        <v>1489</v>
      </c>
    </row>
    <row r="4768" ht="15.75" customHeight="1">
      <c r="C4768" s="142" t="s">
        <v>2186</v>
      </c>
    </row>
    <row r="4769" ht="15.75" customHeight="1">
      <c r="C4769" s="142" t="s">
        <v>2187</v>
      </c>
    </row>
    <row r="4770" ht="15.75" customHeight="1">
      <c r="C4770" s="142" t="s">
        <v>1492</v>
      </c>
    </row>
    <row r="4771" ht="15.75" customHeight="1">
      <c r="C4771" s="142" t="s">
        <v>1480</v>
      </c>
    </row>
    <row r="4772" ht="15.75" customHeight="1">
      <c r="D4772" s="142" t="s">
        <v>1758</v>
      </c>
    </row>
    <row r="4773" ht="15.75" customHeight="1">
      <c r="D4773" s="142" t="s">
        <v>2140</v>
      </c>
    </row>
    <row r="4774" ht="15.75" customHeight="1">
      <c r="D4774" s="142" t="s">
        <v>2177</v>
      </c>
    </row>
    <row r="4775" ht="15.75" customHeight="1">
      <c r="D4775" s="142" t="s">
        <v>1888</v>
      </c>
    </row>
    <row r="4776" ht="15.75" customHeight="1">
      <c r="C4776" s="142" t="s">
        <v>1497</v>
      </c>
    </row>
    <row r="4777" ht="15.75" customHeight="1">
      <c r="C4777" s="142" t="s">
        <v>1534</v>
      </c>
    </row>
    <row r="4778" ht="15.75" customHeight="1">
      <c r="C4778" s="142" t="s">
        <v>1499</v>
      </c>
    </row>
    <row r="4779" ht="15.75" customHeight="1">
      <c r="C4779" s="142" t="s">
        <v>1500</v>
      </c>
    </row>
    <row r="4780" ht="15.75" customHeight="1">
      <c r="C4780" s="142" t="s">
        <v>1501</v>
      </c>
    </row>
    <row r="4781" ht="15.75" customHeight="1">
      <c r="B4781" s="142" t="s">
        <v>1497</v>
      </c>
    </row>
    <row r="4782" ht="15.75" customHeight="1">
      <c r="A4782" s="142" t="s">
        <v>1527</v>
      </c>
    </row>
    <row r="4783" ht="15.75" customHeight="1"/>
    <row r="4784" ht="15.75" customHeight="1"/>
    <row r="4785" ht="15.75" customHeight="1">
      <c r="A4785" s="142" t="s">
        <v>2188</v>
      </c>
    </row>
    <row r="4786" ht="15.75" customHeight="1">
      <c r="A4786" s="142" t="s">
        <v>1480</v>
      </c>
    </row>
    <row r="4787" ht="15.75" customHeight="1">
      <c r="B4787" s="142" t="s">
        <v>1480</v>
      </c>
    </row>
    <row r="4788" ht="15.75" customHeight="1">
      <c r="C4788" s="142" t="s">
        <v>2189</v>
      </c>
    </row>
    <row r="4789" ht="15.75" customHeight="1">
      <c r="C4789" s="142" t="s">
        <v>1607</v>
      </c>
    </row>
    <row r="4790" ht="15.75" customHeight="1">
      <c r="C4790" s="142" t="s">
        <v>2190</v>
      </c>
    </row>
    <row r="4791" ht="15.75" customHeight="1">
      <c r="C4791" s="142" t="s">
        <v>1484</v>
      </c>
    </row>
    <row r="4792" ht="15.75" customHeight="1">
      <c r="C4792" s="142" t="s">
        <v>1485</v>
      </c>
    </row>
    <row r="4793" ht="15.75" customHeight="1">
      <c r="C4793" s="142" t="s">
        <v>1486</v>
      </c>
    </row>
    <row r="4794" ht="15.75" customHeight="1">
      <c r="C4794" s="142" t="s">
        <v>1510</v>
      </c>
    </row>
    <row r="4795" ht="15.75" customHeight="1">
      <c r="C4795" s="142" t="s">
        <v>1488</v>
      </c>
    </row>
    <row r="4796" ht="15.75" customHeight="1">
      <c r="C4796" s="142" t="s">
        <v>1489</v>
      </c>
    </row>
    <row r="4797" ht="15.75" customHeight="1">
      <c r="C4797" s="142" t="s">
        <v>1947</v>
      </c>
    </row>
    <row r="4798" ht="15.75" customHeight="1">
      <c r="C4798" s="142" t="s">
        <v>2191</v>
      </c>
    </row>
    <row r="4799" ht="15.75" customHeight="1">
      <c r="C4799" s="142" t="s">
        <v>1492</v>
      </c>
    </row>
    <row r="4800" ht="15.75" customHeight="1">
      <c r="C4800" s="142" t="s">
        <v>1480</v>
      </c>
    </row>
    <row r="4801" ht="15.75" customHeight="1">
      <c r="D4801" s="142" t="s">
        <v>1493</v>
      </c>
    </row>
    <row r="4802" ht="15.75" customHeight="1">
      <c r="D4802" s="142" t="s">
        <v>2121</v>
      </c>
    </row>
    <row r="4803" ht="15.75" customHeight="1">
      <c r="D4803" s="142" t="s">
        <v>1832</v>
      </c>
    </row>
    <row r="4804" ht="15.75" customHeight="1">
      <c r="D4804" s="142" t="s">
        <v>2177</v>
      </c>
    </row>
    <row r="4805" ht="15.75" customHeight="1">
      <c r="C4805" s="142" t="s">
        <v>1497</v>
      </c>
    </row>
    <row r="4806" ht="15.75" customHeight="1">
      <c r="C4806" s="142" t="s">
        <v>1498</v>
      </c>
    </row>
    <row r="4807" ht="15.75" customHeight="1">
      <c r="C4807" s="142" t="s">
        <v>1499</v>
      </c>
    </row>
    <row r="4808" ht="15.75" customHeight="1">
      <c r="C4808" s="142" t="s">
        <v>1500</v>
      </c>
    </row>
    <row r="4809" ht="15.75" customHeight="1">
      <c r="C4809" s="142" t="s">
        <v>1501</v>
      </c>
    </row>
    <row r="4810" ht="15.75" customHeight="1">
      <c r="B4810" s="142" t="s">
        <v>1497</v>
      </c>
    </row>
    <row r="4811" ht="15.75" customHeight="1">
      <c r="B4811" s="142" t="s">
        <v>1480</v>
      </c>
    </row>
    <row r="4812" ht="15.75" customHeight="1">
      <c r="C4812" s="142" t="s">
        <v>2164</v>
      </c>
    </row>
    <row r="4813" ht="15.75" customHeight="1">
      <c r="C4813" s="142" t="s">
        <v>1651</v>
      </c>
    </row>
    <row r="4814" ht="15.75" customHeight="1">
      <c r="C4814" s="142" t="s">
        <v>2190</v>
      </c>
    </row>
    <row r="4815" ht="15.75" customHeight="1">
      <c r="C4815" s="142" t="s">
        <v>1484</v>
      </c>
    </row>
    <row r="4816" ht="15.75" customHeight="1">
      <c r="C4816" s="142" t="s">
        <v>1485</v>
      </c>
    </row>
    <row r="4817" ht="15.75" customHeight="1">
      <c r="C4817" s="142" t="s">
        <v>1486</v>
      </c>
    </row>
    <row r="4818" ht="15.75" customHeight="1">
      <c r="C4818" s="142" t="s">
        <v>1510</v>
      </c>
    </row>
    <row r="4819" ht="15.75" customHeight="1">
      <c r="C4819" s="142" t="s">
        <v>1488</v>
      </c>
    </row>
    <row r="4820" ht="15.75" customHeight="1">
      <c r="C4820" s="142" t="s">
        <v>1489</v>
      </c>
    </row>
    <row r="4821" ht="15.75" customHeight="1">
      <c r="C4821" s="142" t="s">
        <v>2165</v>
      </c>
    </row>
    <row r="4822" ht="15.75" customHeight="1">
      <c r="C4822" s="142" t="s">
        <v>2192</v>
      </c>
    </row>
    <row r="4823" ht="15.75" customHeight="1">
      <c r="C4823" s="142" t="s">
        <v>1492</v>
      </c>
    </row>
    <row r="4824" ht="15.75" customHeight="1">
      <c r="C4824" s="142" t="s">
        <v>1480</v>
      </c>
    </row>
    <row r="4825" ht="15.75" customHeight="1">
      <c r="D4825" s="142" t="s">
        <v>1893</v>
      </c>
    </row>
    <row r="4826" ht="15.75" customHeight="1">
      <c r="D4826" s="142" t="s">
        <v>1807</v>
      </c>
    </row>
    <row r="4827" ht="15.75" customHeight="1">
      <c r="D4827" s="142" t="s">
        <v>1878</v>
      </c>
    </row>
    <row r="4828" ht="15.75" customHeight="1">
      <c r="D4828" s="142" t="s">
        <v>1910</v>
      </c>
    </row>
    <row r="4829" ht="15.75" customHeight="1">
      <c r="C4829" s="142" t="s">
        <v>1497</v>
      </c>
    </row>
    <row r="4830" ht="15.75" customHeight="1">
      <c r="C4830" s="142" t="s">
        <v>1498</v>
      </c>
    </row>
    <row r="4831" ht="15.75" customHeight="1">
      <c r="C4831" s="142" t="s">
        <v>1499</v>
      </c>
    </row>
    <row r="4832" ht="15.75" customHeight="1">
      <c r="C4832" s="142" t="s">
        <v>1500</v>
      </c>
    </row>
    <row r="4833" ht="15.75" customHeight="1">
      <c r="C4833" s="142" t="s">
        <v>1501</v>
      </c>
    </row>
    <row r="4834" ht="15.75" customHeight="1">
      <c r="B4834" s="142" t="s">
        <v>1497</v>
      </c>
    </row>
    <row r="4835" ht="15.75" customHeight="1">
      <c r="B4835" s="142" t="s">
        <v>1480</v>
      </c>
    </row>
    <row r="4836" ht="15.75" customHeight="1">
      <c r="C4836" s="142" t="s">
        <v>1655</v>
      </c>
    </row>
    <row r="4837" ht="15.75" customHeight="1">
      <c r="C4837" s="142" t="s">
        <v>1482</v>
      </c>
    </row>
    <row r="4838" ht="15.75" customHeight="1">
      <c r="C4838" s="142" t="s">
        <v>2190</v>
      </c>
    </row>
    <row r="4839" ht="15.75" customHeight="1">
      <c r="C4839" s="142" t="s">
        <v>1484</v>
      </c>
    </row>
    <row r="4840" ht="15.75" customHeight="1">
      <c r="C4840" s="142" t="s">
        <v>1485</v>
      </c>
    </row>
    <row r="4841" ht="15.75" customHeight="1">
      <c r="C4841" s="142" t="s">
        <v>1486</v>
      </c>
    </row>
    <row r="4842" ht="15.75" customHeight="1">
      <c r="C4842" s="142" t="s">
        <v>1510</v>
      </c>
    </row>
    <row r="4843" ht="15.75" customHeight="1">
      <c r="C4843" s="142" t="s">
        <v>1488</v>
      </c>
    </row>
    <row r="4844" ht="15.75" customHeight="1">
      <c r="C4844" s="142" t="s">
        <v>1489</v>
      </c>
    </row>
    <row r="4845" ht="15.75" customHeight="1">
      <c r="C4845" s="142" t="s">
        <v>2193</v>
      </c>
    </row>
    <row r="4846" ht="15.75" customHeight="1">
      <c r="C4846" s="142" t="s">
        <v>2194</v>
      </c>
    </row>
    <row r="4847" ht="15.75" customHeight="1">
      <c r="C4847" s="142" t="s">
        <v>1492</v>
      </c>
    </row>
    <row r="4848" ht="15.75" customHeight="1">
      <c r="C4848" s="142" t="s">
        <v>1480</v>
      </c>
    </row>
    <row r="4849" ht="15.75" customHeight="1">
      <c r="D4849" s="142" t="s">
        <v>1864</v>
      </c>
    </row>
    <row r="4850" ht="15.75" customHeight="1">
      <c r="D4850" s="142" t="s">
        <v>1716</v>
      </c>
    </row>
    <row r="4851" ht="15.75" customHeight="1">
      <c r="D4851" s="142" t="s">
        <v>1773</v>
      </c>
    </row>
    <row r="4852" ht="15.75" customHeight="1">
      <c r="D4852" s="142" t="s">
        <v>1567</v>
      </c>
    </row>
    <row r="4853" ht="15.75" customHeight="1">
      <c r="C4853" s="142" t="s">
        <v>1497</v>
      </c>
    </row>
    <row r="4854" ht="15.75" customHeight="1">
      <c r="C4854" s="142" t="s">
        <v>1498</v>
      </c>
    </row>
    <row r="4855" ht="15.75" customHeight="1">
      <c r="C4855" s="142" t="s">
        <v>1499</v>
      </c>
    </row>
    <row r="4856" ht="15.75" customHeight="1">
      <c r="C4856" s="142" t="s">
        <v>1500</v>
      </c>
    </row>
    <row r="4857" ht="15.75" customHeight="1">
      <c r="C4857" s="142" t="s">
        <v>1501</v>
      </c>
    </row>
    <row r="4858" ht="15.75" customHeight="1">
      <c r="B4858" s="142" t="s">
        <v>1497</v>
      </c>
    </row>
    <row r="4859" ht="15.75" customHeight="1">
      <c r="A4859" s="142" t="s">
        <v>1527</v>
      </c>
    </row>
    <row r="4860" ht="15.75" customHeight="1"/>
    <row r="4861" ht="15.75" customHeight="1">
      <c r="A4861" s="142" t="s">
        <v>2195</v>
      </c>
    </row>
    <row r="4862" ht="15.75" customHeight="1">
      <c r="A4862" s="142" t="s">
        <v>1480</v>
      </c>
    </row>
    <row r="4863" ht="15.75" customHeight="1">
      <c r="B4863" s="142" t="s">
        <v>1480</v>
      </c>
    </row>
    <row r="4864" ht="15.75" customHeight="1">
      <c r="C4864" s="142" t="s">
        <v>2196</v>
      </c>
    </row>
    <row r="4865" ht="15.75" customHeight="1">
      <c r="C4865" s="142" t="s">
        <v>1536</v>
      </c>
    </row>
    <row r="4866" ht="15.75" customHeight="1">
      <c r="C4866" s="142" t="s">
        <v>2190</v>
      </c>
    </row>
    <row r="4867" ht="15.75" customHeight="1">
      <c r="C4867" s="142" t="s">
        <v>1484</v>
      </c>
    </row>
    <row r="4868" ht="15.75" customHeight="1">
      <c r="C4868" s="142" t="s">
        <v>1485</v>
      </c>
    </row>
    <row r="4869" ht="15.75" customHeight="1">
      <c r="C4869" s="142" t="s">
        <v>1486</v>
      </c>
    </row>
    <row r="4870" ht="15.75" customHeight="1">
      <c r="C4870" s="142" t="s">
        <v>1510</v>
      </c>
    </row>
    <row r="4871" ht="15.75" customHeight="1">
      <c r="C4871" s="142" t="s">
        <v>1488</v>
      </c>
    </row>
    <row r="4872" ht="15.75" customHeight="1">
      <c r="C4872" s="142" t="s">
        <v>1489</v>
      </c>
    </row>
    <row r="4873" ht="15.75" customHeight="1">
      <c r="C4873" s="142" t="s">
        <v>2197</v>
      </c>
    </row>
    <row r="4874" ht="15.75" customHeight="1">
      <c r="C4874" s="142" t="s">
        <v>2198</v>
      </c>
    </row>
    <row r="4875" ht="15.75" customHeight="1">
      <c r="C4875" s="142" t="s">
        <v>1492</v>
      </c>
    </row>
    <row r="4876" ht="15.75" customHeight="1">
      <c r="C4876" s="142" t="s">
        <v>1480</v>
      </c>
    </row>
    <row r="4877" ht="15.75" customHeight="1">
      <c r="D4877" s="142" t="s">
        <v>1878</v>
      </c>
    </row>
    <row r="4878" ht="15.75" customHeight="1">
      <c r="D4878" s="142" t="s">
        <v>2028</v>
      </c>
    </row>
    <row r="4879" ht="15.75" customHeight="1">
      <c r="D4879" s="142" t="s">
        <v>1580</v>
      </c>
    </row>
    <row r="4880" ht="15.75" customHeight="1">
      <c r="D4880" s="142" t="s">
        <v>1903</v>
      </c>
    </row>
    <row r="4881" ht="15.75" customHeight="1">
      <c r="C4881" s="142" t="s">
        <v>1497</v>
      </c>
    </row>
    <row r="4882" ht="15.75" customHeight="1">
      <c r="C4882" s="142" t="s">
        <v>1526</v>
      </c>
    </row>
    <row r="4883" ht="15.75" customHeight="1">
      <c r="C4883" s="142" t="s">
        <v>1499</v>
      </c>
    </row>
    <row r="4884" ht="15.75" customHeight="1">
      <c r="C4884" s="142" t="s">
        <v>1500</v>
      </c>
    </row>
    <row r="4885" ht="15.75" customHeight="1">
      <c r="C4885" s="142" t="s">
        <v>1501</v>
      </c>
    </row>
    <row r="4886" ht="15.75" customHeight="1">
      <c r="B4886" s="142" t="s">
        <v>1497</v>
      </c>
    </row>
    <row r="4887" ht="15.75" customHeight="1">
      <c r="B4887" s="142" t="s">
        <v>1480</v>
      </c>
    </row>
    <row r="4888" ht="15.75" customHeight="1">
      <c r="C4888" s="142" t="s">
        <v>2199</v>
      </c>
    </row>
    <row r="4889" ht="15.75" customHeight="1">
      <c r="C4889" s="142" t="s">
        <v>2200</v>
      </c>
    </row>
    <row r="4890" ht="15.75" customHeight="1">
      <c r="C4890" s="142" t="s">
        <v>2190</v>
      </c>
    </row>
    <row r="4891" ht="15.75" customHeight="1">
      <c r="C4891" s="142" t="s">
        <v>1484</v>
      </c>
    </row>
    <row r="4892" ht="15.75" customHeight="1">
      <c r="C4892" s="142" t="s">
        <v>1485</v>
      </c>
    </row>
    <row r="4893" ht="15.75" customHeight="1">
      <c r="C4893" s="142" t="s">
        <v>1486</v>
      </c>
    </row>
    <row r="4894" ht="15.75" customHeight="1">
      <c r="C4894" s="142" t="s">
        <v>1510</v>
      </c>
    </row>
    <row r="4895" ht="15.75" customHeight="1">
      <c r="C4895" s="142" t="s">
        <v>1488</v>
      </c>
    </row>
    <row r="4896" ht="15.75" customHeight="1">
      <c r="C4896" s="142" t="s">
        <v>1489</v>
      </c>
    </row>
    <row r="4897" ht="15.75" customHeight="1">
      <c r="C4897" s="142" t="s">
        <v>2201</v>
      </c>
    </row>
    <row r="4898" ht="15.75" customHeight="1">
      <c r="C4898" s="142" t="s">
        <v>2202</v>
      </c>
    </row>
    <row r="4899" ht="15.75" customHeight="1">
      <c r="C4899" s="142" t="s">
        <v>1492</v>
      </c>
    </row>
    <row r="4900" ht="15.75" customHeight="1">
      <c r="C4900" s="142" t="s">
        <v>1480</v>
      </c>
    </row>
    <row r="4901" ht="15.75" customHeight="1">
      <c r="D4901" s="142" t="s">
        <v>1856</v>
      </c>
    </row>
    <row r="4902" ht="15.75" customHeight="1">
      <c r="D4902" s="142" t="s">
        <v>2160</v>
      </c>
    </row>
    <row r="4903" ht="15.75" customHeight="1">
      <c r="D4903" s="142" t="s">
        <v>2006</v>
      </c>
    </row>
    <row r="4904" ht="15.75" customHeight="1">
      <c r="D4904" s="142" t="s">
        <v>2203</v>
      </c>
    </row>
    <row r="4905" ht="15.75" customHeight="1">
      <c r="C4905" s="142" t="s">
        <v>1497</v>
      </c>
    </row>
    <row r="4906" ht="15.75" customHeight="1">
      <c r="C4906" s="142" t="s">
        <v>1498</v>
      </c>
    </row>
    <row r="4907" ht="15.75" customHeight="1">
      <c r="C4907" s="142" t="s">
        <v>1499</v>
      </c>
    </row>
    <row r="4908" ht="15.75" customHeight="1">
      <c r="C4908" s="142" t="s">
        <v>1500</v>
      </c>
    </row>
    <row r="4909" ht="15.75" customHeight="1">
      <c r="C4909" s="142" t="s">
        <v>1501</v>
      </c>
    </row>
    <row r="4910" ht="15.75" customHeight="1">
      <c r="B4910" s="142" t="s">
        <v>1497</v>
      </c>
    </row>
    <row r="4911" ht="15.75" customHeight="1">
      <c r="B4911" s="142" t="s">
        <v>1480</v>
      </c>
    </row>
    <row r="4912" ht="15.75" customHeight="1">
      <c r="C4912" s="142" t="s">
        <v>2204</v>
      </c>
    </row>
    <row r="4913" ht="15.75" customHeight="1">
      <c r="C4913" s="142" t="s">
        <v>1636</v>
      </c>
    </row>
    <row r="4914" ht="15.75" customHeight="1">
      <c r="C4914" s="142" t="s">
        <v>2190</v>
      </c>
    </row>
    <row r="4915" ht="15.75" customHeight="1">
      <c r="C4915" s="142" t="s">
        <v>1484</v>
      </c>
    </row>
    <row r="4916" ht="15.75" customHeight="1">
      <c r="C4916" s="142" t="s">
        <v>1485</v>
      </c>
    </row>
    <row r="4917" ht="15.75" customHeight="1">
      <c r="C4917" s="142" t="s">
        <v>1486</v>
      </c>
    </row>
    <row r="4918" ht="15.75" customHeight="1">
      <c r="C4918" s="142" t="s">
        <v>1510</v>
      </c>
    </row>
    <row r="4919" ht="15.75" customHeight="1">
      <c r="C4919" s="142" t="s">
        <v>1488</v>
      </c>
    </row>
    <row r="4920" ht="15.75" customHeight="1">
      <c r="C4920" s="142" t="s">
        <v>1489</v>
      </c>
    </row>
    <row r="4921" ht="15.75" customHeight="1">
      <c r="C4921" s="142" t="s">
        <v>2205</v>
      </c>
    </row>
    <row r="4922" ht="15.75" customHeight="1">
      <c r="C4922" s="142" t="s">
        <v>2206</v>
      </c>
    </row>
    <row r="4923" ht="15.75" customHeight="1">
      <c r="C4923" s="142" t="s">
        <v>1492</v>
      </c>
    </row>
    <row r="4924" ht="15.75" customHeight="1">
      <c r="C4924" s="142" t="s">
        <v>1480</v>
      </c>
    </row>
    <row r="4925" ht="15.75" customHeight="1">
      <c r="D4925" s="142" t="s">
        <v>1962</v>
      </c>
    </row>
    <row r="4926" ht="15.75" customHeight="1">
      <c r="D4926" s="142" t="s">
        <v>2207</v>
      </c>
    </row>
    <row r="4927" ht="15.75" customHeight="1">
      <c r="D4927" s="142" t="s">
        <v>1716</v>
      </c>
    </row>
    <row r="4928" ht="15.75" customHeight="1">
      <c r="D4928" s="142" t="s">
        <v>1986</v>
      </c>
    </row>
    <row r="4929" ht="15.75" customHeight="1">
      <c r="C4929" s="142" t="s">
        <v>1497</v>
      </c>
    </row>
    <row r="4930" ht="15.75" customHeight="1">
      <c r="C4930" s="142" t="s">
        <v>1678</v>
      </c>
    </row>
    <row r="4931" ht="15.75" customHeight="1">
      <c r="C4931" s="142" t="s">
        <v>1499</v>
      </c>
    </row>
    <row r="4932" ht="15.75" customHeight="1">
      <c r="C4932" s="142" t="s">
        <v>1500</v>
      </c>
    </row>
    <row r="4933" ht="15.75" customHeight="1">
      <c r="C4933" s="142" t="s">
        <v>1501</v>
      </c>
    </row>
    <row r="4934" ht="15.75" customHeight="1">
      <c r="B4934" s="142" t="s">
        <v>1497</v>
      </c>
    </row>
    <row r="4935" ht="15.75" customHeight="1">
      <c r="A4935" s="142" t="s">
        <v>1527</v>
      </c>
    </row>
    <row r="4936" ht="15.75" customHeight="1"/>
    <row r="4937" ht="15.75" customHeight="1">
      <c r="A4937" s="142" t="s">
        <v>2208</v>
      </c>
    </row>
    <row r="4938" ht="15.75" customHeight="1">
      <c r="A4938" s="142" t="s">
        <v>2209</v>
      </c>
    </row>
    <row r="4939" ht="15.75" customHeight="1">
      <c r="A4939" s="142" t="s">
        <v>1480</v>
      </c>
    </row>
    <row r="4940" ht="15.75" customHeight="1">
      <c r="B4940" s="142" t="s">
        <v>1480</v>
      </c>
    </row>
    <row r="4941" ht="15.75" customHeight="1">
      <c r="C4941" s="142" t="s">
        <v>2210</v>
      </c>
    </row>
    <row r="4942" ht="15.75" customHeight="1">
      <c r="C4942" s="142" t="s">
        <v>1565</v>
      </c>
    </row>
    <row r="4943" ht="15.75" customHeight="1">
      <c r="C4943" s="142" t="s">
        <v>1517</v>
      </c>
    </row>
    <row r="4944" ht="15.75" customHeight="1">
      <c r="C4944" s="142" t="s">
        <v>1484</v>
      </c>
    </row>
    <row r="4945" ht="15.75" customHeight="1">
      <c r="C4945" s="142" t="s">
        <v>1485</v>
      </c>
    </row>
    <row r="4946" ht="15.75" customHeight="1">
      <c r="C4946" s="142" t="s">
        <v>1486</v>
      </c>
    </row>
    <row r="4947" ht="15.75" customHeight="1">
      <c r="C4947" s="142" t="s">
        <v>1510</v>
      </c>
    </row>
    <row r="4948" ht="15.75" customHeight="1">
      <c r="C4948" s="142" t="s">
        <v>1488</v>
      </c>
    </row>
    <row r="4949" ht="15.75" customHeight="1">
      <c r="C4949" s="142" t="s">
        <v>1489</v>
      </c>
    </row>
    <row r="4950" ht="15.75" customHeight="1">
      <c r="C4950" s="142" t="s">
        <v>2211</v>
      </c>
    </row>
    <row r="4951" ht="15.75" customHeight="1">
      <c r="C4951" s="142" t="s">
        <v>1674</v>
      </c>
    </row>
    <row r="4952" ht="15.75" customHeight="1">
      <c r="C4952" s="142" t="s">
        <v>1492</v>
      </c>
    </row>
    <row r="4953" ht="15.75" customHeight="1">
      <c r="C4953" s="142" t="s">
        <v>1480</v>
      </c>
    </row>
    <row r="4954" ht="15.75" customHeight="1">
      <c r="D4954" s="142" t="s">
        <v>1611</v>
      </c>
    </row>
    <row r="4955" ht="15.75" customHeight="1">
      <c r="D4955" s="142" t="s">
        <v>2067</v>
      </c>
    </row>
    <row r="4956" ht="15.75" customHeight="1">
      <c r="D4956" s="142" t="s">
        <v>1888</v>
      </c>
    </row>
    <row r="4957" ht="15.75" customHeight="1">
      <c r="D4957" s="142" t="s">
        <v>2212</v>
      </c>
    </row>
    <row r="4958" ht="15.75" customHeight="1">
      <c r="C4958" s="142" t="s">
        <v>1497</v>
      </c>
    </row>
    <row r="4959" ht="15.75" customHeight="1">
      <c r="C4959" s="142" t="s">
        <v>1498</v>
      </c>
    </row>
    <row r="4960" ht="15.75" customHeight="1">
      <c r="C4960" s="142" t="s">
        <v>1499</v>
      </c>
    </row>
    <row r="4961" ht="15.75" customHeight="1">
      <c r="C4961" s="142" t="s">
        <v>1500</v>
      </c>
    </row>
    <row r="4962" ht="15.75" customHeight="1">
      <c r="C4962" s="142" t="s">
        <v>1501</v>
      </c>
    </row>
    <row r="4963" ht="15.75" customHeight="1">
      <c r="B4963" s="142" t="s">
        <v>1497</v>
      </c>
    </row>
    <row r="4964" ht="15.75" customHeight="1">
      <c r="B4964" s="142" t="s">
        <v>1480</v>
      </c>
    </row>
    <row r="4965" ht="15.75" customHeight="1">
      <c r="C4965" s="142" t="s">
        <v>2213</v>
      </c>
    </row>
    <row r="4966" ht="15.75" customHeight="1">
      <c r="C4966" s="142" t="s">
        <v>1482</v>
      </c>
    </row>
    <row r="4967" ht="15.75" customHeight="1">
      <c r="C4967" s="142" t="s">
        <v>1517</v>
      </c>
    </row>
    <row r="4968" ht="15.75" customHeight="1">
      <c r="C4968" s="142" t="s">
        <v>1484</v>
      </c>
    </row>
    <row r="4969" ht="15.75" customHeight="1">
      <c r="C4969" s="142" t="s">
        <v>1485</v>
      </c>
    </row>
    <row r="4970" ht="15.75" customHeight="1">
      <c r="C4970" s="142" t="s">
        <v>1486</v>
      </c>
    </row>
    <row r="4971" ht="15.75" customHeight="1">
      <c r="C4971" s="142" t="s">
        <v>1510</v>
      </c>
    </row>
    <row r="4972" ht="15.75" customHeight="1">
      <c r="C4972" s="142" t="s">
        <v>1488</v>
      </c>
    </row>
    <row r="4973" ht="15.75" customHeight="1">
      <c r="C4973" s="142" t="s">
        <v>1489</v>
      </c>
    </row>
    <row r="4974" ht="15.75" customHeight="1">
      <c r="C4974" s="142" t="s">
        <v>2132</v>
      </c>
    </row>
    <row r="4975" ht="15.75" customHeight="1">
      <c r="C4975" s="142" t="s">
        <v>1505</v>
      </c>
    </row>
    <row r="4976" ht="15.75" customHeight="1">
      <c r="C4976" s="142" t="s">
        <v>1492</v>
      </c>
    </row>
    <row r="4977" ht="15.75" customHeight="1">
      <c r="C4977" s="142" t="s">
        <v>1480</v>
      </c>
    </row>
    <row r="4978" ht="15.75" customHeight="1">
      <c r="D4978" s="142" t="s">
        <v>2214</v>
      </c>
    </row>
    <row r="4979" ht="15.75" customHeight="1">
      <c r="D4979" s="142" t="s">
        <v>1862</v>
      </c>
    </row>
    <row r="4980" ht="15.75" customHeight="1">
      <c r="D4980" s="142" t="s">
        <v>1755</v>
      </c>
    </row>
    <row r="4981" ht="15.75" customHeight="1">
      <c r="D4981" s="142" t="s">
        <v>2140</v>
      </c>
    </row>
    <row r="4982" ht="15.75" customHeight="1">
      <c r="C4982" s="142" t="s">
        <v>1497</v>
      </c>
    </row>
    <row r="4983" ht="15.75" customHeight="1">
      <c r="C4983" s="142" t="s">
        <v>1498</v>
      </c>
    </row>
    <row r="4984" ht="15.75" customHeight="1">
      <c r="C4984" s="142" t="s">
        <v>1499</v>
      </c>
    </row>
    <row r="4985" ht="15.75" customHeight="1">
      <c r="C4985" s="142" t="s">
        <v>1500</v>
      </c>
    </row>
    <row r="4986" ht="15.75" customHeight="1">
      <c r="C4986" s="142" t="s">
        <v>1501</v>
      </c>
    </row>
    <row r="4987" ht="15.75" customHeight="1">
      <c r="B4987" s="142" t="s">
        <v>1497</v>
      </c>
    </row>
    <row r="4988" ht="15.75" customHeight="1">
      <c r="B4988" s="142" t="s">
        <v>1480</v>
      </c>
    </row>
    <row r="4989" ht="15.75" customHeight="1">
      <c r="C4989" s="142" t="s">
        <v>2105</v>
      </c>
    </row>
    <row r="4990" ht="15.75" customHeight="1">
      <c r="C4990" s="142" t="s">
        <v>1565</v>
      </c>
    </row>
    <row r="4991" ht="15.75" customHeight="1">
      <c r="C4991" s="142" t="s">
        <v>1517</v>
      </c>
    </row>
    <row r="4992" ht="15.75" customHeight="1">
      <c r="C4992" s="142" t="s">
        <v>1484</v>
      </c>
    </row>
    <row r="4993" ht="15.75" customHeight="1">
      <c r="C4993" s="142" t="s">
        <v>1485</v>
      </c>
    </row>
    <row r="4994" ht="15.75" customHeight="1">
      <c r="C4994" s="142" t="s">
        <v>1486</v>
      </c>
    </row>
    <row r="4995" ht="15.75" customHeight="1">
      <c r="C4995" s="142" t="s">
        <v>1510</v>
      </c>
    </row>
    <row r="4996" ht="15.75" customHeight="1">
      <c r="C4996" s="142" t="s">
        <v>1488</v>
      </c>
    </row>
    <row r="4997" ht="15.75" customHeight="1">
      <c r="C4997" s="142" t="s">
        <v>1489</v>
      </c>
    </row>
    <row r="4998" ht="15.75" customHeight="1">
      <c r="C4998" s="142" t="s">
        <v>2059</v>
      </c>
    </row>
    <row r="4999" ht="15.75" customHeight="1">
      <c r="C4999" s="142" t="s">
        <v>2106</v>
      </c>
    </row>
    <row r="5000" ht="15.75" customHeight="1">
      <c r="C5000" s="142" t="s">
        <v>1492</v>
      </c>
    </row>
    <row r="5001" ht="15.75" customHeight="1">
      <c r="C5001" s="142" t="s">
        <v>1480</v>
      </c>
    </row>
    <row r="5002" ht="15.75" customHeight="1">
      <c r="D5002" s="142" t="s">
        <v>1758</v>
      </c>
    </row>
    <row r="5003" ht="15.75" customHeight="1">
      <c r="D5003" s="142" t="s">
        <v>1795</v>
      </c>
    </row>
    <row r="5004" ht="15.75" customHeight="1">
      <c r="D5004" s="142" t="s">
        <v>1888</v>
      </c>
    </row>
    <row r="5005" ht="15.75" customHeight="1">
      <c r="D5005" s="142" t="s">
        <v>2107</v>
      </c>
    </row>
    <row r="5006" ht="15.75" customHeight="1">
      <c r="C5006" s="142" t="s">
        <v>1497</v>
      </c>
    </row>
    <row r="5007" ht="15.75" customHeight="1">
      <c r="C5007" s="142" t="s">
        <v>1498</v>
      </c>
    </row>
    <row r="5008" ht="15.75" customHeight="1">
      <c r="C5008" s="142" t="s">
        <v>1499</v>
      </c>
    </row>
    <row r="5009" ht="15.75" customHeight="1">
      <c r="C5009" s="142" t="s">
        <v>1500</v>
      </c>
    </row>
    <row r="5010" ht="15.75" customHeight="1">
      <c r="C5010" s="142" t="s">
        <v>1501</v>
      </c>
    </row>
    <row r="5011" ht="15.75" customHeight="1">
      <c r="B5011" s="142" t="s">
        <v>1497</v>
      </c>
    </row>
    <row r="5012" ht="15.75" customHeight="1">
      <c r="B5012" s="142" t="s">
        <v>1480</v>
      </c>
    </row>
    <row r="5013" ht="15.75" customHeight="1">
      <c r="C5013" s="142" t="s">
        <v>2215</v>
      </c>
    </row>
    <row r="5014" ht="15.75" customHeight="1">
      <c r="C5014" s="142" t="s">
        <v>1607</v>
      </c>
    </row>
    <row r="5015" ht="15.75" customHeight="1">
      <c r="C5015" s="142" t="s">
        <v>1517</v>
      </c>
    </row>
    <row r="5016" ht="15.75" customHeight="1">
      <c r="C5016" s="142" t="s">
        <v>1484</v>
      </c>
    </row>
    <row r="5017" ht="15.75" customHeight="1">
      <c r="C5017" s="142" t="s">
        <v>1485</v>
      </c>
    </row>
    <row r="5018" ht="15.75" customHeight="1">
      <c r="C5018" s="142" t="s">
        <v>1486</v>
      </c>
    </row>
    <row r="5019" ht="15.75" customHeight="1">
      <c r="C5019" s="142" t="s">
        <v>1510</v>
      </c>
    </row>
    <row r="5020" ht="15.75" customHeight="1">
      <c r="C5020" s="142" t="s">
        <v>1488</v>
      </c>
    </row>
    <row r="5021" ht="15.75" customHeight="1">
      <c r="C5021" s="142" t="s">
        <v>1489</v>
      </c>
    </row>
    <row r="5022" ht="15.75" customHeight="1">
      <c r="C5022" s="142" t="s">
        <v>2216</v>
      </c>
    </row>
    <row r="5023" ht="15.75" customHeight="1">
      <c r="C5023" s="142" t="s">
        <v>1553</v>
      </c>
    </row>
    <row r="5024" ht="15.75" customHeight="1">
      <c r="C5024" s="142" t="s">
        <v>1492</v>
      </c>
    </row>
    <row r="5025" ht="15.75" customHeight="1">
      <c r="C5025" s="142" t="s">
        <v>1480</v>
      </c>
    </row>
    <row r="5026" ht="15.75" customHeight="1">
      <c r="D5026" s="142" t="s">
        <v>1547</v>
      </c>
    </row>
    <row r="5027" ht="15.75" customHeight="1">
      <c r="D5027" s="142" t="s">
        <v>1525</v>
      </c>
    </row>
    <row r="5028" ht="15.75" customHeight="1">
      <c r="D5028" s="142" t="s">
        <v>1705</v>
      </c>
    </row>
    <row r="5029" ht="15.75" customHeight="1">
      <c r="D5029" s="142" t="s">
        <v>1888</v>
      </c>
    </row>
    <row r="5030" ht="15.75" customHeight="1">
      <c r="C5030" s="142" t="s">
        <v>1497</v>
      </c>
    </row>
    <row r="5031" ht="15.75" customHeight="1">
      <c r="C5031" s="142" t="s">
        <v>1498</v>
      </c>
    </row>
    <row r="5032" ht="15.75" customHeight="1">
      <c r="C5032" s="142" t="s">
        <v>1499</v>
      </c>
    </row>
    <row r="5033" ht="15.75" customHeight="1">
      <c r="C5033" s="142" t="s">
        <v>1500</v>
      </c>
    </row>
    <row r="5034" ht="15.75" customHeight="1">
      <c r="C5034" s="142" t="s">
        <v>1501</v>
      </c>
    </row>
    <row r="5035" ht="15.75" customHeight="1">
      <c r="B5035" s="142" t="s">
        <v>1497</v>
      </c>
    </row>
    <row r="5036" ht="15.75" customHeight="1">
      <c r="B5036" s="142" t="s">
        <v>1480</v>
      </c>
    </row>
    <row r="5037" ht="15.75" customHeight="1">
      <c r="C5037" s="142" t="s">
        <v>2217</v>
      </c>
    </row>
    <row r="5038" ht="15.75" customHeight="1">
      <c r="C5038" s="142" t="s">
        <v>1565</v>
      </c>
    </row>
    <row r="5039" ht="15.75" customHeight="1">
      <c r="C5039" s="142" t="s">
        <v>1517</v>
      </c>
    </row>
    <row r="5040" ht="15.75" customHeight="1">
      <c r="C5040" s="142" t="s">
        <v>1484</v>
      </c>
    </row>
    <row r="5041" ht="15.75" customHeight="1">
      <c r="C5041" s="142" t="s">
        <v>1485</v>
      </c>
    </row>
    <row r="5042" ht="15.75" customHeight="1">
      <c r="C5042" s="142" t="s">
        <v>1486</v>
      </c>
    </row>
    <row r="5043" ht="15.75" customHeight="1">
      <c r="C5043" s="142" t="s">
        <v>1510</v>
      </c>
    </row>
    <row r="5044" ht="15.75" customHeight="1">
      <c r="C5044" s="142" t="s">
        <v>1488</v>
      </c>
    </row>
    <row r="5045" ht="15.75" customHeight="1">
      <c r="C5045" s="142" t="s">
        <v>1489</v>
      </c>
    </row>
    <row r="5046" ht="15.75" customHeight="1">
      <c r="C5046" s="142" t="s">
        <v>2218</v>
      </c>
    </row>
    <row r="5047" ht="15.75" customHeight="1">
      <c r="C5047" s="142" t="s">
        <v>1674</v>
      </c>
    </row>
    <row r="5048" ht="15.75" customHeight="1">
      <c r="C5048" s="142" t="s">
        <v>1492</v>
      </c>
    </row>
    <row r="5049" ht="15.75" customHeight="1">
      <c r="C5049" s="142" t="s">
        <v>1480</v>
      </c>
    </row>
    <row r="5050" ht="15.75" customHeight="1">
      <c r="D5050" s="142" t="s">
        <v>1790</v>
      </c>
    </row>
    <row r="5051" ht="15.75" customHeight="1">
      <c r="D5051" s="142" t="s">
        <v>1888</v>
      </c>
    </row>
    <row r="5052" ht="15.75" customHeight="1">
      <c r="D5052" s="142" t="s">
        <v>1773</v>
      </c>
    </row>
    <row r="5053" ht="15.75" customHeight="1">
      <c r="D5053" s="142" t="s">
        <v>1705</v>
      </c>
    </row>
    <row r="5054" ht="15.75" customHeight="1">
      <c r="C5054" s="142" t="s">
        <v>1497</v>
      </c>
    </row>
    <row r="5055" ht="15.75" customHeight="1">
      <c r="C5055" s="142" t="s">
        <v>1526</v>
      </c>
    </row>
    <row r="5056" ht="15.75" customHeight="1">
      <c r="C5056" s="142" t="s">
        <v>1499</v>
      </c>
    </row>
    <row r="5057" ht="15.75" customHeight="1">
      <c r="C5057" s="142" t="s">
        <v>1500</v>
      </c>
    </row>
    <row r="5058" ht="15.75" customHeight="1">
      <c r="C5058" s="142" t="s">
        <v>1501</v>
      </c>
    </row>
    <row r="5059" ht="15.75" customHeight="1">
      <c r="B5059" s="142" t="s">
        <v>1497</v>
      </c>
    </row>
    <row r="5060" ht="15.75" customHeight="1">
      <c r="B5060" s="142" t="s">
        <v>1480</v>
      </c>
    </row>
    <row r="5061" ht="15.75" customHeight="1">
      <c r="C5061" s="142" t="s">
        <v>2219</v>
      </c>
    </row>
    <row r="5062" ht="15.75" customHeight="1">
      <c r="C5062" s="142" t="s">
        <v>1565</v>
      </c>
    </row>
    <row r="5063" ht="15.75" customHeight="1">
      <c r="C5063" s="142" t="s">
        <v>1517</v>
      </c>
    </row>
    <row r="5064" ht="15.75" customHeight="1">
      <c r="C5064" s="142" t="s">
        <v>1484</v>
      </c>
    </row>
    <row r="5065" ht="15.75" customHeight="1">
      <c r="C5065" s="142" t="s">
        <v>1485</v>
      </c>
    </row>
    <row r="5066" ht="15.75" customHeight="1">
      <c r="C5066" s="142" t="s">
        <v>1486</v>
      </c>
    </row>
    <row r="5067" ht="15.75" customHeight="1">
      <c r="C5067" s="142" t="s">
        <v>1510</v>
      </c>
    </row>
    <row r="5068" ht="15.75" customHeight="1">
      <c r="C5068" s="142" t="s">
        <v>1488</v>
      </c>
    </row>
    <row r="5069" ht="15.75" customHeight="1">
      <c r="C5069" s="142" t="s">
        <v>1489</v>
      </c>
    </row>
    <row r="5070" ht="15.75" customHeight="1">
      <c r="C5070" s="142" t="s">
        <v>2220</v>
      </c>
    </row>
    <row r="5071" ht="15.75" customHeight="1">
      <c r="C5071" s="142" t="s">
        <v>2221</v>
      </c>
    </row>
    <row r="5072" ht="15.75" customHeight="1">
      <c r="C5072" s="142" t="s">
        <v>1492</v>
      </c>
    </row>
    <row r="5073" ht="15.75" customHeight="1">
      <c r="C5073" s="142" t="s">
        <v>1480</v>
      </c>
    </row>
    <row r="5074" ht="15.75" customHeight="1">
      <c r="D5074" s="142" t="s">
        <v>1790</v>
      </c>
    </row>
    <row r="5075" ht="15.75" customHeight="1">
      <c r="D5075" s="142" t="s">
        <v>1888</v>
      </c>
    </row>
    <row r="5076" ht="15.75" customHeight="1">
      <c r="D5076" s="142" t="s">
        <v>2222</v>
      </c>
    </row>
    <row r="5077" ht="15.75" customHeight="1">
      <c r="D5077" s="142" t="s">
        <v>2018</v>
      </c>
    </row>
    <row r="5078" ht="15.75" customHeight="1">
      <c r="C5078" s="142" t="s">
        <v>1497</v>
      </c>
    </row>
    <row r="5079" ht="15.75" customHeight="1">
      <c r="C5079" s="142" t="s">
        <v>2223</v>
      </c>
    </row>
    <row r="5080" ht="15.75" customHeight="1">
      <c r="C5080" s="142" t="s">
        <v>1499</v>
      </c>
    </row>
    <row r="5081" ht="15.75" customHeight="1">
      <c r="C5081" s="142" t="s">
        <v>1500</v>
      </c>
    </row>
    <row r="5082" ht="15.75" customHeight="1">
      <c r="C5082" s="142" t="s">
        <v>1501</v>
      </c>
    </row>
    <row r="5083" ht="15.75" customHeight="1">
      <c r="B5083" s="142" t="s">
        <v>1497</v>
      </c>
    </row>
    <row r="5084" ht="15.75" customHeight="1">
      <c r="A5084" s="142" t="s">
        <v>1527</v>
      </c>
    </row>
    <row r="5085" ht="15.75" customHeight="1"/>
    <row r="5086" ht="15.75" customHeight="1">
      <c r="A5086" s="142" t="s">
        <v>2224</v>
      </c>
    </row>
    <row r="5087" ht="15.75" customHeight="1">
      <c r="A5087" s="142" t="s">
        <v>2225</v>
      </c>
    </row>
    <row r="5088" ht="15.75" customHeight="1">
      <c r="A5088" s="142" t="s">
        <v>1480</v>
      </c>
    </row>
    <row r="5089" ht="15.75" customHeight="1">
      <c r="B5089" s="142" t="s">
        <v>1480</v>
      </c>
    </row>
    <row r="5090" ht="15.75" customHeight="1">
      <c r="C5090" s="142" t="s">
        <v>2226</v>
      </c>
    </row>
    <row r="5091" ht="15.75" customHeight="1">
      <c r="C5091" s="142" t="s">
        <v>1565</v>
      </c>
    </row>
    <row r="5092" ht="15.75" customHeight="1">
      <c r="C5092" s="142" t="s">
        <v>1517</v>
      </c>
    </row>
    <row r="5093" ht="15.75" customHeight="1">
      <c r="C5093" s="142" t="s">
        <v>1484</v>
      </c>
    </row>
    <row r="5094" ht="15.75" customHeight="1">
      <c r="C5094" s="142" t="s">
        <v>1485</v>
      </c>
    </row>
    <row r="5095" ht="15.75" customHeight="1">
      <c r="C5095" s="142" t="s">
        <v>1486</v>
      </c>
    </row>
    <row r="5096" ht="15.75" customHeight="1">
      <c r="C5096" s="142" t="s">
        <v>1510</v>
      </c>
    </row>
    <row r="5097" ht="15.75" customHeight="1">
      <c r="C5097" s="142" t="s">
        <v>1488</v>
      </c>
    </row>
    <row r="5098" ht="15.75" customHeight="1">
      <c r="C5098" s="142" t="s">
        <v>1489</v>
      </c>
    </row>
    <row r="5099" ht="15.75" customHeight="1">
      <c r="C5099" s="142" t="s">
        <v>2227</v>
      </c>
    </row>
    <row r="5100" ht="15.75" customHeight="1">
      <c r="C5100" s="142" t="s">
        <v>1772</v>
      </c>
    </row>
    <row r="5101" ht="15.75" customHeight="1">
      <c r="C5101" s="142" t="s">
        <v>1492</v>
      </c>
    </row>
    <row r="5102" ht="15.75" customHeight="1">
      <c r="C5102" s="142" t="s">
        <v>1480</v>
      </c>
    </row>
    <row r="5103" ht="15.75" customHeight="1">
      <c r="D5103" s="142" t="s">
        <v>1611</v>
      </c>
    </row>
    <row r="5104" ht="15.75" customHeight="1">
      <c r="D5104" s="142" t="s">
        <v>1941</v>
      </c>
    </row>
    <row r="5105" ht="15.75" customHeight="1">
      <c r="D5105" s="142" t="s">
        <v>1773</v>
      </c>
    </row>
    <row r="5106" ht="15.75" customHeight="1">
      <c r="D5106" s="142" t="s">
        <v>1695</v>
      </c>
    </row>
    <row r="5107" ht="15.75" customHeight="1">
      <c r="C5107" s="142" t="s">
        <v>1497</v>
      </c>
    </row>
    <row r="5108" ht="15.75" customHeight="1">
      <c r="C5108" s="142" t="s">
        <v>1498</v>
      </c>
    </row>
    <row r="5109" ht="15.75" customHeight="1">
      <c r="C5109" s="142" t="s">
        <v>1499</v>
      </c>
    </row>
    <row r="5110" ht="15.75" customHeight="1">
      <c r="C5110" s="142" t="s">
        <v>1500</v>
      </c>
    </row>
    <row r="5111" ht="15.75" customHeight="1">
      <c r="C5111" s="142" t="s">
        <v>1501</v>
      </c>
    </row>
    <row r="5112" ht="15.75" customHeight="1">
      <c r="B5112" s="142" t="s">
        <v>1497</v>
      </c>
    </row>
    <row r="5113" ht="15.75" customHeight="1">
      <c r="B5113" s="142" t="s">
        <v>1480</v>
      </c>
    </row>
    <row r="5114" ht="15.75" customHeight="1">
      <c r="C5114" s="142" t="s">
        <v>2228</v>
      </c>
    </row>
    <row r="5115" ht="15.75" customHeight="1">
      <c r="C5115" s="142" t="s">
        <v>2229</v>
      </c>
    </row>
    <row r="5116" ht="15.75" customHeight="1">
      <c r="C5116" s="142" t="s">
        <v>1517</v>
      </c>
    </row>
    <row r="5117" ht="15.75" customHeight="1">
      <c r="C5117" s="142" t="s">
        <v>1484</v>
      </c>
    </row>
    <row r="5118" ht="15.75" customHeight="1">
      <c r="C5118" s="142" t="s">
        <v>1485</v>
      </c>
    </row>
    <row r="5119" ht="15.75" customHeight="1">
      <c r="C5119" s="142" t="s">
        <v>1486</v>
      </c>
    </row>
    <row r="5120" ht="15.75" customHeight="1">
      <c r="C5120" s="142" t="s">
        <v>1510</v>
      </c>
    </row>
    <row r="5121" ht="15.75" customHeight="1">
      <c r="C5121" s="142" t="s">
        <v>1488</v>
      </c>
    </row>
    <row r="5122" ht="15.75" customHeight="1">
      <c r="C5122" s="142" t="s">
        <v>1489</v>
      </c>
    </row>
    <row r="5123" ht="15.75" customHeight="1">
      <c r="C5123" s="142" t="s">
        <v>2230</v>
      </c>
    </row>
    <row r="5124" ht="15.75" customHeight="1">
      <c r="C5124" s="142" t="s">
        <v>2231</v>
      </c>
    </row>
    <row r="5125" ht="15.75" customHeight="1">
      <c r="C5125" s="142" t="s">
        <v>1492</v>
      </c>
    </row>
    <row r="5126" ht="15.75" customHeight="1">
      <c r="C5126" s="142" t="s">
        <v>1480</v>
      </c>
    </row>
    <row r="5127" ht="15.75" customHeight="1">
      <c r="D5127" s="142" t="s">
        <v>1525</v>
      </c>
    </row>
    <row r="5128" ht="15.75" customHeight="1">
      <c r="D5128" s="142" t="s">
        <v>2232</v>
      </c>
    </row>
    <row r="5129" ht="15.75" customHeight="1">
      <c r="D5129" s="142" t="s">
        <v>1729</v>
      </c>
    </row>
    <row r="5130" ht="15.75" customHeight="1">
      <c r="D5130" s="142" t="s">
        <v>1567</v>
      </c>
    </row>
    <row r="5131" ht="15.75" customHeight="1">
      <c r="C5131" s="142" t="s">
        <v>1497</v>
      </c>
    </row>
    <row r="5132" ht="15.75" customHeight="1">
      <c r="C5132" s="142" t="s">
        <v>1498</v>
      </c>
    </row>
    <row r="5133" ht="15.75" customHeight="1">
      <c r="C5133" s="142" t="s">
        <v>1499</v>
      </c>
    </row>
    <row r="5134" ht="15.75" customHeight="1">
      <c r="C5134" s="142" t="s">
        <v>1500</v>
      </c>
    </row>
    <row r="5135" ht="15.75" customHeight="1">
      <c r="C5135" s="142" t="s">
        <v>1501</v>
      </c>
    </row>
    <row r="5136" ht="15.75" customHeight="1">
      <c r="B5136" s="142" t="s">
        <v>1497</v>
      </c>
    </row>
    <row r="5137" ht="15.75" customHeight="1">
      <c r="B5137" s="142" t="s">
        <v>1480</v>
      </c>
    </row>
    <row r="5138" ht="15.75" customHeight="1">
      <c r="C5138" s="142" t="s">
        <v>2233</v>
      </c>
    </row>
    <row r="5139" ht="15.75" customHeight="1">
      <c r="C5139" s="142" t="s">
        <v>1565</v>
      </c>
    </row>
    <row r="5140" ht="15.75" customHeight="1">
      <c r="C5140" s="142" t="s">
        <v>1517</v>
      </c>
    </row>
    <row r="5141" ht="15.75" customHeight="1">
      <c r="C5141" s="142" t="s">
        <v>1484</v>
      </c>
    </row>
    <row r="5142" ht="15.75" customHeight="1">
      <c r="C5142" s="142" t="s">
        <v>1485</v>
      </c>
    </row>
    <row r="5143" ht="15.75" customHeight="1">
      <c r="C5143" s="142" t="s">
        <v>1486</v>
      </c>
    </row>
    <row r="5144" ht="15.75" customHeight="1">
      <c r="C5144" s="142" t="s">
        <v>1510</v>
      </c>
    </row>
    <row r="5145" ht="15.75" customHeight="1">
      <c r="C5145" s="142" t="s">
        <v>1488</v>
      </c>
    </row>
    <row r="5146" ht="15.75" customHeight="1">
      <c r="C5146" s="142" t="s">
        <v>1489</v>
      </c>
    </row>
    <row r="5147" ht="15.75" customHeight="1">
      <c r="C5147" s="142" t="s">
        <v>2234</v>
      </c>
    </row>
    <row r="5148" ht="15.75" customHeight="1">
      <c r="C5148" s="142" t="s">
        <v>1956</v>
      </c>
    </row>
    <row r="5149" ht="15.75" customHeight="1">
      <c r="C5149" s="142" t="s">
        <v>1492</v>
      </c>
    </row>
    <row r="5150" ht="15.75" customHeight="1">
      <c r="C5150" s="142" t="s">
        <v>1480</v>
      </c>
    </row>
    <row r="5151" ht="15.75" customHeight="1">
      <c r="D5151" s="142" t="s">
        <v>1790</v>
      </c>
    </row>
    <row r="5152" ht="15.75" customHeight="1">
      <c r="D5152" s="142" t="s">
        <v>1579</v>
      </c>
    </row>
    <row r="5153" ht="15.75" customHeight="1">
      <c r="D5153" s="142" t="s">
        <v>1888</v>
      </c>
    </row>
    <row r="5154" ht="15.75" customHeight="1">
      <c r="D5154" s="142" t="s">
        <v>1840</v>
      </c>
    </row>
    <row r="5155" ht="15.75" customHeight="1">
      <c r="C5155" s="142" t="s">
        <v>1497</v>
      </c>
    </row>
    <row r="5156" ht="15.75" customHeight="1">
      <c r="C5156" s="142" t="s">
        <v>1498</v>
      </c>
    </row>
    <row r="5157" ht="15.75" customHeight="1">
      <c r="C5157" s="142" t="s">
        <v>1499</v>
      </c>
    </row>
    <row r="5158" ht="15.75" customHeight="1">
      <c r="C5158" s="142" t="s">
        <v>1500</v>
      </c>
    </row>
    <row r="5159" ht="15.75" customHeight="1">
      <c r="C5159" s="142" t="s">
        <v>1501</v>
      </c>
    </row>
    <row r="5160" ht="15.75" customHeight="1">
      <c r="B5160" s="142" t="s">
        <v>1497</v>
      </c>
    </row>
    <row r="5161" ht="15.75" customHeight="1">
      <c r="B5161" s="142" t="s">
        <v>1480</v>
      </c>
    </row>
    <row r="5162" ht="15.75" customHeight="1">
      <c r="C5162" s="142" t="s">
        <v>2235</v>
      </c>
    </row>
    <row r="5163" ht="15.75" customHeight="1">
      <c r="C5163" s="142" t="s">
        <v>1565</v>
      </c>
    </row>
    <row r="5164" ht="15.75" customHeight="1">
      <c r="C5164" s="142" t="s">
        <v>1517</v>
      </c>
    </row>
    <row r="5165" ht="15.75" customHeight="1">
      <c r="C5165" s="142" t="s">
        <v>1484</v>
      </c>
    </row>
    <row r="5166" ht="15.75" customHeight="1">
      <c r="C5166" s="142" t="s">
        <v>1485</v>
      </c>
    </row>
    <row r="5167" ht="15.75" customHeight="1">
      <c r="C5167" s="142" t="s">
        <v>1486</v>
      </c>
    </row>
    <row r="5168" ht="15.75" customHeight="1">
      <c r="C5168" s="142" t="s">
        <v>1487</v>
      </c>
    </row>
    <row r="5169" ht="15.75" customHeight="1">
      <c r="C5169" s="142" t="s">
        <v>1488</v>
      </c>
    </row>
    <row r="5170" ht="15.75" customHeight="1">
      <c r="C5170" s="142" t="s">
        <v>1489</v>
      </c>
    </row>
    <row r="5171" ht="15.75" customHeight="1">
      <c r="C5171" s="142" t="s">
        <v>2236</v>
      </c>
    </row>
    <row r="5172" ht="15.75" customHeight="1">
      <c r="C5172" s="142" t="s">
        <v>2237</v>
      </c>
    </row>
    <row r="5173" ht="15.75" customHeight="1">
      <c r="C5173" s="142" t="s">
        <v>1492</v>
      </c>
    </row>
    <row r="5174" ht="15.75" customHeight="1">
      <c r="C5174" s="142" t="s">
        <v>1480</v>
      </c>
    </row>
    <row r="5175" ht="15.75" customHeight="1">
      <c r="D5175" s="142" t="s">
        <v>1759</v>
      </c>
    </row>
    <row r="5176" ht="15.75" customHeight="1">
      <c r="D5176" s="142" t="s">
        <v>1508</v>
      </c>
    </row>
    <row r="5177" ht="15.75" customHeight="1">
      <c r="D5177" s="142" t="s">
        <v>1567</v>
      </c>
    </row>
    <row r="5178" ht="15.75" customHeight="1">
      <c r="D5178" s="142" t="s">
        <v>1941</v>
      </c>
    </row>
    <row r="5179" ht="15.75" customHeight="1">
      <c r="C5179" s="142" t="s">
        <v>1497</v>
      </c>
    </row>
    <row r="5180" ht="15.75" customHeight="1">
      <c r="C5180" s="142" t="s">
        <v>1498</v>
      </c>
    </row>
    <row r="5181" ht="15.75" customHeight="1">
      <c r="C5181" s="142" t="s">
        <v>1499</v>
      </c>
    </row>
    <row r="5182" ht="15.75" customHeight="1">
      <c r="C5182" s="142" t="s">
        <v>1500</v>
      </c>
    </row>
    <row r="5183" ht="15.75" customHeight="1">
      <c r="C5183" s="142" t="s">
        <v>1501</v>
      </c>
    </row>
    <row r="5184" ht="15.75" customHeight="1">
      <c r="B5184" s="142" t="s">
        <v>1497</v>
      </c>
    </row>
    <row r="5185" ht="15.75" customHeight="1">
      <c r="B5185" s="142" t="s">
        <v>1480</v>
      </c>
    </row>
    <row r="5186" ht="15.75" customHeight="1">
      <c r="C5186" s="142" t="s">
        <v>2238</v>
      </c>
    </row>
    <row r="5187" ht="15.75" customHeight="1">
      <c r="C5187" s="142" t="s">
        <v>1565</v>
      </c>
    </row>
    <row r="5188" ht="15.75" customHeight="1">
      <c r="C5188" s="142" t="s">
        <v>1517</v>
      </c>
    </row>
    <row r="5189" ht="15.75" customHeight="1">
      <c r="C5189" s="142" t="s">
        <v>1484</v>
      </c>
    </row>
    <row r="5190" ht="15.75" customHeight="1">
      <c r="C5190" s="142" t="s">
        <v>1485</v>
      </c>
    </row>
    <row r="5191" ht="15.75" customHeight="1">
      <c r="C5191" s="142" t="s">
        <v>1486</v>
      </c>
    </row>
    <row r="5192" ht="15.75" customHeight="1">
      <c r="C5192" s="142" t="s">
        <v>1510</v>
      </c>
    </row>
    <row r="5193" ht="15.75" customHeight="1">
      <c r="C5193" s="142" t="s">
        <v>1488</v>
      </c>
    </row>
    <row r="5194" ht="15.75" customHeight="1">
      <c r="C5194" s="142" t="s">
        <v>1489</v>
      </c>
    </row>
    <row r="5195" ht="15.75" customHeight="1">
      <c r="C5195" s="142" t="s">
        <v>2239</v>
      </c>
    </row>
    <row r="5196" ht="15.75" customHeight="1">
      <c r="C5196" s="142" t="s">
        <v>2240</v>
      </c>
    </row>
    <row r="5197" ht="15.75" customHeight="1">
      <c r="C5197" s="142" t="s">
        <v>1492</v>
      </c>
    </row>
    <row r="5198" ht="15.75" customHeight="1">
      <c r="C5198" s="142" t="s">
        <v>1480</v>
      </c>
    </row>
    <row r="5199" ht="15.75" customHeight="1">
      <c r="D5199" s="142" t="s">
        <v>1942</v>
      </c>
    </row>
    <row r="5200" ht="15.75" customHeight="1">
      <c r="D5200" s="142" t="s">
        <v>2241</v>
      </c>
    </row>
    <row r="5201" ht="15.75" customHeight="1">
      <c r="D5201" s="142" t="s">
        <v>2242</v>
      </c>
    </row>
    <row r="5202" ht="15.75" customHeight="1">
      <c r="D5202" s="142" t="s">
        <v>2091</v>
      </c>
    </row>
    <row r="5203" ht="15.75" customHeight="1">
      <c r="C5203" s="142" t="s">
        <v>1497</v>
      </c>
    </row>
    <row r="5204" ht="15.75" customHeight="1">
      <c r="C5204" s="142" t="s">
        <v>2223</v>
      </c>
    </row>
    <row r="5205" ht="15.75" customHeight="1">
      <c r="C5205" s="142" t="s">
        <v>1499</v>
      </c>
    </row>
    <row r="5206" ht="15.75" customHeight="1">
      <c r="C5206" s="142" t="s">
        <v>1500</v>
      </c>
    </row>
    <row r="5207" ht="15.75" customHeight="1">
      <c r="C5207" s="142" t="s">
        <v>1501</v>
      </c>
    </row>
    <row r="5208" ht="15.75" customHeight="1">
      <c r="B5208" s="142" t="s">
        <v>1497</v>
      </c>
    </row>
    <row r="5209" ht="15.75" customHeight="1">
      <c r="B5209" s="142" t="s">
        <v>1480</v>
      </c>
    </row>
    <row r="5210" ht="15.75" customHeight="1">
      <c r="C5210" s="142" t="s">
        <v>2243</v>
      </c>
    </row>
    <row r="5211" ht="15.75" customHeight="1">
      <c r="C5211" s="142" t="s">
        <v>1565</v>
      </c>
    </row>
    <row r="5212" ht="15.75" customHeight="1">
      <c r="C5212" s="142" t="s">
        <v>1517</v>
      </c>
    </row>
    <row r="5213" ht="15.75" customHeight="1">
      <c r="C5213" s="142" t="s">
        <v>1484</v>
      </c>
    </row>
    <row r="5214" ht="15.75" customHeight="1">
      <c r="C5214" s="142" t="s">
        <v>1485</v>
      </c>
    </row>
    <row r="5215" ht="15.75" customHeight="1">
      <c r="C5215" s="142" t="s">
        <v>1486</v>
      </c>
    </row>
    <row r="5216" ht="15.75" customHeight="1">
      <c r="C5216" s="142" t="s">
        <v>1510</v>
      </c>
    </row>
    <row r="5217" ht="15.75" customHeight="1">
      <c r="C5217" s="142" t="s">
        <v>1488</v>
      </c>
    </row>
    <row r="5218" ht="15.75" customHeight="1">
      <c r="C5218" s="142" t="s">
        <v>1489</v>
      </c>
    </row>
    <row r="5219" ht="15.75" customHeight="1">
      <c r="C5219" s="142" t="s">
        <v>2244</v>
      </c>
    </row>
    <row r="5220" ht="15.75" customHeight="1">
      <c r="C5220" s="142" t="s">
        <v>2245</v>
      </c>
    </row>
    <row r="5221" ht="15.75" customHeight="1">
      <c r="C5221" s="142" t="s">
        <v>1492</v>
      </c>
    </row>
    <row r="5222" ht="15.75" customHeight="1">
      <c r="C5222" s="142" t="s">
        <v>1480</v>
      </c>
    </row>
    <row r="5223" ht="15.75" customHeight="1">
      <c r="D5223" s="142" t="s">
        <v>1942</v>
      </c>
    </row>
    <row r="5224" ht="15.75" customHeight="1">
      <c r="D5224" s="142" t="s">
        <v>1525</v>
      </c>
    </row>
    <row r="5225" ht="15.75" customHeight="1">
      <c r="D5225" s="142" t="s">
        <v>2246</v>
      </c>
    </row>
    <row r="5226" ht="15.75" customHeight="1">
      <c r="D5226" s="142" t="s">
        <v>1915</v>
      </c>
    </row>
    <row r="5227" ht="15.75" customHeight="1">
      <c r="C5227" s="142" t="s">
        <v>1497</v>
      </c>
    </row>
    <row r="5228" ht="15.75" customHeight="1">
      <c r="C5228" s="142" t="s">
        <v>1526</v>
      </c>
    </row>
    <row r="5229" ht="15.75" customHeight="1">
      <c r="C5229" s="142" t="s">
        <v>1499</v>
      </c>
    </row>
    <row r="5230" ht="15.75" customHeight="1">
      <c r="C5230" s="142" t="s">
        <v>1500</v>
      </c>
    </row>
    <row r="5231" ht="15.75" customHeight="1">
      <c r="C5231" s="142" t="s">
        <v>1501</v>
      </c>
    </row>
    <row r="5232" ht="15.75" customHeight="1">
      <c r="B5232" s="142" t="s">
        <v>1497</v>
      </c>
    </row>
    <row r="5233" ht="15.75" customHeight="1">
      <c r="A5233" s="142" t="s">
        <v>1527</v>
      </c>
    </row>
    <row r="5234" ht="15.75" customHeight="1"/>
    <row r="5235" ht="15.75" customHeight="1">
      <c r="A5235" s="142" t="s">
        <v>2247</v>
      </c>
    </row>
    <row r="5236" ht="15.75" customHeight="1">
      <c r="A5236" s="142" t="s">
        <v>2248</v>
      </c>
    </row>
    <row r="5237" ht="15.75" customHeight="1">
      <c r="A5237" s="142" t="s">
        <v>1480</v>
      </c>
    </row>
    <row r="5238" ht="15.75" customHeight="1">
      <c r="B5238" s="142" t="s">
        <v>1480</v>
      </c>
    </row>
    <row r="5239" ht="15.75" customHeight="1">
      <c r="C5239" s="142" t="s">
        <v>2249</v>
      </c>
    </row>
    <row r="5240" ht="15.75" customHeight="1">
      <c r="C5240" s="142" t="s">
        <v>2200</v>
      </c>
    </row>
    <row r="5241" ht="15.75" customHeight="1">
      <c r="C5241" s="142" t="s">
        <v>1517</v>
      </c>
    </row>
    <row r="5242" ht="15.75" customHeight="1">
      <c r="C5242" s="142" t="s">
        <v>1484</v>
      </c>
    </row>
    <row r="5243" ht="15.75" customHeight="1">
      <c r="C5243" s="142" t="s">
        <v>1551</v>
      </c>
    </row>
    <row r="5244" ht="15.75" customHeight="1">
      <c r="C5244" s="142" t="s">
        <v>1486</v>
      </c>
    </row>
    <row r="5245" ht="15.75" customHeight="1">
      <c r="C5245" s="142" t="s">
        <v>1510</v>
      </c>
    </row>
    <row r="5246" ht="15.75" customHeight="1">
      <c r="C5246" s="142" t="s">
        <v>1488</v>
      </c>
    </row>
    <row r="5247" ht="15.75" customHeight="1">
      <c r="C5247" s="142" t="s">
        <v>1657</v>
      </c>
    </row>
    <row r="5248" ht="15.75" customHeight="1">
      <c r="C5248" s="142" t="s">
        <v>2250</v>
      </c>
    </row>
    <row r="5249" ht="15.75" customHeight="1">
      <c r="C5249" s="142" t="s">
        <v>1997</v>
      </c>
    </row>
    <row r="5250" ht="15.75" customHeight="1">
      <c r="C5250" s="142" t="s">
        <v>1492</v>
      </c>
    </row>
    <row r="5251" ht="15.75" customHeight="1">
      <c r="C5251" s="142" t="s">
        <v>1480</v>
      </c>
    </row>
    <row r="5252" ht="15.75" customHeight="1">
      <c r="D5252" s="142" t="s">
        <v>1998</v>
      </c>
    </row>
    <row r="5253" ht="15.75" customHeight="1">
      <c r="D5253" s="142" t="s">
        <v>2251</v>
      </c>
    </row>
    <row r="5254" ht="15.75" customHeight="1">
      <c r="D5254" s="142" t="s">
        <v>1879</v>
      </c>
    </row>
    <row r="5255" ht="15.75" customHeight="1">
      <c r="D5255" s="142" t="s">
        <v>1806</v>
      </c>
    </row>
    <row r="5256" ht="15.75" customHeight="1">
      <c r="C5256" s="142" t="s">
        <v>1497</v>
      </c>
    </row>
    <row r="5257" ht="15.75" customHeight="1">
      <c r="C5257" s="142" t="s">
        <v>1498</v>
      </c>
    </row>
    <row r="5258" ht="15.75" customHeight="1">
      <c r="C5258" s="142" t="s">
        <v>2252</v>
      </c>
    </row>
    <row r="5259" ht="15.75" customHeight="1">
      <c r="C5259" s="142" t="s">
        <v>1499</v>
      </c>
    </row>
    <row r="5260" ht="15.75" customHeight="1">
      <c r="C5260" s="142" t="s">
        <v>1500</v>
      </c>
    </row>
    <row r="5261" ht="15.75" customHeight="1">
      <c r="C5261" s="142" t="s">
        <v>1501</v>
      </c>
    </row>
    <row r="5262" ht="15.75" customHeight="1">
      <c r="B5262" s="142" t="s">
        <v>1497</v>
      </c>
    </row>
    <row r="5263" ht="15.75" customHeight="1">
      <c r="B5263" s="142" t="s">
        <v>1480</v>
      </c>
    </row>
    <row r="5264" ht="15.75" customHeight="1">
      <c r="C5264" s="142" t="s">
        <v>2253</v>
      </c>
    </row>
    <row r="5265" ht="15.75" customHeight="1">
      <c r="C5265" s="142" t="s">
        <v>2200</v>
      </c>
    </row>
    <row r="5266" ht="15.75" customHeight="1">
      <c r="C5266" s="142" t="s">
        <v>1517</v>
      </c>
    </row>
    <row r="5267" ht="15.75" customHeight="1">
      <c r="C5267" s="142" t="s">
        <v>1484</v>
      </c>
    </row>
    <row r="5268" ht="15.75" customHeight="1">
      <c r="C5268" s="142" t="s">
        <v>1551</v>
      </c>
    </row>
    <row r="5269" ht="15.75" customHeight="1">
      <c r="C5269" s="142" t="s">
        <v>1486</v>
      </c>
    </row>
    <row r="5270" ht="15.75" customHeight="1">
      <c r="C5270" s="142" t="s">
        <v>1510</v>
      </c>
    </row>
    <row r="5271" ht="15.75" customHeight="1">
      <c r="C5271" s="142" t="s">
        <v>1488</v>
      </c>
    </row>
    <row r="5272" ht="15.75" customHeight="1">
      <c r="C5272" s="142" t="s">
        <v>1657</v>
      </c>
    </row>
    <row r="5273" ht="15.75" customHeight="1">
      <c r="C5273" s="142" t="s">
        <v>2254</v>
      </c>
    </row>
    <row r="5274" ht="15.75" customHeight="1">
      <c r="C5274" s="142" t="s">
        <v>2255</v>
      </c>
    </row>
    <row r="5275" ht="15.75" customHeight="1">
      <c r="C5275" s="142" t="s">
        <v>1492</v>
      </c>
    </row>
    <row r="5276" ht="15.75" customHeight="1">
      <c r="C5276" s="142" t="s">
        <v>1480</v>
      </c>
    </row>
    <row r="5277" ht="15.75" customHeight="1">
      <c r="D5277" s="142" t="s">
        <v>1895</v>
      </c>
    </row>
    <row r="5278" ht="15.75" customHeight="1">
      <c r="D5278" s="142" t="s">
        <v>2003</v>
      </c>
    </row>
    <row r="5279" ht="15.75" customHeight="1">
      <c r="D5279" s="142" t="s">
        <v>2256</v>
      </c>
    </row>
    <row r="5280" ht="15.75" customHeight="1">
      <c r="D5280" s="142" t="s">
        <v>1612</v>
      </c>
    </row>
    <row r="5281" ht="15.75" customHeight="1">
      <c r="C5281" s="142" t="s">
        <v>1497</v>
      </c>
    </row>
    <row r="5282" ht="15.75" customHeight="1">
      <c r="C5282" s="142" t="s">
        <v>1498</v>
      </c>
    </row>
    <row r="5283" ht="15.75" customHeight="1">
      <c r="C5283" s="142" t="s">
        <v>2252</v>
      </c>
    </row>
    <row r="5284" ht="15.75" customHeight="1">
      <c r="C5284" s="142" t="s">
        <v>1499</v>
      </c>
    </row>
    <row r="5285" ht="15.75" customHeight="1">
      <c r="C5285" s="142" t="s">
        <v>1500</v>
      </c>
    </row>
    <row r="5286" ht="15.75" customHeight="1">
      <c r="C5286" s="142" t="s">
        <v>1501</v>
      </c>
    </row>
    <row r="5287" ht="15.75" customHeight="1">
      <c r="B5287" s="142" t="s">
        <v>1497</v>
      </c>
    </row>
    <row r="5288" ht="15.75" customHeight="1">
      <c r="B5288" s="142" t="s">
        <v>1480</v>
      </c>
    </row>
    <row r="5289" ht="15.75" customHeight="1">
      <c r="C5289" s="142" t="s">
        <v>2257</v>
      </c>
    </row>
    <row r="5290" ht="15.75" customHeight="1">
      <c r="C5290" s="142" t="s">
        <v>1656</v>
      </c>
    </row>
    <row r="5291" ht="15.75" customHeight="1">
      <c r="C5291" s="142" t="s">
        <v>1517</v>
      </c>
    </row>
    <row r="5292" ht="15.75" customHeight="1">
      <c r="C5292" s="142" t="s">
        <v>1484</v>
      </c>
    </row>
    <row r="5293" ht="15.75" customHeight="1">
      <c r="C5293" s="142" t="s">
        <v>1485</v>
      </c>
    </row>
    <row r="5294" ht="15.75" customHeight="1">
      <c r="C5294" s="142" t="s">
        <v>1486</v>
      </c>
    </row>
    <row r="5295" ht="15.75" customHeight="1">
      <c r="C5295" s="142" t="s">
        <v>1510</v>
      </c>
    </row>
    <row r="5296" ht="15.75" customHeight="1">
      <c r="C5296" s="142" t="s">
        <v>1488</v>
      </c>
    </row>
    <row r="5297" ht="15.75" customHeight="1">
      <c r="C5297" s="142" t="s">
        <v>1657</v>
      </c>
    </row>
    <row r="5298" ht="15.75" customHeight="1">
      <c r="C5298" s="142" t="s">
        <v>2258</v>
      </c>
    </row>
    <row r="5299" ht="15.75" customHeight="1">
      <c r="C5299" s="142" t="s">
        <v>1805</v>
      </c>
    </row>
    <row r="5300" ht="15.75" customHeight="1">
      <c r="C5300" s="142" t="s">
        <v>1492</v>
      </c>
    </row>
    <row r="5301" ht="15.75" customHeight="1">
      <c r="C5301" s="142" t="s">
        <v>1480</v>
      </c>
    </row>
    <row r="5302" ht="15.75" customHeight="1">
      <c r="D5302" s="142" t="s">
        <v>2259</v>
      </c>
    </row>
    <row r="5303" ht="15.75" customHeight="1">
      <c r="D5303" s="142" t="s">
        <v>2260</v>
      </c>
    </row>
    <row r="5304" ht="15.75" customHeight="1">
      <c r="D5304" s="142" t="s">
        <v>1941</v>
      </c>
    </row>
    <row r="5305" ht="15.75" customHeight="1">
      <c r="D5305" s="142" t="s">
        <v>1790</v>
      </c>
    </row>
    <row r="5306" ht="15.75" customHeight="1">
      <c r="C5306" s="142" t="s">
        <v>1497</v>
      </c>
    </row>
    <row r="5307" ht="15.75" customHeight="1">
      <c r="C5307" s="142" t="s">
        <v>2223</v>
      </c>
    </row>
    <row r="5308" ht="15.75" customHeight="1">
      <c r="C5308" s="142" t="s">
        <v>2252</v>
      </c>
    </row>
    <row r="5309" ht="15.75" customHeight="1">
      <c r="C5309" s="142" t="s">
        <v>1499</v>
      </c>
    </row>
    <row r="5310" ht="15.75" customHeight="1">
      <c r="C5310" s="142" t="s">
        <v>1500</v>
      </c>
    </row>
    <row r="5311" ht="15.75" customHeight="1">
      <c r="C5311" s="142" t="s">
        <v>1501</v>
      </c>
    </row>
    <row r="5312" ht="15.75" customHeight="1">
      <c r="B5312" s="142" t="s">
        <v>1497</v>
      </c>
    </row>
    <row r="5313" ht="15.75" customHeight="1">
      <c r="B5313" s="142" t="s">
        <v>1480</v>
      </c>
    </row>
    <row r="5314" ht="15.75" customHeight="1">
      <c r="C5314" s="142" t="s">
        <v>2261</v>
      </c>
    </row>
    <row r="5315" ht="15.75" customHeight="1">
      <c r="C5315" s="142" t="s">
        <v>2200</v>
      </c>
    </row>
    <row r="5316" ht="15.75" customHeight="1">
      <c r="C5316" s="142" t="s">
        <v>1517</v>
      </c>
    </row>
    <row r="5317" ht="15.75" customHeight="1">
      <c r="C5317" s="142" t="s">
        <v>1484</v>
      </c>
    </row>
    <row r="5318" ht="15.75" customHeight="1">
      <c r="C5318" s="142" t="s">
        <v>1551</v>
      </c>
    </row>
    <row r="5319" ht="15.75" customHeight="1">
      <c r="C5319" s="142" t="s">
        <v>1486</v>
      </c>
    </row>
    <row r="5320" ht="15.75" customHeight="1">
      <c r="C5320" s="142" t="s">
        <v>1510</v>
      </c>
    </row>
    <row r="5321" ht="15.75" customHeight="1">
      <c r="C5321" s="142" t="s">
        <v>1488</v>
      </c>
    </row>
    <row r="5322" ht="15.75" customHeight="1">
      <c r="C5322" s="142" t="s">
        <v>1657</v>
      </c>
    </row>
    <row r="5323" ht="15.75" customHeight="1">
      <c r="C5323" s="142" t="s">
        <v>2262</v>
      </c>
    </row>
    <row r="5324" ht="15.75" customHeight="1">
      <c r="C5324" s="142" t="s">
        <v>2263</v>
      </c>
    </row>
    <row r="5325" ht="15.75" customHeight="1">
      <c r="C5325" s="142" t="s">
        <v>1492</v>
      </c>
    </row>
    <row r="5326" ht="15.75" customHeight="1">
      <c r="C5326" s="142" t="s">
        <v>1480</v>
      </c>
    </row>
    <row r="5327" ht="15.75" customHeight="1">
      <c r="D5327" s="142" t="s">
        <v>2264</v>
      </c>
    </row>
    <row r="5328" ht="15.75" customHeight="1">
      <c r="D5328" s="142" t="s">
        <v>2160</v>
      </c>
    </row>
    <row r="5329" ht="15.75" customHeight="1">
      <c r="D5329" s="142" t="s">
        <v>1974</v>
      </c>
    </row>
    <row r="5330" ht="15.75" customHeight="1">
      <c r="D5330" s="142" t="s">
        <v>1823</v>
      </c>
    </row>
    <row r="5331" ht="15.75" customHeight="1">
      <c r="C5331" s="142" t="s">
        <v>1497</v>
      </c>
    </row>
    <row r="5332" ht="15.75" customHeight="1">
      <c r="C5332" s="142" t="s">
        <v>1526</v>
      </c>
    </row>
    <row r="5333" ht="15.75" customHeight="1">
      <c r="C5333" s="142" t="s">
        <v>2252</v>
      </c>
    </row>
    <row r="5334" ht="15.75" customHeight="1">
      <c r="C5334" s="142" t="s">
        <v>1499</v>
      </c>
    </row>
    <row r="5335" ht="15.75" customHeight="1">
      <c r="C5335" s="142" t="s">
        <v>1500</v>
      </c>
    </row>
    <row r="5336" ht="15.75" customHeight="1">
      <c r="C5336" s="142" t="s">
        <v>1501</v>
      </c>
    </row>
    <row r="5337" ht="15.75" customHeight="1">
      <c r="B5337" s="142" t="s">
        <v>1497</v>
      </c>
    </row>
    <row r="5338" ht="15.75" customHeight="1">
      <c r="B5338" s="142" t="s">
        <v>1480</v>
      </c>
    </row>
    <row r="5339" ht="15.75" customHeight="1">
      <c r="C5339" s="142" t="s">
        <v>2265</v>
      </c>
    </row>
    <row r="5340" ht="15.75" customHeight="1">
      <c r="C5340" s="142" t="s">
        <v>1817</v>
      </c>
    </row>
    <row r="5341" ht="15.75" customHeight="1">
      <c r="C5341" s="142" t="s">
        <v>1517</v>
      </c>
    </row>
    <row r="5342" ht="15.75" customHeight="1">
      <c r="C5342" s="142" t="s">
        <v>1484</v>
      </c>
    </row>
    <row r="5343" ht="15.75" customHeight="1">
      <c r="C5343" s="142" t="s">
        <v>1485</v>
      </c>
    </row>
    <row r="5344" ht="15.75" customHeight="1">
      <c r="C5344" s="142" t="s">
        <v>1486</v>
      </c>
    </row>
    <row r="5345" ht="15.75" customHeight="1">
      <c r="C5345" s="142" t="s">
        <v>1510</v>
      </c>
    </row>
    <row r="5346" ht="15.75" customHeight="1">
      <c r="C5346" s="142" t="s">
        <v>1488</v>
      </c>
    </row>
    <row r="5347" ht="15.75" customHeight="1">
      <c r="C5347" s="142" t="s">
        <v>1657</v>
      </c>
    </row>
    <row r="5348" ht="15.75" customHeight="1">
      <c r="C5348" s="142" t="s">
        <v>2266</v>
      </c>
    </row>
    <row r="5349" ht="15.75" customHeight="1">
      <c r="C5349" s="142" t="s">
        <v>1787</v>
      </c>
    </row>
    <row r="5350" ht="15.75" customHeight="1">
      <c r="C5350" s="142" t="s">
        <v>1492</v>
      </c>
    </row>
    <row r="5351" ht="15.75" customHeight="1">
      <c r="C5351" s="142" t="s">
        <v>1480</v>
      </c>
    </row>
    <row r="5352" ht="15.75" customHeight="1">
      <c r="D5352" s="142" t="s">
        <v>2267</v>
      </c>
    </row>
    <row r="5353" ht="15.75" customHeight="1">
      <c r="D5353" s="142" t="s">
        <v>2260</v>
      </c>
    </row>
    <row r="5354" ht="15.75" customHeight="1">
      <c r="D5354" s="142" t="s">
        <v>1567</v>
      </c>
    </row>
    <row r="5355" ht="15.75" customHeight="1">
      <c r="D5355" s="142" t="s">
        <v>1704</v>
      </c>
    </row>
    <row r="5356" ht="15.75" customHeight="1">
      <c r="C5356" s="142" t="s">
        <v>1497</v>
      </c>
    </row>
    <row r="5357" ht="15.75" customHeight="1">
      <c r="C5357" s="142" t="s">
        <v>1498</v>
      </c>
    </row>
    <row r="5358" ht="15.75" customHeight="1">
      <c r="C5358" s="142" t="s">
        <v>2252</v>
      </c>
    </row>
    <row r="5359" ht="15.75" customHeight="1">
      <c r="C5359" s="142" t="s">
        <v>1499</v>
      </c>
    </row>
    <row r="5360" ht="15.75" customHeight="1">
      <c r="C5360" s="142" t="s">
        <v>1500</v>
      </c>
    </row>
    <row r="5361" ht="15.75" customHeight="1">
      <c r="C5361" s="142" t="s">
        <v>1501</v>
      </c>
    </row>
    <row r="5362" ht="15.75" customHeight="1">
      <c r="B5362" s="142" t="s">
        <v>1497</v>
      </c>
    </row>
    <row r="5363" ht="15.75" customHeight="1">
      <c r="B5363" s="142" t="s">
        <v>1480</v>
      </c>
    </row>
    <row r="5364" ht="15.75" customHeight="1">
      <c r="C5364" s="142" t="s">
        <v>2268</v>
      </c>
    </row>
    <row r="5365" ht="15.75" customHeight="1">
      <c r="C5365" s="142" t="s">
        <v>2200</v>
      </c>
    </row>
    <row r="5366" ht="15.75" customHeight="1">
      <c r="C5366" s="142" t="s">
        <v>1517</v>
      </c>
    </row>
    <row r="5367" ht="15.75" customHeight="1">
      <c r="C5367" s="142" t="s">
        <v>1484</v>
      </c>
    </row>
    <row r="5368" ht="15.75" customHeight="1">
      <c r="C5368" s="142" t="s">
        <v>1551</v>
      </c>
    </row>
    <row r="5369" ht="15.75" customHeight="1">
      <c r="C5369" s="142" t="s">
        <v>1486</v>
      </c>
    </row>
    <row r="5370" ht="15.75" customHeight="1">
      <c r="C5370" s="142" t="s">
        <v>1510</v>
      </c>
    </row>
    <row r="5371" ht="15.75" customHeight="1">
      <c r="C5371" s="142" t="s">
        <v>1488</v>
      </c>
    </row>
    <row r="5372" ht="15.75" customHeight="1">
      <c r="C5372" s="142" t="s">
        <v>1657</v>
      </c>
    </row>
    <row r="5373" ht="15.75" customHeight="1">
      <c r="C5373" s="142" t="s">
        <v>2269</v>
      </c>
    </row>
    <row r="5374" ht="15.75" customHeight="1">
      <c r="C5374" s="142" t="s">
        <v>1505</v>
      </c>
    </row>
    <row r="5375" ht="15.75" customHeight="1">
      <c r="C5375" s="142" t="s">
        <v>1492</v>
      </c>
    </row>
    <row r="5376" ht="15.75" customHeight="1">
      <c r="C5376" s="142" t="s">
        <v>1480</v>
      </c>
    </row>
    <row r="5377" ht="15.75" customHeight="1">
      <c r="D5377" s="142" t="s">
        <v>2270</v>
      </c>
    </row>
    <row r="5378" ht="15.75" customHeight="1">
      <c r="D5378" s="142" t="s">
        <v>1856</v>
      </c>
    </row>
    <row r="5379" ht="15.75" customHeight="1">
      <c r="D5379" s="142" t="s">
        <v>2123</v>
      </c>
    </row>
    <row r="5380" ht="15.75" customHeight="1">
      <c r="D5380" s="142" t="s">
        <v>1938</v>
      </c>
    </row>
    <row r="5381" ht="15.75" customHeight="1">
      <c r="C5381" s="142" t="s">
        <v>1497</v>
      </c>
    </row>
    <row r="5382" ht="15.75" customHeight="1">
      <c r="C5382" s="142" t="s">
        <v>1498</v>
      </c>
    </row>
    <row r="5383" ht="15.75" customHeight="1">
      <c r="C5383" s="142" t="s">
        <v>2252</v>
      </c>
    </row>
    <row r="5384" ht="15.75" customHeight="1">
      <c r="C5384" s="142" t="s">
        <v>1499</v>
      </c>
    </row>
    <row r="5385" ht="15.75" customHeight="1">
      <c r="C5385" s="142" t="s">
        <v>1500</v>
      </c>
    </row>
    <row r="5386" ht="15.75" customHeight="1">
      <c r="C5386" s="142" t="s">
        <v>1501</v>
      </c>
    </row>
    <row r="5387" ht="15.75" customHeight="1">
      <c r="B5387" s="142" t="s">
        <v>1497</v>
      </c>
    </row>
    <row r="5388" ht="15.75" customHeight="1">
      <c r="A5388" s="142" t="s">
        <v>1527</v>
      </c>
    </row>
    <row r="5389" ht="15.75" customHeight="1"/>
    <row r="5390" ht="15.75" customHeight="1">
      <c r="A5390" s="142" t="s">
        <v>2271</v>
      </c>
    </row>
    <row r="5391" ht="15.75" customHeight="1">
      <c r="A5391" s="142" t="s">
        <v>2272</v>
      </c>
    </row>
    <row r="5392" ht="15.75" customHeight="1">
      <c r="A5392" s="142" t="s">
        <v>1480</v>
      </c>
    </row>
    <row r="5393" ht="15.75" customHeight="1">
      <c r="B5393" s="142" t="s">
        <v>1480</v>
      </c>
    </row>
    <row r="5394" ht="15.75" customHeight="1">
      <c r="C5394" s="142" t="s">
        <v>2273</v>
      </c>
    </row>
    <row r="5395" ht="15.75" customHeight="1">
      <c r="C5395" s="142" t="s">
        <v>1565</v>
      </c>
    </row>
    <row r="5396" ht="15.75" customHeight="1">
      <c r="C5396" s="142" t="s">
        <v>1517</v>
      </c>
    </row>
    <row r="5397" ht="15.75" customHeight="1">
      <c r="C5397" s="142" t="s">
        <v>1484</v>
      </c>
    </row>
    <row r="5398" ht="15.75" customHeight="1">
      <c r="C5398" s="142" t="s">
        <v>1485</v>
      </c>
    </row>
    <row r="5399" ht="15.75" customHeight="1">
      <c r="C5399" s="142" t="s">
        <v>1486</v>
      </c>
    </row>
    <row r="5400" ht="15.75" customHeight="1">
      <c r="C5400" s="142" t="s">
        <v>1510</v>
      </c>
    </row>
    <row r="5401" ht="15.75" customHeight="1">
      <c r="C5401" s="142" t="s">
        <v>1488</v>
      </c>
    </row>
    <row r="5402" ht="15.75" customHeight="1">
      <c r="C5402" s="142" t="s">
        <v>1489</v>
      </c>
    </row>
    <row r="5403" ht="15.75" customHeight="1">
      <c r="C5403" s="142" t="s">
        <v>2274</v>
      </c>
    </row>
    <row r="5404" ht="15.75" customHeight="1">
      <c r="C5404" s="142" t="s">
        <v>1674</v>
      </c>
    </row>
    <row r="5405" ht="15.75" customHeight="1">
      <c r="C5405" s="142" t="s">
        <v>1492</v>
      </c>
    </row>
    <row r="5406" ht="15.75" customHeight="1">
      <c r="C5406" s="142" t="s">
        <v>1480</v>
      </c>
    </row>
    <row r="5407" ht="15.75" customHeight="1">
      <c r="D5407" s="142" t="s">
        <v>1790</v>
      </c>
    </row>
    <row r="5408" ht="15.75" customHeight="1">
      <c r="D5408" s="142" t="s">
        <v>2259</v>
      </c>
    </row>
    <row r="5409" ht="15.75" customHeight="1">
      <c r="D5409" s="142" t="s">
        <v>1869</v>
      </c>
    </row>
    <row r="5410" ht="15.75" customHeight="1">
      <c r="D5410" s="142" t="s">
        <v>1941</v>
      </c>
    </row>
    <row r="5411" ht="15.75" customHeight="1">
      <c r="C5411" s="142" t="s">
        <v>1497</v>
      </c>
    </row>
    <row r="5412" ht="15.75" customHeight="1">
      <c r="C5412" s="142" t="s">
        <v>1498</v>
      </c>
    </row>
    <row r="5413" ht="15.75" customHeight="1">
      <c r="C5413" s="142" t="s">
        <v>1499</v>
      </c>
    </row>
    <row r="5414" ht="15.75" customHeight="1">
      <c r="C5414" s="142" t="s">
        <v>1500</v>
      </c>
    </row>
    <row r="5415" ht="15.75" customHeight="1">
      <c r="C5415" s="142" t="s">
        <v>1501</v>
      </c>
    </row>
    <row r="5416" ht="15.75" customHeight="1">
      <c r="B5416" s="142" t="s">
        <v>1497</v>
      </c>
    </row>
    <row r="5417" ht="15.75" customHeight="1">
      <c r="B5417" s="142" t="s">
        <v>1480</v>
      </c>
    </row>
    <row r="5418" ht="15.75" customHeight="1">
      <c r="C5418" s="142" t="s">
        <v>2275</v>
      </c>
    </row>
    <row r="5419" ht="15.75" customHeight="1">
      <c r="C5419" s="142" t="s">
        <v>1536</v>
      </c>
    </row>
    <row r="5420" ht="15.75" customHeight="1">
      <c r="C5420" s="142" t="s">
        <v>1517</v>
      </c>
    </row>
    <row r="5421" ht="15.75" customHeight="1">
      <c r="C5421" s="142" t="s">
        <v>1484</v>
      </c>
    </row>
    <row r="5422" ht="15.75" customHeight="1">
      <c r="C5422" s="142" t="s">
        <v>1485</v>
      </c>
    </row>
    <row r="5423" ht="15.75" customHeight="1">
      <c r="C5423" s="142" t="s">
        <v>1486</v>
      </c>
    </row>
    <row r="5424" ht="15.75" customHeight="1">
      <c r="C5424" s="142" t="s">
        <v>1510</v>
      </c>
    </row>
    <row r="5425" ht="15.75" customHeight="1">
      <c r="C5425" s="142" t="s">
        <v>1488</v>
      </c>
    </row>
    <row r="5426" ht="15.75" customHeight="1">
      <c r="C5426" s="142" t="s">
        <v>1489</v>
      </c>
    </row>
    <row r="5427" ht="15.75" customHeight="1">
      <c r="C5427" s="142" t="s">
        <v>2276</v>
      </c>
    </row>
    <row r="5428" ht="15.75" customHeight="1">
      <c r="C5428" s="142" t="s">
        <v>2106</v>
      </c>
    </row>
    <row r="5429" ht="15.75" customHeight="1">
      <c r="C5429" s="142" t="s">
        <v>1492</v>
      </c>
    </row>
    <row r="5430" ht="15.75" customHeight="1">
      <c r="C5430" s="142" t="s">
        <v>1480</v>
      </c>
    </row>
    <row r="5431" ht="15.75" customHeight="1">
      <c r="D5431" s="142" t="s">
        <v>1695</v>
      </c>
    </row>
    <row r="5432" ht="15.75" customHeight="1">
      <c r="D5432" s="142" t="s">
        <v>2277</v>
      </c>
    </row>
    <row r="5433" ht="15.75" customHeight="1">
      <c r="D5433" s="142" t="s">
        <v>1815</v>
      </c>
    </row>
    <row r="5434" ht="15.75" customHeight="1">
      <c r="D5434" s="142" t="s">
        <v>1993</v>
      </c>
    </row>
    <row r="5435" ht="15.75" customHeight="1">
      <c r="C5435" s="142" t="s">
        <v>1497</v>
      </c>
    </row>
    <row r="5436" ht="15.75" customHeight="1">
      <c r="C5436" s="142" t="s">
        <v>1498</v>
      </c>
    </row>
    <row r="5437" ht="15.75" customHeight="1">
      <c r="C5437" s="142" t="s">
        <v>1499</v>
      </c>
    </row>
    <row r="5438" ht="15.75" customHeight="1">
      <c r="C5438" s="142" t="s">
        <v>1500</v>
      </c>
    </row>
    <row r="5439" ht="15.75" customHeight="1">
      <c r="C5439" s="142" t="s">
        <v>1501</v>
      </c>
    </row>
    <row r="5440" ht="15.75" customHeight="1">
      <c r="B5440" s="142" t="s">
        <v>1497</v>
      </c>
    </row>
    <row r="5441" ht="15.75" customHeight="1">
      <c r="B5441" s="142" t="s">
        <v>1480</v>
      </c>
    </row>
    <row r="5442" ht="15.75" customHeight="1">
      <c r="C5442" s="142" t="s">
        <v>2278</v>
      </c>
    </row>
    <row r="5443" ht="15.75" customHeight="1">
      <c r="C5443" s="142" t="s">
        <v>1536</v>
      </c>
    </row>
    <row r="5444" ht="15.75" customHeight="1">
      <c r="C5444" s="142" t="s">
        <v>1517</v>
      </c>
    </row>
    <row r="5445" ht="15.75" customHeight="1">
      <c r="C5445" s="142" t="s">
        <v>1484</v>
      </c>
    </row>
    <row r="5446" ht="15.75" customHeight="1">
      <c r="C5446" s="142" t="s">
        <v>1485</v>
      </c>
    </row>
    <row r="5447" ht="15.75" customHeight="1">
      <c r="C5447" s="142" t="s">
        <v>1486</v>
      </c>
    </row>
    <row r="5448" ht="15.75" customHeight="1">
      <c r="C5448" s="142" t="s">
        <v>1510</v>
      </c>
    </row>
    <row r="5449" ht="15.75" customHeight="1">
      <c r="C5449" s="142" t="s">
        <v>1488</v>
      </c>
    </row>
    <row r="5450" ht="15.75" customHeight="1">
      <c r="C5450" s="142" t="s">
        <v>1489</v>
      </c>
    </row>
    <row r="5451" ht="15.75" customHeight="1">
      <c r="C5451" s="142" t="s">
        <v>2279</v>
      </c>
    </row>
    <row r="5452" ht="15.75" customHeight="1">
      <c r="C5452" s="142" t="s">
        <v>1553</v>
      </c>
    </row>
    <row r="5453" ht="15.75" customHeight="1">
      <c r="C5453" s="142" t="s">
        <v>1492</v>
      </c>
    </row>
    <row r="5454" ht="15.75" customHeight="1">
      <c r="C5454" s="142" t="s">
        <v>1480</v>
      </c>
    </row>
    <row r="5455" ht="15.75" customHeight="1">
      <c r="D5455" s="142" t="s">
        <v>2009</v>
      </c>
    </row>
    <row r="5456" ht="15.75" customHeight="1">
      <c r="D5456" s="142" t="s">
        <v>1815</v>
      </c>
    </row>
    <row r="5457" ht="15.75" customHeight="1">
      <c r="D5457" s="142" t="s">
        <v>1993</v>
      </c>
    </row>
    <row r="5458" ht="15.75" customHeight="1">
      <c r="D5458" s="142" t="s">
        <v>1900</v>
      </c>
    </row>
    <row r="5459" ht="15.75" customHeight="1">
      <c r="C5459" s="142" t="s">
        <v>1497</v>
      </c>
    </row>
    <row r="5460" ht="15.75" customHeight="1">
      <c r="C5460" s="142" t="s">
        <v>1526</v>
      </c>
    </row>
    <row r="5461" ht="15.75" customHeight="1">
      <c r="C5461" s="142" t="s">
        <v>1499</v>
      </c>
    </row>
    <row r="5462" ht="15.75" customHeight="1">
      <c r="C5462" s="142" t="s">
        <v>1500</v>
      </c>
    </row>
    <row r="5463" ht="15.75" customHeight="1">
      <c r="C5463" s="142" t="s">
        <v>1501</v>
      </c>
    </row>
    <row r="5464" ht="15.75" customHeight="1">
      <c r="B5464" s="142" t="s">
        <v>1497</v>
      </c>
    </row>
    <row r="5465" ht="15.75" customHeight="1">
      <c r="B5465" s="142" t="s">
        <v>1480</v>
      </c>
    </row>
    <row r="5466" ht="15.75" customHeight="1">
      <c r="C5466" s="142" t="s">
        <v>2280</v>
      </c>
    </row>
    <row r="5467" ht="15.75" customHeight="1">
      <c r="C5467" s="142" t="s">
        <v>1700</v>
      </c>
    </row>
    <row r="5468" ht="15.75" customHeight="1">
      <c r="C5468" s="142" t="s">
        <v>1517</v>
      </c>
    </row>
    <row r="5469" ht="15.75" customHeight="1">
      <c r="C5469" s="142" t="s">
        <v>1484</v>
      </c>
    </row>
    <row r="5470" ht="15.75" customHeight="1">
      <c r="C5470" s="142" t="s">
        <v>1485</v>
      </c>
    </row>
    <row r="5471" ht="15.75" customHeight="1">
      <c r="C5471" s="142" t="s">
        <v>1486</v>
      </c>
    </row>
    <row r="5472" ht="15.75" customHeight="1">
      <c r="C5472" s="142" t="s">
        <v>1510</v>
      </c>
    </row>
    <row r="5473" ht="15.75" customHeight="1">
      <c r="C5473" s="142" t="s">
        <v>1488</v>
      </c>
    </row>
    <row r="5474" ht="15.75" customHeight="1">
      <c r="C5474" s="142" t="s">
        <v>1489</v>
      </c>
    </row>
    <row r="5475" ht="15.75" customHeight="1">
      <c r="C5475" s="142" t="s">
        <v>2281</v>
      </c>
    </row>
    <row r="5476" ht="15.75" customHeight="1">
      <c r="C5476" s="142" t="s">
        <v>1553</v>
      </c>
    </row>
    <row r="5477" ht="15.75" customHeight="1">
      <c r="C5477" s="142" t="s">
        <v>1492</v>
      </c>
    </row>
    <row r="5478" ht="15.75" customHeight="1">
      <c r="C5478" s="142" t="s">
        <v>1480</v>
      </c>
    </row>
    <row r="5479" ht="15.75" customHeight="1">
      <c r="D5479" s="142" t="s">
        <v>1547</v>
      </c>
    </row>
    <row r="5480" ht="15.75" customHeight="1">
      <c r="D5480" s="142" t="s">
        <v>2282</v>
      </c>
    </row>
    <row r="5481" ht="15.75" customHeight="1">
      <c r="D5481" s="142" t="s">
        <v>2283</v>
      </c>
    </row>
    <row r="5482" ht="15.75" customHeight="1">
      <c r="D5482" s="142" t="s">
        <v>1888</v>
      </c>
    </row>
    <row r="5483" ht="15.75" customHeight="1">
      <c r="C5483" s="142" t="s">
        <v>1497</v>
      </c>
    </row>
    <row r="5484" ht="15.75" customHeight="1">
      <c r="C5484" s="142" t="s">
        <v>1526</v>
      </c>
    </row>
    <row r="5485" ht="15.75" customHeight="1">
      <c r="C5485" s="142" t="s">
        <v>1499</v>
      </c>
    </row>
    <row r="5486" ht="15.75" customHeight="1">
      <c r="C5486" s="142" t="s">
        <v>1500</v>
      </c>
    </row>
    <row r="5487" ht="15.75" customHeight="1">
      <c r="C5487" s="142" t="s">
        <v>1501</v>
      </c>
    </row>
    <row r="5488" ht="15.75" customHeight="1">
      <c r="B5488" s="142" t="s">
        <v>1497</v>
      </c>
    </row>
    <row r="5489" ht="15.75" customHeight="1">
      <c r="B5489" s="142" t="s">
        <v>1480</v>
      </c>
    </row>
    <row r="5490" ht="15.75" customHeight="1">
      <c r="C5490" s="142" t="s">
        <v>1785</v>
      </c>
    </row>
    <row r="5491" ht="15.75" customHeight="1">
      <c r="C5491" s="142" t="s">
        <v>1482</v>
      </c>
    </row>
    <row r="5492" ht="15.75" customHeight="1">
      <c r="C5492" s="142" t="s">
        <v>1517</v>
      </c>
    </row>
    <row r="5493" ht="15.75" customHeight="1">
      <c r="C5493" s="142" t="s">
        <v>1484</v>
      </c>
    </row>
    <row r="5494" ht="15.75" customHeight="1">
      <c r="C5494" s="142" t="s">
        <v>1485</v>
      </c>
    </row>
    <row r="5495" ht="15.75" customHeight="1">
      <c r="C5495" s="142" t="s">
        <v>1486</v>
      </c>
    </row>
    <row r="5496" ht="15.75" customHeight="1">
      <c r="C5496" s="142" t="s">
        <v>1510</v>
      </c>
    </row>
    <row r="5497" ht="15.75" customHeight="1">
      <c r="C5497" s="142" t="s">
        <v>1488</v>
      </c>
    </row>
    <row r="5498" ht="15.75" customHeight="1">
      <c r="C5498" s="142" t="s">
        <v>1489</v>
      </c>
    </row>
    <row r="5499" ht="15.75" customHeight="1">
      <c r="C5499" s="142" t="s">
        <v>1743</v>
      </c>
    </row>
    <row r="5500" ht="15.75" customHeight="1">
      <c r="C5500" s="142" t="s">
        <v>1787</v>
      </c>
    </row>
    <row r="5501" ht="15.75" customHeight="1">
      <c r="C5501" s="142" t="s">
        <v>1492</v>
      </c>
    </row>
    <row r="5502" ht="15.75" customHeight="1">
      <c r="C5502" s="142" t="s">
        <v>1480</v>
      </c>
    </row>
    <row r="5503" ht="15.75" customHeight="1">
      <c r="D5503" s="142" t="s">
        <v>1495</v>
      </c>
    </row>
    <row r="5504" ht="15.75" customHeight="1">
      <c r="D5504" s="142" t="s">
        <v>1629</v>
      </c>
    </row>
    <row r="5505" ht="15.75" customHeight="1">
      <c r="D5505" s="142" t="s">
        <v>2284</v>
      </c>
    </row>
    <row r="5506" ht="15.75" customHeight="1">
      <c r="D5506" s="142" t="s">
        <v>1494</v>
      </c>
    </row>
    <row r="5507" ht="15.75" customHeight="1">
      <c r="C5507" s="142" t="s">
        <v>1497</v>
      </c>
    </row>
    <row r="5508" ht="15.75" customHeight="1">
      <c r="C5508" s="142" t="s">
        <v>1498</v>
      </c>
    </row>
    <row r="5509" ht="15.75" customHeight="1">
      <c r="C5509" s="142" t="s">
        <v>1499</v>
      </c>
    </row>
    <row r="5510" ht="15.75" customHeight="1">
      <c r="C5510" s="142" t="s">
        <v>1500</v>
      </c>
    </row>
    <row r="5511" ht="15.75" customHeight="1">
      <c r="C5511" s="142" t="s">
        <v>1501</v>
      </c>
    </row>
    <row r="5512" ht="15.75" customHeight="1">
      <c r="B5512" s="142" t="s">
        <v>1497</v>
      </c>
    </row>
    <row r="5513" ht="15.75" customHeight="1">
      <c r="B5513" s="142" t="s">
        <v>1480</v>
      </c>
    </row>
    <row r="5514" ht="15.75" customHeight="1">
      <c r="C5514" s="142" t="s">
        <v>2285</v>
      </c>
    </row>
    <row r="5515" ht="15.75" customHeight="1">
      <c r="C5515" s="142" t="s">
        <v>1482</v>
      </c>
    </row>
    <row r="5516" ht="15.75" customHeight="1">
      <c r="C5516" s="142" t="s">
        <v>1517</v>
      </c>
    </row>
    <row r="5517" ht="15.75" customHeight="1">
      <c r="C5517" s="142" t="s">
        <v>1484</v>
      </c>
    </row>
    <row r="5518" ht="15.75" customHeight="1">
      <c r="C5518" s="142" t="s">
        <v>1485</v>
      </c>
    </row>
    <row r="5519" ht="15.75" customHeight="1">
      <c r="C5519" s="142" t="s">
        <v>1486</v>
      </c>
    </row>
    <row r="5520" ht="15.75" customHeight="1">
      <c r="C5520" s="142" t="s">
        <v>1510</v>
      </c>
    </row>
    <row r="5521" ht="15.75" customHeight="1">
      <c r="C5521" s="142" t="s">
        <v>1488</v>
      </c>
    </row>
    <row r="5522" ht="15.75" customHeight="1">
      <c r="C5522" s="142" t="s">
        <v>1489</v>
      </c>
    </row>
    <row r="5523" ht="15.75" customHeight="1">
      <c r="C5523" s="142" t="s">
        <v>2286</v>
      </c>
    </row>
    <row r="5524" ht="15.75" customHeight="1">
      <c r="C5524" s="142" t="s">
        <v>2287</v>
      </c>
    </row>
    <row r="5525" ht="15.75" customHeight="1">
      <c r="C5525" s="142" t="s">
        <v>1492</v>
      </c>
    </row>
    <row r="5526" ht="15.75" customHeight="1">
      <c r="C5526" s="142" t="s">
        <v>1480</v>
      </c>
    </row>
    <row r="5527" ht="15.75" customHeight="1">
      <c r="D5527" s="142" t="s">
        <v>1523</v>
      </c>
    </row>
    <row r="5528" ht="15.75" customHeight="1">
      <c r="D5528" s="142" t="s">
        <v>1795</v>
      </c>
    </row>
    <row r="5529" ht="15.75" customHeight="1">
      <c r="D5529" s="142" t="s">
        <v>1888</v>
      </c>
    </row>
    <row r="5530" ht="15.75" customHeight="1">
      <c r="D5530" s="142" t="s">
        <v>1715</v>
      </c>
    </row>
    <row r="5531" ht="15.75" customHeight="1">
      <c r="C5531" s="142" t="s">
        <v>1497</v>
      </c>
    </row>
    <row r="5532" ht="15.75" customHeight="1">
      <c r="C5532" s="142" t="s">
        <v>2223</v>
      </c>
    </row>
    <row r="5533" ht="15.75" customHeight="1">
      <c r="C5533" s="142" t="s">
        <v>2252</v>
      </c>
    </row>
    <row r="5534" ht="15.75" customHeight="1">
      <c r="C5534" s="142" t="s">
        <v>1499</v>
      </c>
    </row>
    <row r="5535" ht="15.75" customHeight="1">
      <c r="C5535" s="142" t="s">
        <v>1500</v>
      </c>
    </row>
    <row r="5536" ht="15.75" customHeight="1">
      <c r="C5536" s="142" t="s">
        <v>1501</v>
      </c>
    </row>
    <row r="5537" ht="15.75" customHeight="1">
      <c r="B5537" s="142" t="s">
        <v>1497</v>
      </c>
    </row>
    <row r="5538" ht="15.75" customHeight="1">
      <c r="A5538" s="142" t="s">
        <v>1527</v>
      </c>
    </row>
    <row r="5539" ht="15.75" customHeight="1"/>
    <row r="5540" ht="15.75" customHeight="1">
      <c r="A5540" s="142" t="s">
        <v>2288</v>
      </c>
    </row>
    <row r="5541" ht="15.75" customHeight="1">
      <c r="A5541" s="142" t="s">
        <v>2289</v>
      </c>
    </row>
    <row r="5542" ht="15.75" customHeight="1">
      <c r="A5542" s="142" t="s">
        <v>1480</v>
      </c>
    </row>
    <row r="5543" ht="15.75" customHeight="1">
      <c r="B5543" s="142" t="s">
        <v>1480</v>
      </c>
    </row>
    <row r="5544" ht="15.75" customHeight="1">
      <c r="C5544" s="142" t="s">
        <v>2290</v>
      </c>
    </row>
    <row r="5545" ht="15.75" customHeight="1">
      <c r="C5545" s="142" t="s">
        <v>1565</v>
      </c>
    </row>
    <row r="5546" ht="15.75" customHeight="1">
      <c r="C5546" s="142" t="s">
        <v>1517</v>
      </c>
    </row>
    <row r="5547" ht="15.75" customHeight="1">
      <c r="C5547" s="142" t="s">
        <v>1484</v>
      </c>
    </row>
    <row r="5548" ht="15.75" customHeight="1">
      <c r="C5548" s="142" t="s">
        <v>1485</v>
      </c>
    </row>
    <row r="5549" ht="15.75" customHeight="1">
      <c r="C5549" s="142" t="s">
        <v>1486</v>
      </c>
    </row>
    <row r="5550" ht="15.75" customHeight="1">
      <c r="C5550" s="142" t="s">
        <v>1510</v>
      </c>
    </row>
    <row r="5551" ht="15.75" customHeight="1">
      <c r="C5551" s="142" t="s">
        <v>1488</v>
      </c>
    </row>
    <row r="5552" ht="15.75" customHeight="1">
      <c r="C5552" s="142" t="s">
        <v>1489</v>
      </c>
    </row>
    <row r="5553" ht="15.75" customHeight="1">
      <c r="C5553" s="142" t="s">
        <v>2227</v>
      </c>
    </row>
    <row r="5554" ht="15.75" customHeight="1">
      <c r="C5554" s="142" t="s">
        <v>1621</v>
      </c>
    </row>
    <row r="5555" ht="15.75" customHeight="1">
      <c r="C5555" s="142" t="s">
        <v>1492</v>
      </c>
    </row>
    <row r="5556" ht="15.75" customHeight="1">
      <c r="C5556" s="142" t="s">
        <v>1480</v>
      </c>
    </row>
    <row r="5557" ht="15.75" customHeight="1">
      <c r="D5557" s="142" t="s">
        <v>1611</v>
      </c>
    </row>
    <row r="5558" ht="15.75" customHeight="1">
      <c r="D5558" s="142" t="s">
        <v>1941</v>
      </c>
    </row>
    <row r="5559" ht="15.75" customHeight="1">
      <c r="D5559" s="142" t="s">
        <v>2018</v>
      </c>
    </row>
    <row r="5560" ht="15.75" customHeight="1">
      <c r="D5560" s="142" t="s">
        <v>1870</v>
      </c>
    </row>
    <row r="5561" ht="15.75" customHeight="1">
      <c r="C5561" s="142" t="s">
        <v>1497</v>
      </c>
    </row>
    <row r="5562" ht="15.75" customHeight="1">
      <c r="C5562" s="142" t="s">
        <v>2223</v>
      </c>
    </row>
    <row r="5563" ht="15.75" customHeight="1">
      <c r="C5563" s="142" t="s">
        <v>1499</v>
      </c>
    </row>
    <row r="5564" ht="15.75" customHeight="1">
      <c r="C5564" s="142" t="s">
        <v>1500</v>
      </c>
    </row>
    <row r="5565" ht="15.75" customHeight="1">
      <c r="C5565" s="142" t="s">
        <v>1501</v>
      </c>
    </row>
    <row r="5566" ht="15.75" customHeight="1">
      <c r="B5566" s="142" t="s">
        <v>1497</v>
      </c>
    </row>
    <row r="5567" ht="15.75" customHeight="1">
      <c r="B5567" s="142" t="s">
        <v>1480</v>
      </c>
    </row>
    <row r="5568" ht="15.75" customHeight="1">
      <c r="C5568" s="142" t="s">
        <v>2291</v>
      </c>
    </row>
    <row r="5569" ht="15.75" customHeight="1">
      <c r="C5569" s="142" t="s">
        <v>1636</v>
      </c>
    </row>
    <row r="5570" ht="15.75" customHeight="1">
      <c r="C5570" s="142" t="s">
        <v>1517</v>
      </c>
    </row>
    <row r="5571" ht="15.75" customHeight="1">
      <c r="C5571" s="142" t="s">
        <v>1484</v>
      </c>
    </row>
    <row r="5572" ht="15.75" customHeight="1">
      <c r="C5572" s="142" t="s">
        <v>1485</v>
      </c>
    </row>
    <row r="5573" ht="15.75" customHeight="1">
      <c r="C5573" s="142" t="s">
        <v>1486</v>
      </c>
    </row>
    <row r="5574" ht="15.75" customHeight="1">
      <c r="C5574" s="142" t="s">
        <v>1510</v>
      </c>
    </row>
    <row r="5575" ht="15.75" customHeight="1">
      <c r="C5575" s="142" t="s">
        <v>1488</v>
      </c>
    </row>
    <row r="5576" ht="15.75" customHeight="1">
      <c r="C5576" s="142" t="s">
        <v>1489</v>
      </c>
    </row>
    <row r="5577" ht="15.75" customHeight="1">
      <c r="C5577" s="142" t="s">
        <v>2292</v>
      </c>
    </row>
    <row r="5578" ht="15.75" customHeight="1">
      <c r="C5578" s="142" t="s">
        <v>1719</v>
      </c>
    </row>
    <row r="5579" ht="15.75" customHeight="1">
      <c r="C5579" s="142" t="s">
        <v>1492</v>
      </c>
    </row>
    <row r="5580" ht="15.75" customHeight="1">
      <c r="C5580" s="142" t="s">
        <v>1480</v>
      </c>
    </row>
    <row r="5581" ht="15.75" customHeight="1">
      <c r="D5581" s="142" t="s">
        <v>2293</v>
      </c>
    </row>
    <row r="5582" ht="15.75" customHeight="1">
      <c r="D5582" s="142" t="s">
        <v>1888</v>
      </c>
    </row>
    <row r="5583" ht="15.75" customHeight="1">
      <c r="D5583" s="142" t="s">
        <v>2018</v>
      </c>
    </row>
    <row r="5584" ht="15.75" customHeight="1">
      <c r="D5584" s="142" t="s">
        <v>1643</v>
      </c>
    </row>
    <row r="5585" ht="15.75" customHeight="1">
      <c r="C5585" s="142" t="s">
        <v>1497</v>
      </c>
    </row>
    <row r="5586" ht="15.75" customHeight="1">
      <c r="C5586" s="142" t="s">
        <v>1498</v>
      </c>
    </row>
    <row r="5587" ht="15.75" customHeight="1">
      <c r="C5587" s="142" t="s">
        <v>1499</v>
      </c>
    </row>
    <row r="5588" ht="15.75" customHeight="1">
      <c r="C5588" s="142" t="s">
        <v>1500</v>
      </c>
    </row>
    <row r="5589" ht="15.75" customHeight="1">
      <c r="C5589" s="142" t="s">
        <v>1501</v>
      </c>
    </row>
    <row r="5590" ht="15.75" customHeight="1">
      <c r="B5590" s="142" t="s">
        <v>1497</v>
      </c>
    </row>
    <row r="5591" ht="15.75" customHeight="1">
      <c r="B5591" s="142" t="s">
        <v>1480</v>
      </c>
    </row>
    <row r="5592" ht="15.75" customHeight="1">
      <c r="C5592" s="142" t="s">
        <v>2294</v>
      </c>
    </row>
    <row r="5593" ht="15.75" customHeight="1">
      <c r="C5593" s="142" t="s">
        <v>1607</v>
      </c>
    </row>
    <row r="5594" ht="15.75" customHeight="1">
      <c r="C5594" s="142" t="s">
        <v>1517</v>
      </c>
    </row>
    <row r="5595" ht="15.75" customHeight="1">
      <c r="C5595" s="142" t="s">
        <v>1484</v>
      </c>
    </row>
    <row r="5596" ht="15.75" customHeight="1">
      <c r="C5596" s="142" t="s">
        <v>1485</v>
      </c>
    </row>
    <row r="5597" ht="15.75" customHeight="1">
      <c r="C5597" s="142" t="s">
        <v>1486</v>
      </c>
    </row>
    <row r="5598" ht="15.75" customHeight="1">
      <c r="C5598" s="142" t="s">
        <v>1510</v>
      </c>
    </row>
    <row r="5599" ht="15.75" customHeight="1">
      <c r="C5599" s="142" t="s">
        <v>1488</v>
      </c>
    </row>
    <row r="5600" ht="15.75" customHeight="1">
      <c r="C5600" s="142" t="s">
        <v>1489</v>
      </c>
    </row>
    <row r="5601" ht="15.75" customHeight="1">
      <c r="C5601" s="142" t="s">
        <v>2295</v>
      </c>
    </row>
    <row r="5602" ht="15.75" customHeight="1">
      <c r="C5602" s="142" t="s">
        <v>1553</v>
      </c>
    </row>
    <row r="5603" ht="15.75" customHeight="1">
      <c r="C5603" s="142" t="s">
        <v>1492</v>
      </c>
    </row>
    <row r="5604" ht="15.75" customHeight="1">
      <c r="C5604" s="142" t="s">
        <v>1480</v>
      </c>
    </row>
    <row r="5605" ht="15.75" customHeight="1">
      <c r="D5605" s="142" t="s">
        <v>2296</v>
      </c>
    </row>
    <row r="5606" ht="15.75" customHeight="1">
      <c r="D5606" s="142" t="s">
        <v>2297</v>
      </c>
    </row>
    <row r="5607" ht="15.75" customHeight="1">
      <c r="D5607" s="142" t="s">
        <v>2282</v>
      </c>
    </row>
    <row r="5608" ht="15.75" customHeight="1">
      <c r="D5608" s="142" t="s">
        <v>1544</v>
      </c>
    </row>
    <row r="5609" ht="15.75" customHeight="1">
      <c r="C5609" s="142" t="s">
        <v>1497</v>
      </c>
    </row>
    <row r="5610" ht="15.75" customHeight="1">
      <c r="C5610" s="142" t="s">
        <v>2223</v>
      </c>
    </row>
    <row r="5611" ht="15.75" customHeight="1">
      <c r="C5611" s="142" t="s">
        <v>1499</v>
      </c>
    </row>
    <row r="5612" ht="15.75" customHeight="1">
      <c r="C5612" s="142" t="s">
        <v>1500</v>
      </c>
    </row>
    <row r="5613" ht="15.75" customHeight="1">
      <c r="C5613" s="142" t="s">
        <v>1501</v>
      </c>
    </row>
    <row r="5614" ht="15.75" customHeight="1">
      <c r="B5614" s="142" t="s">
        <v>1497</v>
      </c>
    </row>
    <row r="5615" ht="15.75" customHeight="1">
      <c r="B5615" s="142" t="s">
        <v>1480</v>
      </c>
    </row>
    <row r="5616" ht="15.75" customHeight="1">
      <c r="C5616" s="142" t="s">
        <v>2298</v>
      </c>
    </row>
    <row r="5617" ht="15.75" customHeight="1">
      <c r="C5617" s="142" t="s">
        <v>1565</v>
      </c>
    </row>
    <row r="5618" ht="15.75" customHeight="1">
      <c r="C5618" s="142" t="s">
        <v>1517</v>
      </c>
    </row>
    <row r="5619" ht="15.75" customHeight="1">
      <c r="C5619" s="142" t="s">
        <v>1484</v>
      </c>
    </row>
    <row r="5620" ht="15.75" customHeight="1">
      <c r="C5620" s="142" t="s">
        <v>1485</v>
      </c>
    </row>
    <row r="5621" ht="15.75" customHeight="1">
      <c r="C5621" s="142" t="s">
        <v>1486</v>
      </c>
    </row>
    <row r="5622" ht="15.75" customHeight="1">
      <c r="C5622" s="142" t="s">
        <v>1510</v>
      </c>
    </row>
    <row r="5623" ht="15.75" customHeight="1">
      <c r="C5623" s="142" t="s">
        <v>1488</v>
      </c>
    </row>
    <row r="5624" ht="15.75" customHeight="1">
      <c r="C5624" s="142" t="s">
        <v>1489</v>
      </c>
    </row>
    <row r="5625" ht="15.75" customHeight="1">
      <c r="C5625" s="142" t="s">
        <v>2132</v>
      </c>
    </row>
    <row r="5626" ht="15.75" customHeight="1">
      <c r="C5626" s="142" t="s">
        <v>2299</v>
      </c>
    </row>
    <row r="5627" ht="15.75" customHeight="1">
      <c r="C5627" s="142" t="s">
        <v>1492</v>
      </c>
    </row>
    <row r="5628" ht="15.75" customHeight="1">
      <c r="C5628" s="142" t="s">
        <v>1480</v>
      </c>
    </row>
    <row r="5629" ht="15.75" customHeight="1">
      <c r="D5629" s="142" t="s">
        <v>1790</v>
      </c>
    </row>
    <row r="5630" ht="15.75" customHeight="1">
      <c r="D5630" s="142" t="s">
        <v>1888</v>
      </c>
    </row>
    <row r="5631" ht="15.75" customHeight="1">
      <c r="D5631" s="142" t="s">
        <v>2018</v>
      </c>
    </row>
    <row r="5632" ht="15.75" customHeight="1">
      <c r="D5632" s="142" t="s">
        <v>1508</v>
      </c>
    </row>
    <row r="5633" ht="15.75" customHeight="1">
      <c r="C5633" s="142" t="s">
        <v>1497</v>
      </c>
    </row>
    <row r="5634" ht="15.75" customHeight="1">
      <c r="C5634" s="142" t="s">
        <v>1526</v>
      </c>
    </row>
    <row r="5635" ht="15.75" customHeight="1">
      <c r="C5635" s="142" t="s">
        <v>1499</v>
      </c>
    </row>
    <row r="5636" ht="15.75" customHeight="1">
      <c r="C5636" s="142" t="s">
        <v>1500</v>
      </c>
    </row>
    <row r="5637" ht="15.75" customHeight="1">
      <c r="C5637" s="142" t="s">
        <v>1501</v>
      </c>
    </row>
    <row r="5638" ht="15.75" customHeight="1">
      <c r="B5638" s="142" t="s">
        <v>1497</v>
      </c>
    </row>
    <row r="5639" ht="15.75" customHeight="1">
      <c r="B5639" s="142" t="s">
        <v>1480</v>
      </c>
    </row>
    <row r="5640" ht="15.75" customHeight="1">
      <c r="C5640" s="142" t="s">
        <v>2300</v>
      </c>
    </row>
    <row r="5641" ht="15.75" customHeight="1">
      <c r="C5641" s="142" t="s">
        <v>1550</v>
      </c>
    </row>
    <row r="5642" ht="15.75" customHeight="1">
      <c r="C5642" s="142" t="s">
        <v>1517</v>
      </c>
    </row>
    <row r="5643" ht="15.75" customHeight="1">
      <c r="C5643" s="142" t="s">
        <v>1484</v>
      </c>
    </row>
    <row r="5644" ht="15.75" customHeight="1">
      <c r="C5644" s="142" t="s">
        <v>1485</v>
      </c>
    </row>
    <row r="5645" ht="15.75" customHeight="1">
      <c r="C5645" s="142" t="s">
        <v>1486</v>
      </c>
    </row>
    <row r="5646" ht="15.75" customHeight="1">
      <c r="C5646" s="142" t="s">
        <v>1510</v>
      </c>
    </row>
    <row r="5647" ht="15.75" customHeight="1">
      <c r="C5647" s="142" t="s">
        <v>1488</v>
      </c>
    </row>
    <row r="5648" ht="15.75" customHeight="1">
      <c r="C5648" s="142" t="s">
        <v>1489</v>
      </c>
    </row>
    <row r="5649" ht="15.75" customHeight="1">
      <c r="C5649" s="142" t="s">
        <v>2301</v>
      </c>
    </row>
    <row r="5650" ht="15.75" customHeight="1">
      <c r="C5650" s="142" t="s">
        <v>1553</v>
      </c>
    </row>
    <row r="5651" ht="15.75" customHeight="1">
      <c r="C5651" s="142" t="s">
        <v>1492</v>
      </c>
    </row>
    <row r="5652" ht="15.75" customHeight="1">
      <c r="C5652" s="142" t="s">
        <v>1480</v>
      </c>
    </row>
    <row r="5653" ht="15.75" customHeight="1">
      <c r="D5653" s="142" t="s">
        <v>1578</v>
      </c>
    </row>
    <row r="5654" ht="15.75" customHeight="1">
      <c r="D5654" s="142" t="s">
        <v>1580</v>
      </c>
    </row>
    <row r="5655" ht="15.75" customHeight="1">
      <c r="D5655" s="142" t="s">
        <v>1806</v>
      </c>
    </row>
    <row r="5656" ht="15.75" customHeight="1">
      <c r="D5656" s="142" t="s">
        <v>1807</v>
      </c>
    </row>
    <row r="5657" ht="15.75" customHeight="1">
      <c r="C5657" s="142" t="s">
        <v>1497</v>
      </c>
    </row>
    <row r="5658" ht="15.75" customHeight="1">
      <c r="C5658" s="142" t="s">
        <v>1498</v>
      </c>
    </row>
    <row r="5659" ht="15.75" customHeight="1">
      <c r="C5659" s="142" t="s">
        <v>1499</v>
      </c>
    </row>
    <row r="5660" ht="15.75" customHeight="1">
      <c r="C5660" s="142" t="s">
        <v>1500</v>
      </c>
    </row>
    <row r="5661" ht="15.75" customHeight="1">
      <c r="C5661" s="142" t="s">
        <v>1501</v>
      </c>
    </row>
    <row r="5662" ht="15.75" customHeight="1">
      <c r="B5662" s="142" t="s">
        <v>1497</v>
      </c>
    </row>
    <row r="5663" ht="15.75" customHeight="1">
      <c r="B5663" s="142" t="s">
        <v>1480</v>
      </c>
    </row>
    <row r="5664" ht="15.75" customHeight="1">
      <c r="C5664" s="142" t="s">
        <v>2302</v>
      </c>
    </row>
    <row r="5665" ht="15.75" customHeight="1">
      <c r="C5665" s="142" t="s">
        <v>1565</v>
      </c>
    </row>
    <row r="5666" ht="15.75" customHeight="1">
      <c r="C5666" s="142" t="s">
        <v>1517</v>
      </c>
    </row>
    <row r="5667" ht="15.75" customHeight="1">
      <c r="C5667" s="142" t="s">
        <v>1484</v>
      </c>
    </row>
    <row r="5668" ht="15.75" customHeight="1">
      <c r="C5668" s="142" t="s">
        <v>1485</v>
      </c>
    </row>
    <row r="5669" ht="15.75" customHeight="1">
      <c r="C5669" s="142" t="s">
        <v>1486</v>
      </c>
    </row>
    <row r="5670" ht="15.75" customHeight="1">
      <c r="C5670" s="142" t="s">
        <v>1510</v>
      </c>
    </row>
    <row r="5671" ht="15.75" customHeight="1">
      <c r="C5671" s="142" t="s">
        <v>1488</v>
      </c>
    </row>
    <row r="5672" ht="15.75" customHeight="1">
      <c r="C5672" s="142" t="s">
        <v>1489</v>
      </c>
    </row>
    <row r="5673" ht="15.75" customHeight="1">
      <c r="C5673" s="142" t="s">
        <v>2303</v>
      </c>
    </row>
    <row r="5674" ht="15.75" customHeight="1">
      <c r="C5674" s="142" t="s">
        <v>2304</v>
      </c>
    </row>
    <row r="5675" ht="15.75" customHeight="1">
      <c r="C5675" s="142" t="s">
        <v>1492</v>
      </c>
    </row>
    <row r="5676" ht="15.75" customHeight="1">
      <c r="C5676" s="142" t="s">
        <v>1480</v>
      </c>
    </row>
    <row r="5677" ht="15.75" customHeight="1">
      <c r="D5677" s="142" t="s">
        <v>1758</v>
      </c>
    </row>
    <row r="5678" ht="15.75" customHeight="1">
      <c r="D5678" s="142" t="s">
        <v>2018</v>
      </c>
    </row>
    <row r="5679" ht="15.75" customHeight="1">
      <c r="D5679" s="142" t="s">
        <v>1888</v>
      </c>
    </row>
    <row r="5680" ht="15.75" customHeight="1">
      <c r="D5680" s="142" t="s">
        <v>2284</v>
      </c>
    </row>
    <row r="5681" ht="15.75" customHeight="1">
      <c r="C5681" s="142" t="s">
        <v>1497</v>
      </c>
    </row>
    <row r="5682" ht="15.75" customHeight="1">
      <c r="C5682" s="142" t="s">
        <v>2223</v>
      </c>
    </row>
    <row r="5683" ht="15.75" customHeight="1">
      <c r="C5683" s="142" t="s">
        <v>1499</v>
      </c>
    </row>
    <row r="5684" ht="15.75" customHeight="1">
      <c r="C5684" s="142" t="s">
        <v>1500</v>
      </c>
    </row>
    <row r="5685" ht="15.75" customHeight="1">
      <c r="C5685" s="142" t="s">
        <v>1501</v>
      </c>
    </row>
    <row r="5686" ht="15.75" customHeight="1">
      <c r="B5686" s="142" t="s">
        <v>1497</v>
      </c>
    </row>
    <row r="5687" ht="15.75" customHeight="1">
      <c r="A5687" s="142" t="s">
        <v>1527</v>
      </c>
    </row>
    <row r="5688" ht="15.75" customHeight="1"/>
    <row r="5689" ht="15.75" customHeight="1">
      <c r="A5689" s="142" t="s">
        <v>2305</v>
      </c>
    </row>
    <row r="5690" ht="15.75" customHeight="1">
      <c r="A5690" s="142" t="s">
        <v>2272</v>
      </c>
    </row>
    <row r="5691" ht="15.75" customHeight="1">
      <c r="A5691" s="142" t="s">
        <v>1480</v>
      </c>
    </row>
    <row r="5692" ht="15.75" customHeight="1">
      <c r="B5692" s="142" t="s">
        <v>1480</v>
      </c>
    </row>
    <row r="5693" ht="15.75" customHeight="1">
      <c r="C5693" s="142" t="s">
        <v>2306</v>
      </c>
    </row>
    <row r="5694" ht="15.75" customHeight="1">
      <c r="C5694" s="142" t="s">
        <v>1636</v>
      </c>
    </row>
    <row r="5695" ht="15.75" customHeight="1">
      <c r="C5695" s="142" t="s">
        <v>1517</v>
      </c>
    </row>
    <row r="5696" ht="15.75" customHeight="1">
      <c r="C5696" s="142" t="s">
        <v>1484</v>
      </c>
    </row>
    <row r="5697" ht="15.75" customHeight="1">
      <c r="C5697" s="142" t="s">
        <v>1485</v>
      </c>
    </row>
    <row r="5698" ht="15.75" customHeight="1">
      <c r="C5698" s="142" t="s">
        <v>1486</v>
      </c>
    </row>
    <row r="5699" ht="15.75" customHeight="1">
      <c r="C5699" s="142" t="s">
        <v>1510</v>
      </c>
    </row>
    <row r="5700" ht="15.75" customHeight="1">
      <c r="C5700" s="142" t="s">
        <v>1488</v>
      </c>
    </row>
    <row r="5701" ht="15.75" customHeight="1">
      <c r="C5701" s="142" t="s">
        <v>1489</v>
      </c>
    </row>
    <row r="5702" ht="15.75" customHeight="1">
      <c r="C5702" s="142" t="s">
        <v>2307</v>
      </c>
    </row>
    <row r="5703" ht="15.75" customHeight="1">
      <c r="C5703" s="142" t="s">
        <v>1674</v>
      </c>
    </row>
    <row r="5704" ht="15.75" customHeight="1">
      <c r="C5704" s="142" t="s">
        <v>1492</v>
      </c>
    </row>
    <row r="5705" ht="15.75" customHeight="1">
      <c r="C5705" s="142" t="s">
        <v>1480</v>
      </c>
    </row>
    <row r="5706" ht="15.75" customHeight="1">
      <c r="D5706" s="142" t="s">
        <v>1629</v>
      </c>
    </row>
    <row r="5707" ht="15.75" customHeight="1">
      <c r="D5707" s="142" t="s">
        <v>1935</v>
      </c>
    </row>
    <row r="5708" ht="15.75" customHeight="1">
      <c r="D5708" s="142" t="s">
        <v>1900</v>
      </c>
    </row>
    <row r="5709" ht="15.75" customHeight="1">
      <c r="D5709" s="142" t="s">
        <v>1831</v>
      </c>
    </row>
    <row r="5710" ht="15.75" customHeight="1">
      <c r="C5710" s="142" t="s">
        <v>1497</v>
      </c>
    </row>
    <row r="5711" ht="15.75" customHeight="1">
      <c r="C5711" s="142" t="s">
        <v>2223</v>
      </c>
    </row>
    <row r="5712" ht="15.75" customHeight="1">
      <c r="C5712" s="142" t="s">
        <v>1499</v>
      </c>
    </row>
    <row r="5713" ht="15.75" customHeight="1">
      <c r="C5713" s="142" t="s">
        <v>1500</v>
      </c>
    </row>
    <row r="5714" ht="15.75" customHeight="1">
      <c r="C5714" s="142" t="s">
        <v>1501</v>
      </c>
    </row>
    <row r="5715" ht="15.75" customHeight="1">
      <c r="B5715" s="142" t="s">
        <v>1497</v>
      </c>
    </row>
    <row r="5716" ht="15.75" customHeight="1">
      <c r="B5716" s="142" t="s">
        <v>1480</v>
      </c>
    </row>
    <row r="5717" ht="15.75" customHeight="1">
      <c r="C5717" s="142" t="s">
        <v>2308</v>
      </c>
    </row>
    <row r="5718" ht="15.75" customHeight="1">
      <c r="C5718" s="142" t="s">
        <v>2309</v>
      </c>
    </row>
    <row r="5719" ht="15.75" customHeight="1">
      <c r="C5719" s="142" t="s">
        <v>1517</v>
      </c>
    </row>
    <row r="5720" ht="15.75" customHeight="1">
      <c r="C5720" s="142" t="s">
        <v>1484</v>
      </c>
    </row>
    <row r="5721" ht="15.75" customHeight="1">
      <c r="C5721" s="142" t="s">
        <v>1485</v>
      </c>
    </row>
    <row r="5722" ht="15.75" customHeight="1">
      <c r="C5722" s="142" t="s">
        <v>1486</v>
      </c>
    </row>
    <row r="5723" ht="15.75" customHeight="1">
      <c r="C5723" s="142" t="s">
        <v>1510</v>
      </c>
    </row>
    <row r="5724" ht="15.75" customHeight="1">
      <c r="C5724" s="142" t="s">
        <v>1488</v>
      </c>
    </row>
    <row r="5725" ht="15.75" customHeight="1">
      <c r="C5725" s="142" t="s">
        <v>1489</v>
      </c>
    </row>
    <row r="5726" ht="15.75" customHeight="1">
      <c r="C5726" s="142" t="s">
        <v>1813</v>
      </c>
    </row>
    <row r="5727" ht="15.75" customHeight="1">
      <c r="C5727" s="142" t="s">
        <v>1835</v>
      </c>
    </row>
    <row r="5728" ht="15.75" customHeight="1">
      <c r="C5728" s="142" t="s">
        <v>1492</v>
      </c>
    </row>
    <row r="5729" ht="15.75" customHeight="1">
      <c r="C5729" s="142" t="s">
        <v>1480</v>
      </c>
    </row>
    <row r="5730" ht="15.75" customHeight="1">
      <c r="D5730" s="142" t="s">
        <v>2310</v>
      </c>
    </row>
    <row r="5731" ht="15.75" customHeight="1">
      <c r="D5731" s="142" t="s">
        <v>2150</v>
      </c>
    </row>
    <row r="5732" ht="15.75" customHeight="1">
      <c r="D5732" s="142" t="s">
        <v>1815</v>
      </c>
    </row>
    <row r="5733" ht="15.75" customHeight="1">
      <c r="D5733" s="142" t="s">
        <v>1795</v>
      </c>
    </row>
    <row r="5734" ht="15.75" customHeight="1">
      <c r="C5734" s="142" t="s">
        <v>1497</v>
      </c>
    </row>
    <row r="5735" ht="15.75" customHeight="1">
      <c r="C5735" s="142" t="s">
        <v>1498</v>
      </c>
    </row>
    <row r="5736" ht="15.75" customHeight="1">
      <c r="C5736" s="142" t="s">
        <v>1499</v>
      </c>
    </row>
    <row r="5737" ht="15.75" customHeight="1">
      <c r="C5737" s="142" t="s">
        <v>1500</v>
      </c>
    </row>
    <row r="5738" ht="15.75" customHeight="1">
      <c r="C5738" s="142" t="s">
        <v>1501</v>
      </c>
    </row>
    <row r="5739" ht="15.75" customHeight="1">
      <c r="B5739" s="142" t="s">
        <v>1497</v>
      </c>
    </row>
    <row r="5740" ht="15.75" customHeight="1">
      <c r="B5740" s="142" t="s">
        <v>1480</v>
      </c>
    </row>
    <row r="5741" ht="15.75" customHeight="1">
      <c r="C5741" s="142" t="s">
        <v>2311</v>
      </c>
    </row>
    <row r="5742" ht="15.75" customHeight="1">
      <c r="C5742" s="142" t="s">
        <v>1651</v>
      </c>
    </row>
    <row r="5743" ht="15.75" customHeight="1">
      <c r="C5743" s="142" t="s">
        <v>1517</v>
      </c>
    </row>
    <row r="5744" ht="15.75" customHeight="1">
      <c r="C5744" s="142" t="s">
        <v>1484</v>
      </c>
    </row>
    <row r="5745" ht="15.75" customHeight="1">
      <c r="C5745" s="142" t="s">
        <v>1485</v>
      </c>
    </row>
    <row r="5746" ht="15.75" customHeight="1">
      <c r="C5746" s="142" t="s">
        <v>1486</v>
      </c>
    </row>
    <row r="5747" ht="15.75" customHeight="1">
      <c r="C5747" s="142" t="s">
        <v>1510</v>
      </c>
    </row>
    <row r="5748" ht="15.75" customHeight="1">
      <c r="C5748" s="142" t="s">
        <v>1488</v>
      </c>
    </row>
    <row r="5749" ht="15.75" customHeight="1">
      <c r="C5749" s="142" t="s">
        <v>1489</v>
      </c>
    </row>
    <row r="5750" ht="15.75" customHeight="1">
      <c r="C5750" s="142" t="s">
        <v>1813</v>
      </c>
    </row>
    <row r="5751" ht="15.75" customHeight="1">
      <c r="C5751" s="142" t="s">
        <v>1719</v>
      </c>
    </row>
    <row r="5752" ht="15.75" customHeight="1">
      <c r="C5752" s="142" t="s">
        <v>1492</v>
      </c>
    </row>
    <row r="5753" ht="15.75" customHeight="1">
      <c r="C5753" s="142" t="s">
        <v>1480</v>
      </c>
    </row>
    <row r="5754" ht="15.75" customHeight="1">
      <c r="D5754" s="142" t="s">
        <v>1993</v>
      </c>
    </row>
    <row r="5755" ht="15.75" customHeight="1">
      <c r="D5755" s="142" t="s">
        <v>2003</v>
      </c>
    </row>
    <row r="5756" ht="15.75" customHeight="1">
      <c r="D5756" s="142" t="s">
        <v>2028</v>
      </c>
    </row>
    <row r="5757" ht="15.75" customHeight="1">
      <c r="D5757" s="142" t="s">
        <v>2071</v>
      </c>
    </row>
    <row r="5758" ht="15.75" customHeight="1">
      <c r="C5758" s="142" t="s">
        <v>1497</v>
      </c>
    </row>
    <row r="5759" ht="15.75" customHeight="1">
      <c r="C5759" s="142" t="s">
        <v>1498</v>
      </c>
    </row>
    <row r="5760" ht="15.75" customHeight="1">
      <c r="C5760" s="142" t="s">
        <v>1499</v>
      </c>
    </row>
    <row r="5761" ht="15.75" customHeight="1">
      <c r="C5761" s="142" t="s">
        <v>1500</v>
      </c>
    </row>
    <row r="5762" ht="15.75" customHeight="1">
      <c r="C5762" s="142" t="s">
        <v>1501</v>
      </c>
    </row>
    <row r="5763" ht="15.75" customHeight="1">
      <c r="B5763" s="142" t="s">
        <v>1497</v>
      </c>
    </row>
    <row r="5764" ht="15.75" customHeight="1">
      <c r="B5764" s="142" t="s">
        <v>1480</v>
      </c>
    </row>
    <row r="5765" ht="15.75" customHeight="1">
      <c r="C5765" s="142" t="s">
        <v>2312</v>
      </c>
    </row>
    <row r="5766" ht="15.75" customHeight="1">
      <c r="C5766" s="142" t="s">
        <v>1536</v>
      </c>
    </row>
    <row r="5767" ht="15.75" customHeight="1">
      <c r="C5767" s="142" t="s">
        <v>1517</v>
      </c>
    </row>
    <row r="5768" ht="15.75" customHeight="1">
      <c r="C5768" s="142" t="s">
        <v>1484</v>
      </c>
    </row>
    <row r="5769" ht="15.75" customHeight="1">
      <c r="C5769" s="142" t="s">
        <v>1485</v>
      </c>
    </row>
    <row r="5770" ht="15.75" customHeight="1">
      <c r="C5770" s="142" t="s">
        <v>1486</v>
      </c>
    </row>
    <row r="5771" ht="15.75" customHeight="1">
      <c r="C5771" s="142" t="s">
        <v>1510</v>
      </c>
    </row>
    <row r="5772" ht="15.75" customHeight="1">
      <c r="C5772" s="142" t="s">
        <v>1488</v>
      </c>
    </row>
    <row r="5773" ht="15.75" customHeight="1">
      <c r="C5773" s="142" t="s">
        <v>1489</v>
      </c>
    </row>
    <row r="5774" ht="15.75" customHeight="1">
      <c r="C5774" s="142" t="s">
        <v>2313</v>
      </c>
    </row>
    <row r="5775" ht="15.75" customHeight="1">
      <c r="C5775" s="142" t="s">
        <v>1553</v>
      </c>
    </row>
    <row r="5776" ht="15.75" customHeight="1">
      <c r="C5776" s="142" t="s">
        <v>1492</v>
      </c>
    </row>
    <row r="5777" ht="15.75" customHeight="1">
      <c r="C5777" s="142" t="s">
        <v>1480</v>
      </c>
    </row>
    <row r="5778" ht="15.75" customHeight="1">
      <c r="D5778" s="142" t="s">
        <v>1648</v>
      </c>
    </row>
    <row r="5779" ht="15.75" customHeight="1">
      <c r="D5779" s="142" t="s">
        <v>2277</v>
      </c>
    </row>
    <row r="5780" ht="15.75" customHeight="1">
      <c r="D5780" s="142" t="s">
        <v>1824</v>
      </c>
    </row>
    <row r="5781" ht="15.75" customHeight="1">
      <c r="D5781" s="142" t="s">
        <v>1554</v>
      </c>
    </row>
    <row r="5782" ht="15.75" customHeight="1">
      <c r="C5782" s="142" t="s">
        <v>1497</v>
      </c>
    </row>
    <row r="5783" ht="15.75" customHeight="1">
      <c r="C5783" s="142" t="s">
        <v>1526</v>
      </c>
    </row>
    <row r="5784" ht="15.75" customHeight="1">
      <c r="C5784" s="142" t="s">
        <v>1499</v>
      </c>
    </row>
    <row r="5785" ht="15.75" customHeight="1">
      <c r="C5785" s="142" t="s">
        <v>1500</v>
      </c>
    </row>
    <row r="5786" ht="15.75" customHeight="1">
      <c r="C5786" s="142" t="s">
        <v>1501</v>
      </c>
    </row>
    <row r="5787" ht="15.75" customHeight="1">
      <c r="B5787" s="142" t="s">
        <v>1497</v>
      </c>
    </row>
    <row r="5788" ht="15.75" customHeight="1">
      <c r="B5788" s="142" t="s">
        <v>1480</v>
      </c>
    </row>
    <row r="5789" ht="15.75" customHeight="1">
      <c r="C5789" s="142" t="s">
        <v>2314</v>
      </c>
    </row>
    <row r="5790" ht="15.75" customHeight="1">
      <c r="C5790" s="142" t="s">
        <v>1536</v>
      </c>
    </row>
    <row r="5791" ht="15.75" customHeight="1">
      <c r="C5791" s="142" t="s">
        <v>1517</v>
      </c>
    </row>
    <row r="5792" ht="15.75" customHeight="1">
      <c r="C5792" s="142" t="s">
        <v>1484</v>
      </c>
    </row>
    <row r="5793" ht="15.75" customHeight="1">
      <c r="C5793" s="142" t="s">
        <v>1485</v>
      </c>
    </row>
    <row r="5794" ht="15.75" customHeight="1">
      <c r="C5794" s="142" t="s">
        <v>1486</v>
      </c>
    </row>
    <row r="5795" ht="15.75" customHeight="1">
      <c r="C5795" s="142" t="s">
        <v>1510</v>
      </c>
    </row>
    <row r="5796" ht="15.75" customHeight="1">
      <c r="C5796" s="142" t="s">
        <v>1488</v>
      </c>
    </row>
    <row r="5797" ht="15.75" customHeight="1">
      <c r="C5797" s="142" t="s">
        <v>1489</v>
      </c>
    </row>
    <row r="5798" ht="15.75" customHeight="1">
      <c r="C5798" s="142" t="s">
        <v>2315</v>
      </c>
    </row>
    <row r="5799" ht="15.75" customHeight="1">
      <c r="C5799" s="142" t="s">
        <v>2263</v>
      </c>
    </row>
    <row r="5800" ht="15.75" customHeight="1">
      <c r="C5800" s="142" t="s">
        <v>1492</v>
      </c>
    </row>
    <row r="5801" ht="15.75" customHeight="1">
      <c r="C5801" s="142" t="s">
        <v>1480</v>
      </c>
    </row>
    <row r="5802" ht="15.75" customHeight="1">
      <c r="D5802" s="142" t="s">
        <v>1675</v>
      </c>
    </row>
    <row r="5803" ht="15.75" customHeight="1">
      <c r="D5803" s="142" t="s">
        <v>2277</v>
      </c>
    </row>
    <row r="5804" ht="15.75" customHeight="1">
      <c r="D5804" s="142" t="s">
        <v>1993</v>
      </c>
    </row>
    <row r="5805" ht="15.75" customHeight="1">
      <c r="D5805" s="142" t="s">
        <v>2028</v>
      </c>
    </row>
    <row r="5806" ht="15.75" customHeight="1">
      <c r="C5806" s="142" t="s">
        <v>1497</v>
      </c>
    </row>
    <row r="5807" ht="15.75" customHeight="1">
      <c r="C5807" s="142" t="s">
        <v>1498</v>
      </c>
    </row>
    <row r="5808" ht="15.75" customHeight="1">
      <c r="C5808" s="142" t="s">
        <v>1499</v>
      </c>
    </row>
    <row r="5809" ht="15.75" customHeight="1">
      <c r="C5809" s="142" t="s">
        <v>1500</v>
      </c>
    </row>
    <row r="5810" ht="15.75" customHeight="1">
      <c r="C5810" s="142" t="s">
        <v>1501</v>
      </c>
    </row>
    <row r="5811" ht="15.75" customHeight="1">
      <c r="B5811" s="142" t="s">
        <v>1497</v>
      </c>
    </row>
    <row r="5812" ht="15.75" customHeight="1">
      <c r="B5812" s="142" t="s">
        <v>1480</v>
      </c>
    </row>
    <row r="5813" ht="15.75" customHeight="1">
      <c r="C5813" s="142" t="s">
        <v>2105</v>
      </c>
    </row>
    <row r="5814" ht="15.75" customHeight="1">
      <c r="C5814" s="142" t="s">
        <v>1565</v>
      </c>
    </row>
    <row r="5815" ht="15.75" customHeight="1">
      <c r="C5815" s="142" t="s">
        <v>1517</v>
      </c>
    </row>
    <row r="5816" ht="15.75" customHeight="1">
      <c r="C5816" s="142" t="s">
        <v>1484</v>
      </c>
    </row>
    <row r="5817" ht="15.75" customHeight="1">
      <c r="C5817" s="142" t="s">
        <v>1485</v>
      </c>
    </row>
    <row r="5818" ht="15.75" customHeight="1">
      <c r="C5818" s="142" t="s">
        <v>1486</v>
      </c>
    </row>
    <row r="5819" ht="15.75" customHeight="1">
      <c r="C5819" s="142" t="s">
        <v>1510</v>
      </c>
    </row>
    <row r="5820" ht="15.75" customHeight="1">
      <c r="C5820" s="142" t="s">
        <v>1488</v>
      </c>
    </row>
    <row r="5821" ht="15.75" customHeight="1">
      <c r="C5821" s="142" t="s">
        <v>1489</v>
      </c>
    </row>
    <row r="5822" ht="15.75" customHeight="1">
      <c r="C5822" s="142" t="s">
        <v>1762</v>
      </c>
    </row>
    <row r="5823" ht="15.75" customHeight="1">
      <c r="C5823" s="142" t="s">
        <v>2316</v>
      </c>
    </row>
    <row r="5824" ht="15.75" customHeight="1">
      <c r="C5824" s="142" t="s">
        <v>1492</v>
      </c>
    </row>
    <row r="5825" ht="15.75" customHeight="1">
      <c r="C5825" s="142" t="s">
        <v>1480</v>
      </c>
    </row>
    <row r="5826" ht="15.75" customHeight="1">
      <c r="D5826" s="142" t="s">
        <v>1758</v>
      </c>
    </row>
    <row r="5827" ht="15.75" customHeight="1">
      <c r="D5827" s="142" t="s">
        <v>1795</v>
      </c>
    </row>
    <row r="5828" ht="15.75" customHeight="1">
      <c r="D5828" s="142" t="s">
        <v>1755</v>
      </c>
    </row>
    <row r="5829" ht="15.75" customHeight="1">
      <c r="D5829" s="142" t="s">
        <v>1888</v>
      </c>
    </row>
    <row r="5830" ht="15.75" customHeight="1">
      <c r="C5830" s="142" t="s">
        <v>1497</v>
      </c>
    </row>
    <row r="5831" ht="15.75" customHeight="1">
      <c r="C5831" s="142" t="s">
        <v>1526</v>
      </c>
    </row>
    <row r="5832" ht="15.75" customHeight="1">
      <c r="C5832" s="142" t="s">
        <v>1499</v>
      </c>
    </row>
    <row r="5833" ht="15.75" customHeight="1">
      <c r="C5833" s="142" t="s">
        <v>1500</v>
      </c>
    </row>
    <row r="5834" ht="15.75" customHeight="1">
      <c r="C5834" s="142" t="s">
        <v>1501</v>
      </c>
    </row>
    <row r="5835" ht="15.75" customHeight="1">
      <c r="B5835" s="142" t="s">
        <v>1497</v>
      </c>
    </row>
    <row r="5836" ht="15.75" customHeight="1">
      <c r="A5836" s="142" t="s">
        <v>1527</v>
      </c>
    </row>
    <row r="5837" ht="15.75" customHeight="1"/>
    <row r="5838" ht="15.75" customHeight="1">
      <c r="A5838" s="142" t="s">
        <v>2317</v>
      </c>
    </row>
    <row r="5839" ht="15.75" customHeight="1">
      <c r="A5839" s="142" t="s">
        <v>2318</v>
      </c>
    </row>
    <row r="5840" ht="15.75" customHeight="1">
      <c r="A5840" s="142" t="s">
        <v>1480</v>
      </c>
    </row>
    <row r="5841" ht="15.75" customHeight="1">
      <c r="B5841" s="142" t="s">
        <v>1480</v>
      </c>
    </row>
    <row r="5842" ht="15.75" customHeight="1">
      <c r="C5842" s="142" t="s">
        <v>1943</v>
      </c>
    </row>
    <row r="5843" ht="15.75" customHeight="1">
      <c r="C5843" s="142" t="s">
        <v>1565</v>
      </c>
    </row>
    <row r="5844" ht="15.75" customHeight="1">
      <c r="C5844" s="142" t="s">
        <v>1517</v>
      </c>
    </row>
    <row r="5845" ht="15.75" customHeight="1">
      <c r="C5845" s="142" t="s">
        <v>1484</v>
      </c>
    </row>
    <row r="5846" ht="15.75" customHeight="1">
      <c r="C5846" s="142" t="s">
        <v>1485</v>
      </c>
    </row>
    <row r="5847" ht="15.75" customHeight="1">
      <c r="C5847" s="142" t="s">
        <v>1486</v>
      </c>
    </row>
    <row r="5848" ht="15.75" customHeight="1">
      <c r="C5848" s="142" t="s">
        <v>1510</v>
      </c>
    </row>
    <row r="5849" ht="15.75" customHeight="1">
      <c r="C5849" s="142" t="s">
        <v>1488</v>
      </c>
    </row>
    <row r="5850" ht="15.75" customHeight="1">
      <c r="C5850" s="142" t="s">
        <v>1489</v>
      </c>
    </row>
    <row r="5851" ht="15.75" customHeight="1">
      <c r="C5851" s="142" t="s">
        <v>1944</v>
      </c>
    </row>
    <row r="5852" ht="15.75" customHeight="1">
      <c r="C5852" s="142" t="s">
        <v>1674</v>
      </c>
    </row>
    <row r="5853" ht="15.75" customHeight="1">
      <c r="C5853" s="142" t="s">
        <v>1492</v>
      </c>
    </row>
    <row r="5854" ht="15.75" customHeight="1">
      <c r="C5854" s="142" t="s">
        <v>1480</v>
      </c>
    </row>
    <row r="5855" ht="15.75" customHeight="1">
      <c r="D5855" s="142" t="s">
        <v>1945</v>
      </c>
    </row>
    <row r="5856" ht="15.75" customHeight="1">
      <c r="D5856" s="142" t="s">
        <v>1941</v>
      </c>
    </row>
    <row r="5857" ht="15.75" customHeight="1">
      <c r="D5857" s="142" t="s">
        <v>1714</v>
      </c>
    </row>
    <row r="5858" ht="15.75" customHeight="1">
      <c r="D5858" s="142" t="s">
        <v>1715</v>
      </c>
    </row>
    <row r="5859" ht="15.75" customHeight="1">
      <c r="C5859" s="142" t="s">
        <v>1497</v>
      </c>
    </row>
    <row r="5860" ht="15.75" customHeight="1">
      <c r="C5860" s="142" t="s">
        <v>1498</v>
      </c>
    </row>
    <row r="5861" ht="15.75" customHeight="1">
      <c r="C5861" s="142" t="s">
        <v>1499</v>
      </c>
    </row>
    <row r="5862" ht="15.75" customHeight="1">
      <c r="C5862" s="142" t="s">
        <v>1500</v>
      </c>
    </row>
    <row r="5863" ht="15.75" customHeight="1">
      <c r="C5863" s="142" t="s">
        <v>1501</v>
      </c>
    </row>
    <row r="5864" ht="15.75" customHeight="1">
      <c r="B5864" s="142" t="s">
        <v>1497</v>
      </c>
    </row>
    <row r="5865" ht="15.75" customHeight="1">
      <c r="B5865" s="142" t="s">
        <v>1480</v>
      </c>
    </row>
    <row r="5866" ht="15.75" customHeight="1">
      <c r="C5866" s="142" t="s">
        <v>1932</v>
      </c>
    </row>
    <row r="5867" ht="15.75" customHeight="1">
      <c r="C5867" s="142" t="s">
        <v>1651</v>
      </c>
    </row>
    <row r="5868" ht="15.75" customHeight="1">
      <c r="C5868" s="142" t="s">
        <v>1517</v>
      </c>
    </row>
    <row r="5869" ht="15.75" customHeight="1">
      <c r="C5869" s="142" t="s">
        <v>1484</v>
      </c>
    </row>
    <row r="5870" ht="15.75" customHeight="1">
      <c r="C5870" s="142" t="s">
        <v>1485</v>
      </c>
    </row>
    <row r="5871" ht="15.75" customHeight="1">
      <c r="C5871" s="142" t="s">
        <v>1486</v>
      </c>
    </row>
    <row r="5872" ht="15.75" customHeight="1">
      <c r="C5872" s="142" t="s">
        <v>1510</v>
      </c>
    </row>
    <row r="5873" ht="15.75" customHeight="1">
      <c r="C5873" s="142" t="s">
        <v>1488</v>
      </c>
    </row>
    <row r="5874" ht="15.75" customHeight="1">
      <c r="C5874" s="142" t="s">
        <v>1489</v>
      </c>
    </row>
    <row r="5875" ht="15.75" customHeight="1">
      <c r="C5875" s="142" t="s">
        <v>1934</v>
      </c>
    </row>
    <row r="5876" ht="15.75" customHeight="1">
      <c r="C5876" s="142" t="s">
        <v>2198</v>
      </c>
    </row>
    <row r="5877" ht="15.75" customHeight="1">
      <c r="C5877" s="142" t="s">
        <v>1492</v>
      </c>
    </row>
    <row r="5878" ht="15.75" customHeight="1">
      <c r="C5878" s="142" t="s">
        <v>1480</v>
      </c>
    </row>
    <row r="5879" ht="15.75" customHeight="1">
      <c r="D5879" s="142" t="s">
        <v>1930</v>
      </c>
    </row>
    <row r="5880" ht="15.75" customHeight="1">
      <c r="D5880" s="142" t="s">
        <v>1935</v>
      </c>
    </row>
    <row r="5881" ht="15.75" customHeight="1">
      <c r="D5881" s="142" t="s">
        <v>1824</v>
      </c>
    </row>
    <row r="5882" ht="15.75" customHeight="1">
      <c r="D5882" s="142" t="s">
        <v>2028</v>
      </c>
    </row>
    <row r="5883" ht="15.75" customHeight="1">
      <c r="C5883" s="142" t="s">
        <v>1497</v>
      </c>
    </row>
    <row r="5884" ht="15.75" customHeight="1">
      <c r="C5884" s="142" t="s">
        <v>1498</v>
      </c>
    </row>
    <row r="5885" ht="15.75" customHeight="1">
      <c r="C5885" s="142" t="s">
        <v>1499</v>
      </c>
    </row>
    <row r="5886" ht="15.75" customHeight="1">
      <c r="C5886" s="142" t="s">
        <v>1500</v>
      </c>
    </row>
    <row r="5887" ht="15.75" customHeight="1">
      <c r="C5887" s="142" t="s">
        <v>1501</v>
      </c>
    </row>
    <row r="5888" ht="15.75" customHeight="1">
      <c r="B5888" s="142" t="s">
        <v>1497</v>
      </c>
    </row>
    <row r="5889" ht="15.75" customHeight="1">
      <c r="B5889" s="142" t="s">
        <v>1480</v>
      </c>
    </row>
    <row r="5890" ht="15.75" customHeight="1">
      <c r="C5890" s="142" t="s">
        <v>2158</v>
      </c>
    </row>
    <row r="5891" ht="15.75" customHeight="1">
      <c r="C5891" s="142" t="s">
        <v>1651</v>
      </c>
    </row>
    <row r="5892" ht="15.75" customHeight="1">
      <c r="C5892" s="142" t="s">
        <v>1517</v>
      </c>
    </row>
    <row r="5893" ht="15.75" customHeight="1">
      <c r="C5893" s="142" t="s">
        <v>1484</v>
      </c>
    </row>
    <row r="5894" ht="15.75" customHeight="1">
      <c r="C5894" s="142" t="s">
        <v>1537</v>
      </c>
    </row>
    <row r="5895" ht="15.75" customHeight="1">
      <c r="C5895" s="142" t="s">
        <v>1486</v>
      </c>
    </row>
    <row r="5896" ht="15.75" customHeight="1">
      <c r="C5896" s="142" t="s">
        <v>1538</v>
      </c>
    </row>
    <row r="5897" ht="15.75" customHeight="1">
      <c r="C5897" s="142" t="s">
        <v>1488</v>
      </c>
    </row>
    <row r="5898" ht="15.75" customHeight="1">
      <c r="C5898" s="142" t="s">
        <v>1489</v>
      </c>
    </row>
    <row r="5899" ht="15.75" customHeight="1">
      <c r="C5899" s="142" t="s">
        <v>2319</v>
      </c>
    </row>
    <row r="5900" ht="15.75" customHeight="1">
      <c r="C5900" s="142" t="s">
        <v>1787</v>
      </c>
    </row>
    <row r="5901" ht="15.75" customHeight="1">
      <c r="C5901" s="142" t="s">
        <v>1492</v>
      </c>
    </row>
    <row r="5902" ht="15.75" customHeight="1">
      <c r="C5902" s="142" t="s">
        <v>1480</v>
      </c>
    </row>
    <row r="5903" ht="15.75" customHeight="1">
      <c r="D5903" s="142" t="s">
        <v>1930</v>
      </c>
    </row>
    <row r="5904" ht="15.75" customHeight="1">
      <c r="D5904" s="142" t="s">
        <v>2160</v>
      </c>
    </row>
    <row r="5905" ht="15.75" customHeight="1">
      <c r="D5905" s="142" t="s">
        <v>1543</v>
      </c>
    </row>
    <row r="5906" ht="15.75" customHeight="1">
      <c r="D5906" s="142" t="s">
        <v>2242</v>
      </c>
    </row>
    <row r="5907" ht="15.75" customHeight="1">
      <c r="C5907" s="142" t="s">
        <v>1497</v>
      </c>
    </row>
    <row r="5908" ht="15.75" customHeight="1">
      <c r="C5908" s="142" t="s">
        <v>1498</v>
      </c>
    </row>
    <row r="5909" ht="15.75" customHeight="1">
      <c r="C5909" s="142" t="s">
        <v>1499</v>
      </c>
    </row>
    <row r="5910" ht="15.75" customHeight="1">
      <c r="C5910" s="142" t="s">
        <v>1500</v>
      </c>
    </row>
    <row r="5911" ht="15.75" customHeight="1">
      <c r="C5911" s="142" t="s">
        <v>1501</v>
      </c>
    </row>
    <row r="5912" ht="15.75" customHeight="1">
      <c r="B5912" s="142" t="s">
        <v>1497</v>
      </c>
    </row>
    <row r="5913" ht="15.75" customHeight="1">
      <c r="B5913" s="142" t="s">
        <v>1480</v>
      </c>
    </row>
    <row r="5914" ht="15.75" customHeight="1">
      <c r="C5914" s="142" t="s">
        <v>2320</v>
      </c>
    </row>
    <row r="5915" ht="15.75" customHeight="1">
      <c r="C5915" s="142" t="s">
        <v>1565</v>
      </c>
    </row>
    <row r="5916" ht="15.75" customHeight="1">
      <c r="C5916" s="142" t="s">
        <v>1517</v>
      </c>
    </row>
    <row r="5917" ht="15.75" customHeight="1">
      <c r="C5917" s="142" t="s">
        <v>1484</v>
      </c>
    </row>
    <row r="5918" ht="15.75" customHeight="1">
      <c r="C5918" s="142" t="s">
        <v>1485</v>
      </c>
    </row>
    <row r="5919" ht="15.75" customHeight="1">
      <c r="C5919" s="142" t="s">
        <v>1486</v>
      </c>
    </row>
    <row r="5920" ht="15.75" customHeight="1">
      <c r="C5920" s="142" t="s">
        <v>1510</v>
      </c>
    </row>
    <row r="5921" ht="15.75" customHeight="1">
      <c r="C5921" s="142" t="s">
        <v>1488</v>
      </c>
    </row>
    <row r="5922" ht="15.75" customHeight="1">
      <c r="C5922" s="142" t="s">
        <v>1489</v>
      </c>
    </row>
    <row r="5923" ht="15.75" customHeight="1">
      <c r="C5923" s="142" t="s">
        <v>2321</v>
      </c>
    </row>
    <row r="5924" ht="15.75" customHeight="1">
      <c r="C5924" s="142" t="s">
        <v>1621</v>
      </c>
    </row>
    <row r="5925" ht="15.75" customHeight="1">
      <c r="C5925" s="142" t="s">
        <v>1492</v>
      </c>
    </row>
    <row r="5926" ht="15.75" customHeight="1">
      <c r="C5926" s="142" t="s">
        <v>1480</v>
      </c>
    </row>
    <row r="5927" ht="15.75" customHeight="1">
      <c r="D5927" s="142" t="s">
        <v>1758</v>
      </c>
    </row>
    <row r="5928" ht="15.75" customHeight="1">
      <c r="D5928" s="142" t="s">
        <v>2322</v>
      </c>
    </row>
    <row r="5929" ht="15.75" customHeight="1">
      <c r="D5929" s="142" t="s">
        <v>2323</v>
      </c>
    </row>
    <row r="5930" ht="15.75" customHeight="1">
      <c r="D5930" s="142" t="s">
        <v>1580</v>
      </c>
    </row>
    <row r="5931" ht="15.75" customHeight="1">
      <c r="C5931" s="142" t="s">
        <v>1497</v>
      </c>
    </row>
    <row r="5932" ht="15.75" customHeight="1">
      <c r="C5932" s="142" t="s">
        <v>2324</v>
      </c>
    </row>
    <row r="5933" ht="15.75" customHeight="1">
      <c r="C5933" s="142" t="s">
        <v>1499</v>
      </c>
    </row>
    <row r="5934" ht="15.75" customHeight="1">
      <c r="C5934" s="142" t="s">
        <v>1500</v>
      </c>
    </row>
    <row r="5935" ht="15.75" customHeight="1">
      <c r="C5935" s="142" t="s">
        <v>1501</v>
      </c>
    </row>
    <row r="5936" ht="15.75" customHeight="1">
      <c r="B5936" s="142" t="s">
        <v>1497</v>
      </c>
    </row>
    <row r="5937" ht="15.75" customHeight="1">
      <c r="B5937" s="142" t="s">
        <v>1480</v>
      </c>
    </row>
    <row r="5938" ht="15.75" customHeight="1">
      <c r="C5938" s="142" t="s">
        <v>2325</v>
      </c>
    </row>
    <row r="5939" ht="15.75" customHeight="1">
      <c r="C5939" s="142" t="s">
        <v>1536</v>
      </c>
    </row>
    <row r="5940" ht="15.75" customHeight="1">
      <c r="C5940" s="142" t="s">
        <v>1517</v>
      </c>
    </row>
    <row r="5941" ht="15.75" customHeight="1">
      <c r="C5941" s="142" t="s">
        <v>1484</v>
      </c>
    </row>
    <row r="5942" ht="15.75" customHeight="1">
      <c r="C5942" s="142" t="s">
        <v>1537</v>
      </c>
    </row>
    <row r="5943" ht="15.75" customHeight="1">
      <c r="C5943" s="142" t="s">
        <v>1645</v>
      </c>
    </row>
    <row r="5944" ht="15.75" customHeight="1">
      <c r="C5944" s="142" t="s">
        <v>1510</v>
      </c>
    </row>
    <row r="5945" ht="15.75" customHeight="1">
      <c r="C5945" s="142" t="s">
        <v>1488</v>
      </c>
    </row>
    <row r="5946" ht="15.75" customHeight="1">
      <c r="C5946" s="142" t="s">
        <v>1489</v>
      </c>
    </row>
    <row r="5947" ht="15.75" customHeight="1">
      <c r="C5947" s="142" t="s">
        <v>2326</v>
      </c>
    </row>
    <row r="5948" ht="15.75" customHeight="1">
      <c r="C5948" s="142" t="s">
        <v>2263</v>
      </c>
    </row>
    <row r="5949" ht="15.75" customHeight="1">
      <c r="C5949" s="142" t="s">
        <v>1492</v>
      </c>
    </row>
    <row r="5950" ht="15.75" customHeight="1">
      <c r="C5950" s="142" t="s">
        <v>1480</v>
      </c>
    </row>
    <row r="5951" ht="15.75" customHeight="1">
      <c r="D5951" s="142" t="s">
        <v>1648</v>
      </c>
    </row>
    <row r="5952" ht="15.75" customHeight="1">
      <c r="D5952" s="142" t="s">
        <v>1930</v>
      </c>
    </row>
    <row r="5953" ht="15.75" customHeight="1">
      <c r="D5953" s="142" t="s">
        <v>1974</v>
      </c>
    </row>
    <row r="5954" ht="15.75" customHeight="1">
      <c r="D5954" s="142" t="s">
        <v>1931</v>
      </c>
    </row>
    <row r="5955" ht="15.75" customHeight="1">
      <c r="C5955" s="142" t="s">
        <v>1497</v>
      </c>
    </row>
    <row r="5956" ht="15.75" customHeight="1">
      <c r="C5956" s="142" t="s">
        <v>1498</v>
      </c>
    </row>
    <row r="5957" ht="15.75" customHeight="1">
      <c r="C5957" s="142" t="s">
        <v>1499</v>
      </c>
    </row>
    <row r="5958" ht="15.75" customHeight="1">
      <c r="C5958" s="142" t="s">
        <v>1500</v>
      </c>
    </row>
    <row r="5959" ht="15.75" customHeight="1">
      <c r="C5959" s="142" t="s">
        <v>1501</v>
      </c>
    </row>
    <row r="5960" ht="15.75" customHeight="1">
      <c r="B5960" s="142" t="s">
        <v>1497</v>
      </c>
    </row>
    <row r="5961" ht="15.75" customHeight="1">
      <c r="B5961" s="142" t="s">
        <v>1480</v>
      </c>
    </row>
    <row r="5962" ht="15.75" customHeight="1">
      <c r="C5962" s="142" t="s">
        <v>1946</v>
      </c>
    </row>
    <row r="5963" ht="15.75" customHeight="1">
      <c r="C5963" s="142" t="s">
        <v>1536</v>
      </c>
    </row>
    <row r="5964" ht="15.75" customHeight="1">
      <c r="C5964" s="142" t="s">
        <v>1517</v>
      </c>
    </row>
    <row r="5965" ht="15.75" customHeight="1">
      <c r="C5965" s="142" t="s">
        <v>1484</v>
      </c>
    </row>
    <row r="5966" ht="15.75" customHeight="1">
      <c r="C5966" s="142" t="s">
        <v>1537</v>
      </c>
    </row>
    <row r="5967" ht="15.75" customHeight="1">
      <c r="C5967" s="142" t="s">
        <v>1486</v>
      </c>
    </row>
    <row r="5968" ht="15.75" customHeight="1">
      <c r="C5968" s="142" t="s">
        <v>1538</v>
      </c>
    </row>
    <row r="5969" ht="15.75" customHeight="1">
      <c r="C5969" s="142" t="s">
        <v>1488</v>
      </c>
    </row>
    <row r="5970" ht="15.75" customHeight="1">
      <c r="C5970" s="142" t="s">
        <v>1489</v>
      </c>
    </row>
    <row r="5971" ht="15.75" customHeight="1">
      <c r="C5971" s="142" t="s">
        <v>1947</v>
      </c>
    </row>
    <row r="5972" ht="15.75" customHeight="1">
      <c r="C5972" s="142" t="s">
        <v>1948</v>
      </c>
    </row>
    <row r="5973" ht="15.75" customHeight="1">
      <c r="C5973" s="142" t="s">
        <v>1492</v>
      </c>
    </row>
    <row r="5974" ht="15.75" customHeight="1">
      <c r="C5974" s="142" t="s">
        <v>1480</v>
      </c>
    </row>
    <row r="5975" ht="15.75" customHeight="1">
      <c r="D5975" s="142" t="s">
        <v>1930</v>
      </c>
    </row>
    <row r="5976" ht="15.75" customHeight="1">
      <c r="D5976" s="142" t="s">
        <v>1543</v>
      </c>
    </row>
    <row r="5977" ht="15.75" customHeight="1">
      <c r="D5977" s="142" t="s">
        <v>1895</v>
      </c>
    </row>
    <row r="5978" ht="15.75" customHeight="1">
      <c r="D5978" s="142" t="s">
        <v>1695</v>
      </c>
    </row>
    <row r="5979" ht="15.75" customHeight="1">
      <c r="C5979" s="142" t="s">
        <v>1497</v>
      </c>
    </row>
    <row r="5980" ht="15.75" customHeight="1">
      <c r="C5980" s="142" t="s">
        <v>1526</v>
      </c>
    </row>
    <row r="5981" ht="15.75" customHeight="1">
      <c r="C5981" s="142" t="s">
        <v>1499</v>
      </c>
    </row>
    <row r="5982" ht="15.75" customHeight="1">
      <c r="C5982" s="142" t="s">
        <v>1500</v>
      </c>
    </row>
    <row r="5983" ht="15.75" customHeight="1">
      <c r="C5983" s="142" t="s">
        <v>1501</v>
      </c>
    </row>
    <row r="5984" ht="15.75" customHeight="1">
      <c r="B5984" s="142" t="s">
        <v>1497</v>
      </c>
    </row>
    <row r="5985" ht="15.75" customHeight="1">
      <c r="A5985" s="142" t="s">
        <v>1527</v>
      </c>
    </row>
    <row r="5986" ht="15.75" customHeight="1"/>
    <row r="5987" ht="15.75" customHeight="1">
      <c r="A5987" s="142" t="s">
        <v>2327</v>
      </c>
    </row>
    <row r="5988" ht="15.75" customHeight="1">
      <c r="A5988" s="142" t="s">
        <v>1480</v>
      </c>
    </row>
    <row r="5989" ht="15.75" customHeight="1">
      <c r="B5989" s="142" t="s">
        <v>1480</v>
      </c>
    </row>
    <row r="5990" ht="15.75" customHeight="1">
      <c r="C5990" s="142" t="s">
        <v>1766</v>
      </c>
    </row>
    <row r="5991" ht="15.75" customHeight="1">
      <c r="C5991" s="142" t="s">
        <v>1700</v>
      </c>
    </row>
    <row r="5992" ht="15.75" customHeight="1">
      <c r="C5992" s="142" t="s">
        <v>1517</v>
      </c>
    </row>
    <row r="5993" ht="15.75" customHeight="1">
      <c r="C5993" s="142" t="s">
        <v>1484</v>
      </c>
    </row>
    <row r="5994" ht="15.75" customHeight="1">
      <c r="C5994" s="142" t="s">
        <v>1485</v>
      </c>
    </row>
    <row r="5995" ht="15.75" customHeight="1">
      <c r="C5995" s="142" t="s">
        <v>1486</v>
      </c>
    </row>
    <row r="5996" ht="15.75" customHeight="1">
      <c r="C5996" s="142" t="s">
        <v>1510</v>
      </c>
    </row>
    <row r="5997" ht="15.75" customHeight="1">
      <c r="C5997" s="142" t="s">
        <v>1488</v>
      </c>
    </row>
    <row r="5998" ht="15.75" customHeight="1">
      <c r="C5998" s="142" t="s">
        <v>1489</v>
      </c>
    </row>
    <row r="5999" ht="15.75" customHeight="1">
      <c r="C5999" s="142" t="s">
        <v>2328</v>
      </c>
    </row>
    <row r="6000" ht="15.75" customHeight="1">
      <c r="C6000" s="142" t="s">
        <v>1772</v>
      </c>
    </row>
    <row r="6001" ht="15.75" customHeight="1">
      <c r="C6001" s="142" t="s">
        <v>1492</v>
      </c>
    </row>
    <row r="6002" ht="15.75" customHeight="1">
      <c r="C6002" s="142" t="s">
        <v>1480</v>
      </c>
    </row>
    <row r="6003" ht="15.75" customHeight="1">
      <c r="D6003" s="142" t="s">
        <v>1611</v>
      </c>
    </row>
    <row r="6004" ht="15.75" customHeight="1">
      <c r="D6004" s="142" t="s">
        <v>2283</v>
      </c>
    </row>
    <row r="6005" ht="15.75" customHeight="1">
      <c r="D6005" s="142" t="s">
        <v>2329</v>
      </c>
    </row>
    <row r="6006" ht="15.75" customHeight="1">
      <c r="D6006" s="142" t="s">
        <v>1580</v>
      </c>
    </row>
    <row r="6007" ht="15.75" customHeight="1">
      <c r="C6007" s="142" t="s">
        <v>1497</v>
      </c>
    </row>
    <row r="6008" ht="15.75" customHeight="1">
      <c r="C6008" s="142" t="s">
        <v>1498</v>
      </c>
    </row>
    <row r="6009" ht="15.75" customHeight="1">
      <c r="C6009" s="142" t="s">
        <v>1499</v>
      </c>
    </row>
    <row r="6010" ht="15.75" customHeight="1">
      <c r="C6010" s="142" t="s">
        <v>1500</v>
      </c>
    </row>
    <row r="6011" ht="15.75" customHeight="1">
      <c r="C6011" s="142" t="s">
        <v>1501</v>
      </c>
    </row>
    <row r="6012" ht="15.75" customHeight="1">
      <c r="B6012" s="142" t="s">
        <v>1497</v>
      </c>
    </row>
    <row r="6013" ht="15.75" customHeight="1">
      <c r="B6013" s="142" t="s">
        <v>1480</v>
      </c>
    </row>
    <row r="6014" ht="15.75" customHeight="1">
      <c r="C6014" s="142" t="s">
        <v>2330</v>
      </c>
    </row>
    <row r="6015" ht="15.75" customHeight="1">
      <c r="C6015" s="142" t="s">
        <v>1536</v>
      </c>
    </row>
    <row r="6016" ht="15.75" customHeight="1">
      <c r="C6016" s="142" t="s">
        <v>1517</v>
      </c>
    </row>
    <row r="6017" ht="15.75" customHeight="1">
      <c r="C6017" s="142" t="s">
        <v>1484</v>
      </c>
    </row>
    <row r="6018" ht="15.75" customHeight="1">
      <c r="C6018" s="142" t="s">
        <v>1485</v>
      </c>
    </row>
    <row r="6019" ht="15.75" customHeight="1">
      <c r="C6019" s="142" t="s">
        <v>1486</v>
      </c>
    </row>
    <row r="6020" ht="15.75" customHeight="1">
      <c r="C6020" s="142" t="s">
        <v>1510</v>
      </c>
    </row>
    <row r="6021" ht="15.75" customHeight="1">
      <c r="C6021" s="142" t="s">
        <v>1488</v>
      </c>
    </row>
    <row r="6022" ht="15.75" customHeight="1">
      <c r="C6022" s="142" t="s">
        <v>1489</v>
      </c>
    </row>
    <row r="6023" ht="15.75" customHeight="1">
      <c r="C6023" s="142" t="s">
        <v>2331</v>
      </c>
    </row>
    <row r="6024" ht="15.75" customHeight="1">
      <c r="C6024" s="142" t="s">
        <v>2170</v>
      </c>
    </row>
    <row r="6025" ht="15.75" customHeight="1">
      <c r="C6025" s="142" t="s">
        <v>1492</v>
      </c>
    </row>
    <row r="6026" ht="15.75" customHeight="1">
      <c r="C6026" s="142" t="s">
        <v>1480</v>
      </c>
    </row>
    <row r="6027" ht="15.75" customHeight="1">
      <c r="D6027" s="142" t="s">
        <v>2332</v>
      </c>
    </row>
    <row r="6028" ht="15.75" customHeight="1">
      <c r="D6028" s="142" t="s">
        <v>2333</v>
      </c>
    </row>
    <row r="6029" ht="15.75" customHeight="1">
      <c r="D6029" s="142" t="s">
        <v>1903</v>
      </c>
    </row>
    <row r="6030" ht="15.75" customHeight="1">
      <c r="D6030" s="142" t="s">
        <v>1986</v>
      </c>
    </row>
    <row r="6031" ht="15.75" customHeight="1">
      <c r="C6031" s="142" t="s">
        <v>1497</v>
      </c>
    </row>
    <row r="6032" ht="15.75" customHeight="1">
      <c r="C6032" s="142" t="s">
        <v>1498</v>
      </c>
    </row>
    <row r="6033" ht="15.75" customHeight="1">
      <c r="C6033" s="142" t="s">
        <v>1499</v>
      </c>
    </row>
    <row r="6034" ht="15.75" customHeight="1">
      <c r="C6034" s="142" t="s">
        <v>1500</v>
      </c>
    </row>
    <row r="6035" ht="15.75" customHeight="1">
      <c r="C6035" s="142" t="s">
        <v>1501</v>
      </c>
    </row>
    <row r="6036" ht="15.75" customHeight="1">
      <c r="B6036" s="142" t="s">
        <v>1497</v>
      </c>
    </row>
    <row r="6037" ht="15.75" customHeight="1">
      <c r="B6037" s="142" t="s">
        <v>1480</v>
      </c>
    </row>
    <row r="6038" ht="15.75" customHeight="1">
      <c r="C6038" s="142" t="s">
        <v>2249</v>
      </c>
    </row>
    <row r="6039" ht="15.75" customHeight="1">
      <c r="C6039" s="142" t="s">
        <v>1550</v>
      </c>
    </row>
    <row r="6040" ht="15.75" customHeight="1">
      <c r="C6040" s="142" t="s">
        <v>1517</v>
      </c>
    </row>
    <row r="6041" ht="15.75" customHeight="1">
      <c r="C6041" s="142" t="s">
        <v>1484</v>
      </c>
    </row>
    <row r="6042" ht="15.75" customHeight="1">
      <c r="C6042" s="142" t="s">
        <v>1485</v>
      </c>
    </row>
    <row r="6043" ht="15.75" customHeight="1">
      <c r="C6043" s="142" t="s">
        <v>1486</v>
      </c>
    </row>
    <row r="6044" ht="15.75" customHeight="1">
      <c r="C6044" s="142" t="s">
        <v>1510</v>
      </c>
    </row>
    <row r="6045" ht="15.75" customHeight="1">
      <c r="C6045" s="142" t="s">
        <v>1488</v>
      </c>
    </row>
    <row r="6046" ht="15.75" customHeight="1">
      <c r="C6046" s="142" t="s">
        <v>1489</v>
      </c>
    </row>
    <row r="6047" ht="15.75" customHeight="1">
      <c r="C6047" s="142" t="s">
        <v>2334</v>
      </c>
    </row>
    <row r="6048" ht="15.75" customHeight="1">
      <c r="C6048" s="142" t="s">
        <v>1553</v>
      </c>
    </row>
    <row r="6049" ht="15.75" customHeight="1">
      <c r="C6049" s="142" t="s">
        <v>1492</v>
      </c>
    </row>
    <row r="6050" ht="15.75" customHeight="1">
      <c r="C6050" s="142" t="s">
        <v>1480</v>
      </c>
    </row>
    <row r="6051" ht="15.75" customHeight="1">
      <c r="D6051" s="142" t="s">
        <v>1648</v>
      </c>
    </row>
    <row r="6052" ht="15.75" customHeight="1">
      <c r="D6052" s="142" t="s">
        <v>1935</v>
      </c>
    </row>
    <row r="6053" ht="15.75" customHeight="1">
      <c r="D6053" s="142" t="s">
        <v>1721</v>
      </c>
    </row>
    <row r="6054" ht="15.75" customHeight="1">
      <c r="D6054" s="142" t="s">
        <v>1900</v>
      </c>
    </row>
    <row r="6055" ht="15.75" customHeight="1">
      <c r="C6055" s="142" t="s">
        <v>1497</v>
      </c>
    </row>
    <row r="6056" ht="15.75" customHeight="1">
      <c r="C6056" s="142" t="s">
        <v>1498</v>
      </c>
    </row>
    <row r="6057" ht="15.75" customHeight="1">
      <c r="C6057" s="142" t="s">
        <v>1499</v>
      </c>
    </row>
    <row r="6058" ht="15.75" customHeight="1">
      <c r="C6058" s="142" t="s">
        <v>1500</v>
      </c>
    </row>
    <row r="6059" ht="15.75" customHeight="1">
      <c r="C6059" s="142" t="s">
        <v>1501</v>
      </c>
    </row>
    <row r="6060" ht="15.75" customHeight="1">
      <c r="B6060" s="142" t="s">
        <v>1497</v>
      </c>
    </row>
    <row r="6061" ht="15.75" customHeight="1">
      <c r="B6061" s="142" t="s">
        <v>1480</v>
      </c>
    </row>
    <row r="6062" ht="15.75" customHeight="1">
      <c r="C6062" s="142" t="s">
        <v>2335</v>
      </c>
    </row>
    <row r="6063" ht="15.75" customHeight="1">
      <c r="C6063" s="142" t="s">
        <v>1565</v>
      </c>
    </row>
    <row r="6064" ht="15.75" customHeight="1">
      <c r="C6064" s="142" t="s">
        <v>1517</v>
      </c>
    </row>
    <row r="6065" ht="15.75" customHeight="1">
      <c r="C6065" s="142" t="s">
        <v>1484</v>
      </c>
    </row>
    <row r="6066" ht="15.75" customHeight="1">
      <c r="C6066" s="142" t="s">
        <v>1485</v>
      </c>
    </row>
    <row r="6067" ht="15.75" customHeight="1">
      <c r="C6067" s="142" t="s">
        <v>1486</v>
      </c>
    </row>
    <row r="6068" ht="15.75" customHeight="1">
      <c r="C6068" s="142" t="s">
        <v>1510</v>
      </c>
    </row>
    <row r="6069" ht="15.75" customHeight="1">
      <c r="C6069" s="142" t="s">
        <v>1488</v>
      </c>
    </row>
    <row r="6070" ht="15.75" customHeight="1">
      <c r="C6070" s="142" t="s">
        <v>1489</v>
      </c>
    </row>
    <row r="6071" ht="15.75" customHeight="1">
      <c r="C6071" s="142" t="s">
        <v>1762</v>
      </c>
    </row>
    <row r="6072" ht="15.75" customHeight="1">
      <c r="C6072" s="142" t="s">
        <v>2106</v>
      </c>
    </row>
    <row r="6073" ht="15.75" customHeight="1">
      <c r="C6073" s="142" t="s">
        <v>1492</v>
      </c>
    </row>
    <row r="6074" ht="15.75" customHeight="1">
      <c r="C6074" s="142" t="s">
        <v>1480</v>
      </c>
    </row>
    <row r="6075" ht="15.75" customHeight="1">
      <c r="D6075" s="142" t="s">
        <v>1790</v>
      </c>
    </row>
    <row r="6076" ht="15.75" customHeight="1">
      <c r="D6076" s="142" t="s">
        <v>1888</v>
      </c>
    </row>
    <row r="6077" ht="15.75" customHeight="1">
      <c r="D6077" s="142" t="s">
        <v>2336</v>
      </c>
    </row>
    <row r="6078" ht="15.75" customHeight="1">
      <c r="D6078" s="142" t="s">
        <v>2018</v>
      </c>
    </row>
    <row r="6079" ht="15.75" customHeight="1">
      <c r="C6079" s="142" t="s">
        <v>1497</v>
      </c>
    </row>
    <row r="6080" ht="15.75" customHeight="1">
      <c r="C6080" s="142" t="s">
        <v>2223</v>
      </c>
    </row>
    <row r="6081" ht="15.75" customHeight="1">
      <c r="C6081" s="142" t="s">
        <v>1499</v>
      </c>
    </row>
    <row r="6082" ht="15.75" customHeight="1">
      <c r="C6082" s="142" t="s">
        <v>1500</v>
      </c>
    </row>
    <row r="6083" ht="15.75" customHeight="1">
      <c r="C6083" s="142" t="s">
        <v>1501</v>
      </c>
    </row>
    <row r="6084" ht="15.75" customHeight="1">
      <c r="B6084" s="142" t="s">
        <v>1497</v>
      </c>
    </row>
    <row r="6085" ht="15.75" customHeight="1">
      <c r="B6085" s="142" t="s">
        <v>1480</v>
      </c>
    </row>
    <row r="6086" ht="15.75" customHeight="1">
      <c r="C6086" s="142" t="s">
        <v>2337</v>
      </c>
    </row>
    <row r="6087" ht="15.75" customHeight="1">
      <c r="C6087" s="142" t="s">
        <v>2338</v>
      </c>
    </row>
    <row r="6088" ht="15.75" customHeight="1">
      <c r="C6088" s="142" t="s">
        <v>1517</v>
      </c>
    </row>
    <row r="6089" ht="15.75" customHeight="1">
      <c r="C6089" s="142" t="s">
        <v>1484</v>
      </c>
    </row>
    <row r="6090" ht="15.75" customHeight="1">
      <c r="C6090" s="142" t="s">
        <v>1485</v>
      </c>
    </row>
    <row r="6091" ht="15.75" customHeight="1">
      <c r="C6091" s="142" t="s">
        <v>1486</v>
      </c>
    </row>
    <row r="6092" ht="15.75" customHeight="1">
      <c r="C6092" s="142" t="s">
        <v>1510</v>
      </c>
    </row>
    <row r="6093" ht="15.75" customHeight="1">
      <c r="C6093" s="142" t="s">
        <v>1488</v>
      </c>
    </row>
    <row r="6094" ht="15.75" customHeight="1">
      <c r="C6094" s="142" t="s">
        <v>1657</v>
      </c>
    </row>
    <row r="6095" ht="15.75" customHeight="1">
      <c r="C6095" s="142" t="s">
        <v>1818</v>
      </c>
    </row>
    <row r="6096" ht="15.75" customHeight="1">
      <c r="C6096" s="142" t="s">
        <v>1772</v>
      </c>
    </row>
    <row r="6097" ht="15.75" customHeight="1">
      <c r="C6097" s="142" t="s">
        <v>1492</v>
      </c>
    </row>
    <row r="6098" ht="15.75" customHeight="1">
      <c r="C6098" s="142" t="s">
        <v>1480</v>
      </c>
    </row>
    <row r="6099" ht="15.75" customHeight="1">
      <c r="D6099" s="142" t="s">
        <v>1653</v>
      </c>
    </row>
    <row r="6100" ht="15.75" customHeight="1">
      <c r="D6100" s="142" t="s">
        <v>2104</v>
      </c>
    </row>
    <row r="6101" ht="15.75" customHeight="1">
      <c r="D6101" s="142" t="s">
        <v>2071</v>
      </c>
    </row>
    <row r="6102" ht="15.75" customHeight="1">
      <c r="D6102" s="142" t="s">
        <v>1819</v>
      </c>
    </row>
    <row r="6103" ht="15.75" customHeight="1">
      <c r="C6103" s="142" t="s">
        <v>1497</v>
      </c>
    </row>
    <row r="6104" ht="15.75" customHeight="1">
      <c r="C6104" s="142" t="s">
        <v>1498</v>
      </c>
    </row>
    <row r="6105" ht="15.75" customHeight="1">
      <c r="C6105" s="142" t="s">
        <v>1499</v>
      </c>
    </row>
    <row r="6106" ht="15.75" customHeight="1">
      <c r="C6106" s="142" t="s">
        <v>1500</v>
      </c>
    </row>
    <row r="6107" ht="15.75" customHeight="1">
      <c r="C6107" s="142" t="s">
        <v>1501</v>
      </c>
    </row>
    <row r="6108" ht="15.75" customHeight="1">
      <c r="B6108" s="142" t="s">
        <v>1497</v>
      </c>
    </row>
    <row r="6109" ht="15.75" customHeight="1">
      <c r="B6109" s="142" t="s">
        <v>1480</v>
      </c>
    </row>
    <row r="6110" ht="15.75" customHeight="1">
      <c r="C6110" s="142" t="s">
        <v>2339</v>
      </c>
    </row>
    <row r="6111" ht="15.75" customHeight="1">
      <c r="C6111" s="142" t="s">
        <v>1565</v>
      </c>
    </row>
    <row r="6112" ht="15.75" customHeight="1">
      <c r="C6112" s="142" t="s">
        <v>1517</v>
      </c>
    </row>
    <row r="6113" ht="15.75" customHeight="1">
      <c r="C6113" s="142" t="s">
        <v>1484</v>
      </c>
    </row>
    <row r="6114" ht="15.75" customHeight="1">
      <c r="C6114" s="142" t="s">
        <v>1485</v>
      </c>
    </row>
    <row r="6115" ht="15.75" customHeight="1">
      <c r="C6115" s="142" t="s">
        <v>1486</v>
      </c>
    </row>
    <row r="6116" ht="15.75" customHeight="1">
      <c r="C6116" s="142" t="s">
        <v>1510</v>
      </c>
    </row>
    <row r="6117" ht="15.75" customHeight="1">
      <c r="C6117" s="142" t="s">
        <v>1488</v>
      </c>
    </row>
    <row r="6118" ht="15.75" customHeight="1">
      <c r="C6118" s="142" t="s">
        <v>1489</v>
      </c>
    </row>
    <row r="6119" ht="15.75" customHeight="1">
      <c r="C6119" s="142" t="s">
        <v>2340</v>
      </c>
    </row>
    <row r="6120" ht="15.75" customHeight="1">
      <c r="C6120" s="142" t="s">
        <v>2341</v>
      </c>
    </row>
    <row r="6121" ht="15.75" customHeight="1">
      <c r="C6121" s="142" t="s">
        <v>1492</v>
      </c>
    </row>
    <row r="6122" ht="15.75" customHeight="1">
      <c r="C6122" s="142" t="s">
        <v>1480</v>
      </c>
    </row>
    <row r="6123" ht="15.75" customHeight="1">
      <c r="D6123" s="142" t="s">
        <v>2296</v>
      </c>
    </row>
    <row r="6124" ht="15.75" customHeight="1">
      <c r="D6124" s="142" t="s">
        <v>2342</v>
      </c>
    </row>
    <row r="6125" ht="15.75" customHeight="1">
      <c r="D6125" s="142" t="s">
        <v>2343</v>
      </c>
    </row>
    <row r="6126" ht="15.75" customHeight="1">
      <c r="D6126" s="142" t="s">
        <v>1508</v>
      </c>
    </row>
    <row r="6127" ht="15.75" customHeight="1">
      <c r="C6127" s="142" t="s">
        <v>1497</v>
      </c>
    </row>
    <row r="6128" ht="15.75" customHeight="1">
      <c r="C6128" s="142" t="s">
        <v>1526</v>
      </c>
    </row>
    <row r="6129" ht="15.75" customHeight="1">
      <c r="C6129" s="142" t="s">
        <v>1499</v>
      </c>
    </row>
    <row r="6130" ht="15.75" customHeight="1">
      <c r="C6130" s="142" t="s">
        <v>1500</v>
      </c>
    </row>
    <row r="6131" ht="15.75" customHeight="1">
      <c r="C6131" s="142" t="s">
        <v>1501</v>
      </c>
    </row>
    <row r="6132" ht="15.75" customHeight="1">
      <c r="B6132" s="142" t="s">
        <v>1497</v>
      </c>
    </row>
    <row r="6133" ht="15.75" customHeight="1">
      <c r="A6133" s="142" t="s">
        <v>1527</v>
      </c>
    </row>
    <row r="6134" ht="15.75" customHeight="1"/>
    <row r="6135" ht="15.75" customHeight="1">
      <c r="A6135" s="142" t="s">
        <v>2344</v>
      </c>
    </row>
    <row r="6136" ht="15.75" customHeight="1">
      <c r="A6136" s="142" t="s">
        <v>1480</v>
      </c>
    </row>
    <row r="6137" ht="15.75" customHeight="1">
      <c r="B6137" s="142" t="s">
        <v>1480</v>
      </c>
    </row>
    <row r="6138" ht="15.75" customHeight="1">
      <c r="C6138" s="142" t="s">
        <v>2345</v>
      </c>
    </row>
    <row r="6139" ht="15.75" customHeight="1">
      <c r="C6139" s="142" t="s">
        <v>1636</v>
      </c>
    </row>
    <row r="6140" ht="15.75" customHeight="1">
      <c r="C6140" s="142" t="s">
        <v>1517</v>
      </c>
    </row>
    <row r="6141" ht="15.75" customHeight="1">
      <c r="C6141" s="142" t="s">
        <v>1484</v>
      </c>
    </row>
    <row r="6142" ht="15.75" customHeight="1">
      <c r="C6142" s="142" t="s">
        <v>1485</v>
      </c>
    </row>
    <row r="6143" ht="15.75" customHeight="1">
      <c r="C6143" s="142" t="s">
        <v>1486</v>
      </c>
    </row>
    <row r="6144" ht="15.75" customHeight="1">
      <c r="C6144" s="142" t="s">
        <v>1510</v>
      </c>
    </row>
    <row r="6145" ht="15.75" customHeight="1">
      <c r="C6145" s="142" t="s">
        <v>1488</v>
      </c>
    </row>
    <row r="6146" ht="15.75" customHeight="1">
      <c r="C6146" s="142" t="s">
        <v>1489</v>
      </c>
    </row>
    <row r="6147" ht="15.75" customHeight="1">
      <c r="C6147" s="142" t="s">
        <v>2346</v>
      </c>
    </row>
    <row r="6148" ht="15.75" customHeight="1">
      <c r="C6148" s="142" t="s">
        <v>1674</v>
      </c>
    </row>
    <row r="6149" ht="15.75" customHeight="1">
      <c r="C6149" s="142" t="s">
        <v>1492</v>
      </c>
    </row>
    <row r="6150" ht="15.75" customHeight="1">
      <c r="C6150" s="142" t="s">
        <v>1480</v>
      </c>
    </row>
    <row r="6151" ht="15.75" customHeight="1">
      <c r="D6151" s="142" t="s">
        <v>1695</v>
      </c>
    </row>
    <row r="6152" ht="15.75" customHeight="1">
      <c r="D6152" s="142" t="s">
        <v>1823</v>
      </c>
    </row>
    <row r="6153" ht="15.75" customHeight="1">
      <c r="D6153" s="142" t="s">
        <v>1864</v>
      </c>
    </row>
    <row r="6154" ht="15.75" customHeight="1">
      <c r="D6154" s="142" t="s">
        <v>1643</v>
      </c>
    </row>
    <row r="6155" ht="15.75" customHeight="1">
      <c r="C6155" s="142" t="s">
        <v>1497</v>
      </c>
    </row>
    <row r="6156" ht="15.75" customHeight="1">
      <c r="C6156" s="142" t="s">
        <v>1498</v>
      </c>
    </row>
    <row r="6157" ht="15.75" customHeight="1">
      <c r="C6157" s="142" t="s">
        <v>1499</v>
      </c>
    </row>
    <row r="6158" ht="15.75" customHeight="1">
      <c r="C6158" s="142" t="s">
        <v>1500</v>
      </c>
    </row>
    <row r="6159" ht="15.75" customHeight="1">
      <c r="C6159" s="142" t="s">
        <v>1501</v>
      </c>
    </row>
    <row r="6160" ht="15.75" customHeight="1">
      <c r="B6160" s="142" t="s">
        <v>1497</v>
      </c>
    </row>
    <row r="6161" ht="15.75" customHeight="1">
      <c r="B6161" s="142" t="s">
        <v>1480</v>
      </c>
    </row>
    <row r="6162" ht="15.75" customHeight="1">
      <c r="C6162" s="142" t="s">
        <v>1749</v>
      </c>
    </row>
    <row r="6163" ht="15.75" customHeight="1">
      <c r="C6163" s="142" t="s">
        <v>1482</v>
      </c>
    </row>
    <row r="6164" ht="15.75" customHeight="1">
      <c r="C6164" s="142" t="s">
        <v>1517</v>
      </c>
    </row>
    <row r="6165" ht="15.75" customHeight="1">
      <c r="C6165" s="142" t="s">
        <v>1484</v>
      </c>
    </row>
    <row r="6166" ht="15.75" customHeight="1">
      <c r="C6166" s="142" t="s">
        <v>1485</v>
      </c>
    </row>
    <row r="6167" ht="15.75" customHeight="1">
      <c r="C6167" s="142" t="s">
        <v>1486</v>
      </c>
    </row>
    <row r="6168" ht="15.75" customHeight="1">
      <c r="C6168" s="142" t="s">
        <v>1510</v>
      </c>
    </row>
    <row r="6169" ht="15.75" customHeight="1">
      <c r="C6169" s="142" t="s">
        <v>1488</v>
      </c>
    </row>
    <row r="6170" ht="15.75" customHeight="1">
      <c r="C6170" s="142" t="s">
        <v>1489</v>
      </c>
    </row>
    <row r="6171" ht="15.75" customHeight="1">
      <c r="C6171" s="142" t="s">
        <v>2347</v>
      </c>
    </row>
    <row r="6172" ht="15.75" customHeight="1">
      <c r="C6172" s="142" t="s">
        <v>1940</v>
      </c>
    </row>
    <row r="6173" ht="15.75" customHeight="1">
      <c r="C6173" s="142" t="s">
        <v>1492</v>
      </c>
    </row>
    <row r="6174" ht="15.75" customHeight="1">
      <c r="C6174" s="142" t="s">
        <v>1480</v>
      </c>
    </row>
    <row r="6175" ht="15.75" customHeight="1">
      <c r="D6175" s="142" t="s">
        <v>1942</v>
      </c>
    </row>
    <row r="6176" ht="15.75" customHeight="1">
      <c r="D6176" s="142" t="s">
        <v>1941</v>
      </c>
    </row>
    <row r="6177" ht="15.75" customHeight="1">
      <c r="D6177" s="142" t="s">
        <v>1508</v>
      </c>
    </row>
    <row r="6178" ht="15.75" customHeight="1">
      <c r="D6178" s="142" t="s">
        <v>1729</v>
      </c>
    </row>
    <row r="6179" ht="15.75" customHeight="1">
      <c r="C6179" s="142" t="s">
        <v>1497</v>
      </c>
    </row>
    <row r="6180" ht="15.75" customHeight="1">
      <c r="C6180" s="142" t="s">
        <v>1498</v>
      </c>
    </row>
    <row r="6181" ht="15.75" customHeight="1">
      <c r="C6181" s="142" t="s">
        <v>1499</v>
      </c>
    </row>
    <row r="6182" ht="15.75" customHeight="1">
      <c r="C6182" s="142" t="s">
        <v>1500</v>
      </c>
    </row>
    <row r="6183" ht="15.75" customHeight="1">
      <c r="C6183" s="142" t="s">
        <v>1501</v>
      </c>
    </row>
    <row r="6184" ht="15.75" customHeight="1">
      <c r="B6184" s="142" t="s">
        <v>1497</v>
      </c>
    </row>
    <row r="6185" ht="15.75" customHeight="1">
      <c r="B6185" s="142" t="s">
        <v>1480</v>
      </c>
    </row>
    <row r="6186" ht="15.75" customHeight="1">
      <c r="C6186" s="142" t="s">
        <v>2348</v>
      </c>
    </row>
    <row r="6187" ht="15.75" customHeight="1">
      <c r="C6187" s="142" t="s">
        <v>1536</v>
      </c>
    </row>
    <row r="6188" ht="15.75" customHeight="1">
      <c r="C6188" s="142" t="s">
        <v>1517</v>
      </c>
    </row>
    <row r="6189" ht="15.75" customHeight="1">
      <c r="C6189" s="142" t="s">
        <v>1484</v>
      </c>
    </row>
    <row r="6190" ht="15.75" customHeight="1">
      <c r="C6190" s="142" t="s">
        <v>1537</v>
      </c>
    </row>
    <row r="6191" ht="15.75" customHeight="1">
      <c r="C6191" s="142" t="s">
        <v>1486</v>
      </c>
    </row>
    <row r="6192" ht="15.75" customHeight="1">
      <c r="C6192" s="142" t="s">
        <v>1538</v>
      </c>
    </row>
    <row r="6193" ht="15.75" customHeight="1">
      <c r="C6193" s="142" t="s">
        <v>1488</v>
      </c>
    </row>
    <row r="6194" ht="15.75" customHeight="1">
      <c r="C6194" s="142" t="s">
        <v>1489</v>
      </c>
    </row>
    <row r="6195" ht="15.75" customHeight="1">
      <c r="C6195" s="142" t="s">
        <v>2349</v>
      </c>
    </row>
    <row r="6196" ht="15.75" customHeight="1">
      <c r="C6196" s="142" t="s">
        <v>1733</v>
      </c>
    </row>
    <row r="6197" ht="15.75" customHeight="1">
      <c r="C6197" s="142" t="s">
        <v>1492</v>
      </c>
    </row>
    <row r="6198" ht="15.75" customHeight="1">
      <c r="C6198" s="142" t="s">
        <v>1480</v>
      </c>
    </row>
    <row r="6199" ht="15.75" customHeight="1">
      <c r="D6199" s="142" t="s">
        <v>1734</v>
      </c>
    </row>
    <row r="6200" ht="15.75" customHeight="1">
      <c r="D6200" s="142" t="s">
        <v>1935</v>
      </c>
    </row>
    <row r="6201" ht="15.75" customHeight="1">
      <c r="D6201" s="142" t="s">
        <v>1900</v>
      </c>
    </row>
    <row r="6202" ht="15.75" customHeight="1">
      <c r="D6202" s="142" t="s">
        <v>1543</v>
      </c>
    </row>
    <row r="6203" ht="15.75" customHeight="1">
      <c r="C6203" s="142" t="s">
        <v>1497</v>
      </c>
    </row>
    <row r="6204" ht="15.75" customHeight="1">
      <c r="C6204" s="142" t="s">
        <v>1498</v>
      </c>
    </row>
    <row r="6205" ht="15.75" customHeight="1">
      <c r="C6205" s="142" t="s">
        <v>1499</v>
      </c>
    </row>
    <row r="6206" ht="15.75" customHeight="1">
      <c r="C6206" s="142" t="s">
        <v>1500</v>
      </c>
    </row>
    <row r="6207" ht="15.75" customHeight="1">
      <c r="C6207" s="142" t="s">
        <v>1501</v>
      </c>
    </row>
    <row r="6208" ht="15.75" customHeight="1">
      <c r="B6208" s="142" t="s">
        <v>1497</v>
      </c>
    </row>
    <row r="6209" ht="15.75" customHeight="1">
      <c r="B6209" s="142" t="s">
        <v>1480</v>
      </c>
    </row>
    <row r="6210" ht="15.75" customHeight="1">
      <c r="C6210" s="142" t="s">
        <v>2350</v>
      </c>
    </row>
    <row r="6211" ht="15.75" customHeight="1">
      <c r="C6211" s="142" t="s">
        <v>1636</v>
      </c>
    </row>
    <row r="6212" ht="15.75" customHeight="1">
      <c r="C6212" s="142" t="s">
        <v>1517</v>
      </c>
    </row>
    <row r="6213" ht="15.75" customHeight="1">
      <c r="C6213" s="142" t="s">
        <v>1484</v>
      </c>
    </row>
    <row r="6214" ht="15.75" customHeight="1">
      <c r="C6214" s="142" t="s">
        <v>1485</v>
      </c>
    </row>
    <row r="6215" ht="15.75" customHeight="1">
      <c r="C6215" s="142" t="s">
        <v>1486</v>
      </c>
    </row>
    <row r="6216" ht="15.75" customHeight="1">
      <c r="C6216" s="142" t="s">
        <v>1510</v>
      </c>
    </row>
    <row r="6217" ht="15.75" customHeight="1">
      <c r="C6217" s="142" t="s">
        <v>1488</v>
      </c>
    </row>
    <row r="6218" ht="15.75" customHeight="1">
      <c r="C6218" s="142" t="s">
        <v>1489</v>
      </c>
    </row>
    <row r="6219" ht="15.75" customHeight="1">
      <c r="C6219" s="142" t="s">
        <v>1762</v>
      </c>
    </row>
    <row r="6220" ht="15.75" customHeight="1">
      <c r="C6220" s="142" t="s">
        <v>2351</v>
      </c>
    </row>
    <row r="6221" ht="15.75" customHeight="1">
      <c r="C6221" s="142" t="s">
        <v>1492</v>
      </c>
    </row>
    <row r="6222" ht="15.75" customHeight="1">
      <c r="C6222" s="142" t="s">
        <v>1480</v>
      </c>
    </row>
    <row r="6223" ht="15.75" customHeight="1">
      <c r="D6223" s="142" t="s">
        <v>2222</v>
      </c>
    </row>
    <row r="6224" ht="15.75" customHeight="1">
      <c r="D6224" s="142" t="s">
        <v>2352</v>
      </c>
    </row>
    <row r="6225" ht="15.75" customHeight="1">
      <c r="D6225" s="142" t="s">
        <v>2353</v>
      </c>
    </row>
    <row r="6226" ht="15.75" customHeight="1">
      <c r="D6226" s="142" t="s">
        <v>1716</v>
      </c>
    </row>
    <row r="6227" ht="15.75" customHeight="1">
      <c r="C6227" s="142" t="s">
        <v>1497</v>
      </c>
    </row>
    <row r="6228" ht="15.75" customHeight="1">
      <c r="C6228" s="142" t="s">
        <v>2223</v>
      </c>
    </row>
    <row r="6229" ht="15.75" customHeight="1">
      <c r="C6229" s="142" t="s">
        <v>1499</v>
      </c>
    </row>
    <row r="6230" ht="15.75" customHeight="1">
      <c r="C6230" s="142" t="s">
        <v>1500</v>
      </c>
    </row>
    <row r="6231" ht="15.75" customHeight="1">
      <c r="C6231" s="142" t="s">
        <v>1501</v>
      </c>
    </row>
    <row r="6232" ht="15.75" customHeight="1">
      <c r="B6232" s="142" t="s">
        <v>1497</v>
      </c>
    </row>
    <row r="6233" ht="15.75" customHeight="1"/>
    <row r="6234" ht="15.75" customHeight="1">
      <c r="A6234" s="142" t="s">
        <v>1527</v>
      </c>
    </row>
    <row r="6235" ht="15.75" customHeight="1"/>
    <row r="6236" ht="15.75" customHeight="1">
      <c r="A6236" s="142" t="s">
        <v>2354</v>
      </c>
    </row>
    <row r="6237" ht="15.75" customHeight="1">
      <c r="A6237" s="142" t="s">
        <v>1480</v>
      </c>
    </row>
    <row r="6238" ht="15.75" customHeight="1">
      <c r="B6238" s="142" t="s">
        <v>1480</v>
      </c>
    </row>
    <row r="6239" ht="15.75" customHeight="1">
      <c r="C6239" s="142" t="s">
        <v>2355</v>
      </c>
    </row>
    <row r="6240" ht="15.75" customHeight="1">
      <c r="C6240" s="142" t="s">
        <v>1565</v>
      </c>
    </row>
    <row r="6241" ht="15.75" customHeight="1">
      <c r="C6241" s="142" t="s">
        <v>1517</v>
      </c>
    </row>
    <row r="6242" ht="15.75" customHeight="1">
      <c r="C6242" s="142" t="s">
        <v>1484</v>
      </c>
    </row>
    <row r="6243" ht="15.75" customHeight="1">
      <c r="C6243" s="142" t="s">
        <v>1485</v>
      </c>
    </row>
    <row r="6244" ht="15.75" customHeight="1">
      <c r="C6244" s="142" t="s">
        <v>1486</v>
      </c>
    </row>
    <row r="6245" ht="15.75" customHeight="1">
      <c r="C6245" s="142" t="s">
        <v>1510</v>
      </c>
    </row>
    <row r="6246" ht="15.75" customHeight="1">
      <c r="C6246" s="142" t="s">
        <v>1488</v>
      </c>
    </row>
    <row r="6247" ht="15.75" customHeight="1">
      <c r="C6247" s="142" t="s">
        <v>1489</v>
      </c>
    </row>
    <row r="6248" ht="15.75" customHeight="1">
      <c r="C6248" s="142" t="s">
        <v>2356</v>
      </c>
    </row>
    <row r="6249" ht="15.75" customHeight="1">
      <c r="C6249" s="142" t="s">
        <v>1674</v>
      </c>
    </row>
    <row r="6250" ht="15.75" customHeight="1">
      <c r="C6250" s="142" t="s">
        <v>1492</v>
      </c>
    </row>
    <row r="6251" ht="15.75" customHeight="1">
      <c r="C6251" s="142" t="s">
        <v>1480</v>
      </c>
    </row>
    <row r="6252" ht="15.75" customHeight="1">
      <c r="D6252" s="142" t="s">
        <v>2357</v>
      </c>
    </row>
    <row r="6253" ht="15.75" customHeight="1">
      <c r="D6253" s="142" t="s">
        <v>1916</v>
      </c>
    </row>
    <row r="6254" ht="15.75" customHeight="1">
      <c r="D6254" s="142" t="s">
        <v>2174</v>
      </c>
    </row>
    <row r="6255" ht="15.75" customHeight="1">
      <c r="D6255" s="142" t="s">
        <v>2358</v>
      </c>
    </row>
    <row r="6256" ht="15.75" customHeight="1">
      <c r="C6256" s="142" t="s">
        <v>1497</v>
      </c>
    </row>
    <row r="6257" ht="15.75" customHeight="1">
      <c r="C6257" s="142" t="s">
        <v>1498</v>
      </c>
    </row>
    <row r="6258" ht="15.75" customHeight="1">
      <c r="C6258" s="142" t="s">
        <v>1499</v>
      </c>
    </row>
    <row r="6259" ht="15.75" customHeight="1">
      <c r="C6259" s="142" t="s">
        <v>1500</v>
      </c>
    </row>
    <row r="6260" ht="15.75" customHeight="1">
      <c r="C6260" s="142" t="s">
        <v>1501</v>
      </c>
    </row>
    <row r="6261" ht="15.75" customHeight="1">
      <c r="B6261" s="142" t="s">
        <v>1497</v>
      </c>
    </row>
    <row r="6262" ht="15.75" customHeight="1">
      <c r="B6262" s="142" t="s">
        <v>1480</v>
      </c>
    </row>
    <row r="6263" ht="15.75" customHeight="1">
      <c r="C6263" s="142" t="s">
        <v>2086</v>
      </c>
    </row>
    <row r="6264" ht="15.75" customHeight="1">
      <c r="C6264" s="142" t="s">
        <v>1482</v>
      </c>
    </row>
    <row r="6265" ht="15.75" customHeight="1">
      <c r="C6265" s="142" t="s">
        <v>1517</v>
      </c>
    </row>
    <row r="6266" ht="15.75" customHeight="1">
      <c r="C6266" s="142" t="s">
        <v>1484</v>
      </c>
    </row>
    <row r="6267" ht="15.75" customHeight="1">
      <c r="C6267" s="142" t="s">
        <v>1485</v>
      </c>
    </row>
    <row r="6268" ht="15.75" customHeight="1">
      <c r="C6268" s="142" t="s">
        <v>1486</v>
      </c>
    </row>
    <row r="6269" ht="15.75" customHeight="1">
      <c r="C6269" s="142" t="s">
        <v>1510</v>
      </c>
    </row>
    <row r="6270" ht="15.75" customHeight="1">
      <c r="C6270" s="142" t="s">
        <v>1488</v>
      </c>
    </row>
    <row r="6271" ht="15.75" customHeight="1">
      <c r="C6271" s="142" t="s">
        <v>1489</v>
      </c>
    </row>
    <row r="6272" ht="15.75" customHeight="1">
      <c r="C6272" s="142" t="s">
        <v>2359</v>
      </c>
    </row>
    <row r="6273" ht="15.75" customHeight="1">
      <c r="C6273" s="142" t="s">
        <v>2263</v>
      </c>
    </row>
    <row r="6274" ht="15.75" customHeight="1">
      <c r="C6274" s="142" t="s">
        <v>1492</v>
      </c>
    </row>
    <row r="6275" ht="15.75" customHeight="1">
      <c r="C6275" s="142" t="s">
        <v>1480</v>
      </c>
    </row>
    <row r="6276" ht="15.75" customHeight="1">
      <c r="D6276" s="142" t="s">
        <v>2089</v>
      </c>
    </row>
    <row r="6277" ht="15.75" customHeight="1">
      <c r="D6277" s="142" t="s">
        <v>2090</v>
      </c>
    </row>
    <row r="6278" ht="15.75" customHeight="1">
      <c r="D6278" s="142" t="s">
        <v>2360</v>
      </c>
    </row>
    <row r="6279" ht="15.75" customHeight="1">
      <c r="D6279" s="142" t="s">
        <v>2092</v>
      </c>
    </row>
    <row r="6280" ht="15.75" customHeight="1">
      <c r="C6280" s="142" t="s">
        <v>1497</v>
      </c>
    </row>
    <row r="6281" ht="15.75" customHeight="1">
      <c r="C6281" s="142" t="s">
        <v>1498</v>
      </c>
    </row>
    <row r="6282" ht="15.75" customHeight="1">
      <c r="C6282" s="142" t="s">
        <v>1499</v>
      </c>
    </row>
    <row r="6283" ht="15.75" customHeight="1">
      <c r="C6283" s="142" t="s">
        <v>1500</v>
      </c>
    </row>
    <row r="6284" ht="15.75" customHeight="1">
      <c r="C6284" s="142" t="s">
        <v>1501</v>
      </c>
    </row>
    <row r="6285" ht="15.75" customHeight="1">
      <c r="B6285" s="142" t="s">
        <v>1497</v>
      </c>
    </row>
    <row r="6286" ht="15.75" customHeight="1">
      <c r="B6286" s="142" t="s">
        <v>1480</v>
      </c>
    </row>
    <row r="6287" ht="15.75" customHeight="1">
      <c r="C6287" s="142" t="s">
        <v>2361</v>
      </c>
    </row>
    <row r="6288" ht="15.75" customHeight="1">
      <c r="C6288" s="142" t="s">
        <v>1565</v>
      </c>
    </row>
    <row r="6289" ht="15.75" customHeight="1">
      <c r="C6289" s="142" t="s">
        <v>1517</v>
      </c>
    </row>
    <row r="6290" ht="15.75" customHeight="1">
      <c r="C6290" s="142" t="s">
        <v>1484</v>
      </c>
    </row>
    <row r="6291" ht="15.75" customHeight="1">
      <c r="C6291" s="142" t="s">
        <v>1485</v>
      </c>
    </row>
    <row r="6292" ht="15.75" customHeight="1">
      <c r="C6292" s="142" t="s">
        <v>1486</v>
      </c>
    </row>
    <row r="6293" ht="15.75" customHeight="1">
      <c r="C6293" s="142" t="s">
        <v>1510</v>
      </c>
    </row>
    <row r="6294" ht="15.75" customHeight="1">
      <c r="C6294" s="142" t="s">
        <v>1488</v>
      </c>
    </row>
    <row r="6295" ht="15.75" customHeight="1">
      <c r="C6295" s="142" t="s">
        <v>1489</v>
      </c>
    </row>
    <row r="6296" ht="15.75" customHeight="1">
      <c r="C6296" s="142" t="s">
        <v>2307</v>
      </c>
    </row>
    <row r="6297" ht="15.75" customHeight="1">
      <c r="C6297" s="142" t="s">
        <v>1719</v>
      </c>
    </row>
    <row r="6298" ht="15.75" customHeight="1">
      <c r="C6298" s="142" t="s">
        <v>1492</v>
      </c>
    </row>
    <row r="6299" ht="15.75" customHeight="1">
      <c r="C6299" s="142" t="s">
        <v>1480</v>
      </c>
    </row>
    <row r="6300" ht="15.75" customHeight="1">
      <c r="D6300" s="142" t="s">
        <v>2096</v>
      </c>
    </row>
    <row r="6301" ht="15.75" customHeight="1">
      <c r="D6301" s="142" t="s">
        <v>1629</v>
      </c>
    </row>
    <row r="6302" ht="15.75" customHeight="1">
      <c r="D6302" s="142" t="s">
        <v>2362</v>
      </c>
    </row>
    <row r="6303" ht="15.75" customHeight="1">
      <c r="D6303" s="142" t="s">
        <v>1716</v>
      </c>
    </row>
    <row r="6304" ht="15.75" customHeight="1">
      <c r="C6304" s="142" t="s">
        <v>1497</v>
      </c>
    </row>
    <row r="6305" ht="15.75" customHeight="1">
      <c r="C6305" s="142" t="s">
        <v>1498</v>
      </c>
    </row>
    <row r="6306" ht="15.75" customHeight="1">
      <c r="C6306" s="142" t="s">
        <v>1499</v>
      </c>
    </row>
    <row r="6307" ht="15.75" customHeight="1">
      <c r="C6307" s="142" t="s">
        <v>1500</v>
      </c>
    </row>
    <row r="6308" ht="15.75" customHeight="1">
      <c r="C6308" s="142" t="s">
        <v>1501</v>
      </c>
    </row>
    <row r="6309" ht="15.75" customHeight="1">
      <c r="B6309" s="142" t="s">
        <v>1497</v>
      </c>
    </row>
    <row r="6310" ht="15.75" customHeight="1">
      <c r="B6310" s="142" t="s">
        <v>1480</v>
      </c>
    </row>
    <row r="6311" ht="15.75" customHeight="1">
      <c r="C6311" s="142" t="s">
        <v>2363</v>
      </c>
    </row>
    <row r="6312" ht="15.75" customHeight="1">
      <c r="C6312" s="142" t="s">
        <v>1651</v>
      </c>
    </row>
    <row r="6313" ht="15.75" customHeight="1">
      <c r="C6313" s="142" t="s">
        <v>1517</v>
      </c>
    </row>
    <row r="6314" ht="15.75" customHeight="1">
      <c r="C6314" s="142" t="s">
        <v>1484</v>
      </c>
    </row>
    <row r="6315" ht="15.75" customHeight="1">
      <c r="C6315" s="142" t="s">
        <v>1485</v>
      </c>
    </row>
    <row r="6316" ht="15.75" customHeight="1">
      <c r="C6316" s="142" t="s">
        <v>1486</v>
      </c>
    </row>
    <row r="6317" ht="15.75" customHeight="1">
      <c r="C6317" s="142" t="s">
        <v>1510</v>
      </c>
    </row>
    <row r="6318" ht="15.75" customHeight="1">
      <c r="C6318" s="142" t="s">
        <v>1488</v>
      </c>
    </row>
    <row r="6319" ht="15.75" customHeight="1">
      <c r="C6319" s="142" t="s">
        <v>1489</v>
      </c>
    </row>
    <row r="6320" ht="15.75" customHeight="1">
      <c r="C6320" s="142" t="s">
        <v>1762</v>
      </c>
    </row>
    <row r="6321" ht="15.75" customHeight="1">
      <c r="C6321" s="142" t="s">
        <v>2351</v>
      </c>
    </row>
    <row r="6322" ht="15.75" customHeight="1">
      <c r="C6322" s="142" t="s">
        <v>1492</v>
      </c>
    </row>
    <row r="6323" ht="15.75" customHeight="1">
      <c r="C6323" s="142" t="s">
        <v>1480</v>
      </c>
    </row>
    <row r="6324" ht="15.75" customHeight="1">
      <c r="D6324" s="142" t="s">
        <v>2353</v>
      </c>
    </row>
    <row r="6325" ht="15.75" customHeight="1">
      <c r="D6325" s="142" t="s">
        <v>2092</v>
      </c>
    </row>
    <row r="6326" ht="15.75" customHeight="1">
      <c r="D6326" s="142" t="s">
        <v>2025</v>
      </c>
    </row>
    <row r="6327" ht="15.75" customHeight="1">
      <c r="D6327" s="142" t="s">
        <v>1626</v>
      </c>
    </row>
    <row r="6328" ht="15.75" customHeight="1">
      <c r="C6328" s="142" t="s">
        <v>1497</v>
      </c>
    </row>
    <row r="6329" ht="15.75" customHeight="1">
      <c r="C6329" s="142" t="s">
        <v>2223</v>
      </c>
    </row>
    <row r="6330" ht="15.75" customHeight="1">
      <c r="C6330" s="142" t="s">
        <v>1499</v>
      </c>
    </row>
    <row r="6331" ht="15.75" customHeight="1">
      <c r="C6331" s="142" t="s">
        <v>1500</v>
      </c>
    </row>
    <row r="6332" ht="15.75" customHeight="1">
      <c r="C6332" s="142" t="s">
        <v>1501</v>
      </c>
    </row>
    <row r="6333" ht="15.75" customHeight="1">
      <c r="B6333" s="142" t="s">
        <v>1497</v>
      </c>
    </row>
    <row r="6334" ht="15.75" customHeight="1">
      <c r="A6334" s="142" t="s">
        <v>1527</v>
      </c>
    </row>
    <row r="6335" ht="15.75" customHeight="1"/>
    <row r="6336" ht="15.75" customHeight="1">
      <c r="A6336" s="142" t="s">
        <v>2364</v>
      </c>
    </row>
    <row r="6337" ht="15.75" customHeight="1">
      <c r="A6337" s="142" t="s">
        <v>1480</v>
      </c>
    </row>
    <row r="6338" ht="15.75" customHeight="1">
      <c r="B6338" s="142" t="s">
        <v>1480</v>
      </c>
    </row>
    <row r="6339" ht="15.75" customHeight="1">
      <c r="C6339" s="142" t="s">
        <v>2365</v>
      </c>
    </row>
    <row r="6340" ht="15.75" customHeight="1">
      <c r="C6340" s="142" t="s">
        <v>1565</v>
      </c>
    </row>
    <row r="6341" ht="15.75" customHeight="1">
      <c r="C6341" s="142" t="s">
        <v>1517</v>
      </c>
    </row>
    <row r="6342" ht="15.75" customHeight="1">
      <c r="C6342" s="142" t="s">
        <v>1484</v>
      </c>
    </row>
    <row r="6343" ht="15.75" customHeight="1">
      <c r="C6343" s="142" t="s">
        <v>1485</v>
      </c>
    </row>
    <row r="6344" ht="15.75" customHeight="1">
      <c r="C6344" s="142" t="s">
        <v>1486</v>
      </c>
    </row>
    <row r="6345" ht="15.75" customHeight="1">
      <c r="C6345" s="142" t="s">
        <v>1510</v>
      </c>
    </row>
    <row r="6346" ht="15.75" customHeight="1">
      <c r="C6346" s="142" t="s">
        <v>1488</v>
      </c>
    </row>
    <row r="6347" ht="15.75" customHeight="1">
      <c r="C6347" s="142" t="s">
        <v>1489</v>
      </c>
    </row>
    <row r="6348" ht="15.75" customHeight="1">
      <c r="C6348" s="142" t="s">
        <v>2102</v>
      </c>
    </row>
    <row r="6349" ht="15.75" customHeight="1">
      <c r="C6349" s="142" t="s">
        <v>1553</v>
      </c>
    </row>
    <row r="6350" ht="15.75" customHeight="1">
      <c r="C6350" s="142" t="s">
        <v>1492</v>
      </c>
    </row>
    <row r="6351" ht="15.75" customHeight="1">
      <c r="C6351" s="142" t="s">
        <v>1480</v>
      </c>
    </row>
    <row r="6352" ht="15.75" customHeight="1">
      <c r="D6352" s="142" t="s">
        <v>2103</v>
      </c>
    </row>
    <row r="6353" ht="15.75" customHeight="1">
      <c r="D6353" s="142" t="s">
        <v>1532</v>
      </c>
    </row>
    <row r="6354" ht="15.75" customHeight="1">
      <c r="D6354" s="142" t="s">
        <v>1832</v>
      </c>
    </row>
    <row r="6355" ht="15.75" customHeight="1">
      <c r="D6355" s="142" t="s">
        <v>2104</v>
      </c>
    </row>
    <row r="6356" ht="15.75" customHeight="1">
      <c r="C6356" s="142" t="s">
        <v>1497</v>
      </c>
    </row>
    <row r="6357" ht="15.75" customHeight="1">
      <c r="C6357" s="142" t="s">
        <v>1498</v>
      </c>
    </row>
    <row r="6358" ht="15.75" customHeight="1">
      <c r="C6358" s="142" t="s">
        <v>1499</v>
      </c>
    </row>
    <row r="6359" ht="15.75" customHeight="1">
      <c r="C6359" s="142" t="s">
        <v>1500</v>
      </c>
    </row>
    <row r="6360" ht="15.75" customHeight="1">
      <c r="C6360" s="142" t="s">
        <v>1501</v>
      </c>
    </row>
    <row r="6361" ht="15.75" customHeight="1">
      <c r="B6361" s="142" t="s">
        <v>1497</v>
      </c>
    </row>
    <row r="6362" ht="15.75" customHeight="1">
      <c r="B6362" s="142" t="s">
        <v>1480</v>
      </c>
    </row>
    <row r="6363" ht="15.75" customHeight="1">
      <c r="C6363" s="142" t="s">
        <v>2366</v>
      </c>
    </row>
    <row r="6364" ht="15.75" customHeight="1">
      <c r="C6364" s="142" t="s">
        <v>1482</v>
      </c>
    </row>
    <row r="6365" ht="15.75" customHeight="1">
      <c r="C6365" s="142" t="s">
        <v>1517</v>
      </c>
    </row>
    <row r="6366" ht="15.75" customHeight="1">
      <c r="C6366" s="142" t="s">
        <v>1484</v>
      </c>
    </row>
    <row r="6367" ht="15.75" customHeight="1">
      <c r="C6367" s="142" t="s">
        <v>1485</v>
      </c>
    </row>
    <row r="6368" ht="15.75" customHeight="1">
      <c r="C6368" s="142" t="s">
        <v>1486</v>
      </c>
    </row>
    <row r="6369" ht="15.75" customHeight="1">
      <c r="C6369" s="142" t="s">
        <v>1510</v>
      </c>
    </row>
    <row r="6370" ht="15.75" customHeight="1">
      <c r="C6370" s="142" t="s">
        <v>1488</v>
      </c>
    </row>
    <row r="6371" ht="15.75" customHeight="1">
      <c r="C6371" s="142" t="s">
        <v>1489</v>
      </c>
    </row>
    <row r="6372" ht="15.75" customHeight="1">
      <c r="C6372" s="142" t="s">
        <v>2367</v>
      </c>
    </row>
    <row r="6373" ht="15.75" customHeight="1">
      <c r="C6373" s="142" t="s">
        <v>1787</v>
      </c>
    </row>
    <row r="6374" ht="15.75" customHeight="1">
      <c r="C6374" s="142" t="s">
        <v>1492</v>
      </c>
    </row>
    <row r="6375" ht="15.75" customHeight="1">
      <c r="C6375" s="142" t="s">
        <v>1480</v>
      </c>
    </row>
    <row r="6376" ht="15.75" customHeight="1">
      <c r="D6376" s="142" t="s">
        <v>2267</v>
      </c>
    </row>
    <row r="6377" ht="15.75" customHeight="1">
      <c r="D6377" s="142" t="s">
        <v>2368</v>
      </c>
    </row>
    <row r="6378" ht="15.75" customHeight="1">
      <c r="D6378" s="142" t="s">
        <v>1941</v>
      </c>
    </row>
    <row r="6379" ht="15.75" customHeight="1">
      <c r="D6379" s="142" t="s">
        <v>1508</v>
      </c>
    </row>
    <row r="6380" ht="15.75" customHeight="1">
      <c r="C6380" s="142" t="s">
        <v>1497</v>
      </c>
    </row>
    <row r="6381" ht="15.75" customHeight="1">
      <c r="C6381" s="142" t="s">
        <v>1498</v>
      </c>
    </row>
    <row r="6382" ht="15.75" customHeight="1">
      <c r="C6382" s="142" t="s">
        <v>1499</v>
      </c>
    </row>
    <row r="6383" ht="15.75" customHeight="1">
      <c r="C6383" s="142" t="s">
        <v>1500</v>
      </c>
    </row>
    <row r="6384" ht="15.75" customHeight="1">
      <c r="C6384" s="142" t="s">
        <v>1501</v>
      </c>
    </row>
    <row r="6385" ht="15.75" customHeight="1">
      <c r="B6385" s="142" t="s">
        <v>1497</v>
      </c>
    </row>
    <row r="6386" ht="15.75" customHeight="1">
      <c r="B6386" s="142" t="s">
        <v>1480</v>
      </c>
    </row>
    <row r="6387" ht="15.75" customHeight="1">
      <c r="C6387" s="142" t="s">
        <v>2015</v>
      </c>
    </row>
    <row r="6388" ht="15.75" customHeight="1">
      <c r="C6388" s="142" t="s">
        <v>1482</v>
      </c>
    </row>
    <row r="6389" ht="15.75" customHeight="1">
      <c r="C6389" s="142" t="s">
        <v>1517</v>
      </c>
    </row>
    <row r="6390" ht="15.75" customHeight="1">
      <c r="C6390" s="142" t="s">
        <v>1484</v>
      </c>
    </row>
    <row r="6391" ht="15.75" customHeight="1">
      <c r="C6391" s="142" t="s">
        <v>1485</v>
      </c>
    </row>
    <row r="6392" ht="15.75" customHeight="1">
      <c r="C6392" s="142" t="s">
        <v>1486</v>
      </c>
    </row>
    <row r="6393" ht="15.75" customHeight="1">
      <c r="C6393" s="142" t="s">
        <v>1510</v>
      </c>
    </row>
    <row r="6394" ht="15.75" customHeight="1">
      <c r="C6394" s="142" t="s">
        <v>1488</v>
      </c>
    </row>
    <row r="6395" ht="15.75" customHeight="1">
      <c r="C6395" s="142" t="s">
        <v>1489</v>
      </c>
    </row>
    <row r="6396" ht="15.75" customHeight="1">
      <c r="C6396" s="142" t="s">
        <v>2016</v>
      </c>
    </row>
    <row r="6397" ht="15.75" customHeight="1">
      <c r="C6397" s="142" t="s">
        <v>2001</v>
      </c>
    </row>
    <row r="6398" ht="15.75" customHeight="1">
      <c r="C6398" s="142" t="s">
        <v>1492</v>
      </c>
    </row>
    <row r="6399" ht="15.75" customHeight="1">
      <c r="C6399" s="142" t="s">
        <v>1480</v>
      </c>
    </row>
    <row r="6400" ht="15.75" customHeight="1">
      <c r="D6400" s="142" t="s">
        <v>2369</v>
      </c>
    </row>
    <row r="6401" ht="15.75" customHeight="1">
      <c r="D6401" s="142" t="s">
        <v>1790</v>
      </c>
    </row>
    <row r="6402" ht="15.75" customHeight="1">
      <c r="D6402" s="142" t="s">
        <v>1941</v>
      </c>
    </row>
    <row r="6403" ht="15.75" customHeight="1">
      <c r="D6403" s="142" t="s">
        <v>2017</v>
      </c>
    </row>
    <row r="6404" ht="15.75" customHeight="1">
      <c r="C6404" s="142" t="s">
        <v>1497</v>
      </c>
    </row>
    <row r="6405" ht="15.75" customHeight="1">
      <c r="C6405" s="142" t="s">
        <v>1498</v>
      </c>
    </row>
    <row r="6406" ht="15.75" customHeight="1">
      <c r="C6406" s="142" t="s">
        <v>1499</v>
      </c>
    </row>
    <row r="6407" ht="15.75" customHeight="1">
      <c r="C6407" s="142" t="s">
        <v>1500</v>
      </c>
    </row>
    <row r="6408" ht="15.75" customHeight="1">
      <c r="C6408" s="142" t="s">
        <v>1501</v>
      </c>
    </row>
    <row r="6409" ht="15.75" customHeight="1">
      <c r="B6409" s="142" t="s">
        <v>1497</v>
      </c>
    </row>
    <row r="6410" ht="15.75" customHeight="1">
      <c r="B6410" s="142" t="s">
        <v>1480</v>
      </c>
    </row>
    <row r="6411" ht="15.75" customHeight="1">
      <c r="C6411" s="142" t="s">
        <v>1820</v>
      </c>
    </row>
    <row r="6412" ht="15.75" customHeight="1">
      <c r="C6412" s="142" t="s">
        <v>1536</v>
      </c>
    </row>
    <row r="6413" ht="15.75" customHeight="1">
      <c r="C6413" s="142" t="s">
        <v>1517</v>
      </c>
    </row>
    <row r="6414" ht="15.75" customHeight="1">
      <c r="C6414" s="142" t="s">
        <v>1484</v>
      </c>
    </row>
    <row r="6415" ht="15.75" customHeight="1">
      <c r="C6415" s="142" t="s">
        <v>1485</v>
      </c>
    </row>
    <row r="6416" ht="15.75" customHeight="1">
      <c r="C6416" s="142" t="s">
        <v>1486</v>
      </c>
    </row>
    <row r="6417" ht="15.75" customHeight="1">
      <c r="C6417" s="142" t="s">
        <v>1510</v>
      </c>
    </row>
    <row r="6418" ht="15.75" customHeight="1">
      <c r="C6418" s="142" t="s">
        <v>1488</v>
      </c>
    </row>
    <row r="6419" ht="15.75" customHeight="1">
      <c r="C6419" s="142" t="s">
        <v>1489</v>
      </c>
    </row>
    <row r="6420" ht="15.75" customHeight="1">
      <c r="C6420" s="142" t="s">
        <v>2370</v>
      </c>
    </row>
    <row r="6421" ht="15.75" customHeight="1">
      <c r="C6421" s="142" t="s">
        <v>2001</v>
      </c>
    </row>
    <row r="6422" ht="15.75" customHeight="1">
      <c r="C6422" s="142" t="s">
        <v>1492</v>
      </c>
    </row>
    <row r="6423" ht="15.75" customHeight="1">
      <c r="C6423" s="142" t="s">
        <v>1480</v>
      </c>
    </row>
    <row r="6424" ht="15.75" customHeight="1">
      <c r="D6424" s="142" t="s">
        <v>2002</v>
      </c>
    </row>
    <row r="6425" ht="15.75" customHeight="1">
      <c r="D6425" s="142" t="s">
        <v>1938</v>
      </c>
    </row>
    <row r="6426" ht="15.75" customHeight="1">
      <c r="D6426" s="142" t="s">
        <v>2371</v>
      </c>
    </row>
    <row r="6427" ht="15.75" customHeight="1">
      <c r="D6427" s="142" t="s">
        <v>1824</v>
      </c>
    </row>
    <row r="6428" ht="15.75" customHeight="1">
      <c r="C6428" s="142" t="s">
        <v>1497</v>
      </c>
    </row>
    <row r="6429" ht="15.75" customHeight="1">
      <c r="C6429" s="142" t="s">
        <v>2223</v>
      </c>
    </row>
    <row r="6430" ht="15.75" customHeight="1">
      <c r="C6430" s="142" t="s">
        <v>1499</v>
      </c>
    </row>
    <row r="6431" ht="15.75" customHeight="1">
      <c r="C6431" s="142" t="s">
        <v>1500</v>
      </c>
    </row>
    <row r="6432" ht="15.75" customHeight="1">
      <c r="C6432" s="142" t="s">
        <v>1501</v>
      </c>
    </row>
    <row r="6433" ht="15.75" customHeight="1">
      <c r="B6433" s="142" t="s">
        <v>1497</v>
      </c>
    </row>
    <row r="6434" ht="15.75" customHeight="1">
      <c r="B6434" s="142" t="s">
        <v>1480</v>
      </c>
    </row>
    <row r="6435" ht="15.75" customHeight="1">
      <c r="C6435" s="142" t="s">
        <v>2372</v>
      </c>
    </row>
    <row r="6436" ht="15.75" customHeight="1">
      <c r="C6436" s="142" t="s">
        <v>1536</v>
      </c>
    </row>
    <row r="6437" ht="15.75" customHeight="1">
      <c r="C6437" s="142" t="s">
        <v>1517</v>
      </c>
    </row>
    <row r="6438" ht="15.75" customHeight="1">
      <c r="C6438" s="142" t="s">
        <v>1484</v>
      </c>
    </row>
    <row r="6439" ht="15.75" customHeight="1">
      <c r="C6439" s="142" t="s">
        <v>1485</v>
      </c>
    </row>
    <row r="6440" ht="15.75" customHeight="1">
      <c r="C6440" s="142" t="s">
        <v>1486</v>
      </c>
    </row>
    <row r="6441" ht="15.75" customHeight="1">
      <c r="C6441" s="142" t="s">
        <v>1510</v>
      </c>
    </row>
    <row r="6442" ht="15.75" customHeight="1">
      <c r="C6442" s="142" t="s">
        <v>1488</v>
      </c>
    </row>
    <row r="6443" ht="15.75" customHeight="1">
      <c r="C6443" s="142" t="s">
        <v>1489</v>
      </c>
    </row>
    <row r="6444" ht="15.75" customHeight="1">
      <c r="C6444" s="142" t="s">
        <v>2016</v>
      </c>
    </row>
    <row r="6445" ht="15.75" customHeight="1">
      <c r="C6445" s="142" t="s">
        <v>2001</v>
      </c>
    </row>
    <row r="6446" ht="15.75" customHeight="1">
      <c r="C6446" s="142" t="s">
        <v>1492</v>
      </c>
    </row>
    <row r="6447" ht="15.75" customHeight="1">
      <c r="C6447" s="142" t="s">
        <v>1480</v>
      </c>
    </row>
    <row r="6448" ht="15.75" customHeight="1">
      <c r="D6448" s="142" t="s">
        <v>2002</v>
      </c>
    </row>
    <row r="6449" ht="15.75" customHeight="1">
      <c r="D6449" s="142" t="s">
        <v>1856</v>
      </c>
    </row>
    <row r="6450" ht="15.75" customHeight="1">
      <c r="D6450" s="142" t="s">
        <v>2003</v>
      </c>
    </row>
    <row r="6451" ht="15.75" customHeight="1">
      <c r="D6451" s="142" t="s">
        <v>1880</v>
      </c>
    </row>
    <row r="6452" ht="15.75" customHeight="1">
      <c r="C6452" s="142" t="s">
        <v>1497</v>
      </c>
    </row>
    <row r="6453" ht="15.75" customHeight="1">
      <c r="C6453" s="142" t="s">
        <v>2223</v>
      </c>
    </row>
    <row r="6454" ht="15.75" customHeight="1">
      <c r="C6454" s="142" t="s">
        <v>1499</v>
      </c>
    </row>
    <row r="6455" ht="15.75" customHeight="1">
      <c r="C6455" s="142" t="s">
        <v>1500</v>
      </c>
    </row>
    <row r="6456" ht="15.75" customHeight="1">
      <c r="C6456" s="142" t="s">
        <v>1501</v>
      </c>
    </row>
    <row r="6457" ht="15.75" customHeight="1">
      <c r="B6457" s="142" t="s">
        <v>1497</v>
      </c>
    </row>
    <row r="6458" ht="15.75" customHeight="1">
      <c r="B6458" s="142" t="s">
        <v>1480</v>
      </c>
    </row>
    <row r="6459" ht="15.75" customHeight="1">
      <c r="C6459" s="142" t="s">
        <v>2373</v>
      </c>
    </row>
    <row r="6460" ht="15.75" customHeight="1">
      <c r="C6460" s="142" t="s">
        <v>1482</v>
      </c>
    </row>
    <row r="6461" ht="15.75" customHeight="1">
      <c r="C6461" s="142" t="s">
        <v>1517</v>
      </c>
    </row>
    <row r="6462" ht="15.75" customHeight="1">
      <c r="C6462" s="142" t="s">
        <v>1484</v>
      </c>
    </row>
    <row r="6463" ht="15.75" customHeight="1">
      <c r="C6463" s="142" t="s">
        <v>1485</v>
      </c>
    </row>
    <row r="6464" ht="15.75" customHeight="1">
      <c r="C6464" s="142" t="s">
        <v>1486</v>
      </c>
    </row>
    <row r="6465" ht="15.75" customHeight="1">
      <c r="C6465" s="142" t="s">
        <v>1510</v>
      </c>
    </row>
    <row r="6466" ht="15.75" customHeight="1">
      <c r="C6466" s="142" t="s">
        <v>1488</v>
      </c>
    </row>
    <row r="6467" ht="15.75" customHeight="1">
      <c r="C6467" s="142" t="s">
        <v>1489</v>
      </c>
    </row>
    <row r="6468" ht="15.75" customHeight="1">
      <c r="C6468" s="142" t="s">
        <v>2374</v>
      </c>
    </row>
    <row r="6469" ht="15.75" customHeight="1">
      <c r="C6469" s="142" t="s">
        <v>2375</v>
      </c>
    </row>
    <row r="6470" ht="15.75" customHeight="1">
      <c r="C6470" s="142" t="s">
        <v>1492</v>
      </c>
    </row>
    <row r="6471" ht="15.75" customHeight="1">
      <c r="C6471" s="142" t="s">
        <v>1480</v>
      </c>
    </row>
    <row r="6472" ht="15.75" customHeight="1">
      <c r="D6472" s="142" t="s">
        <v>1888</v>
      </c>
    </row>
    <row r="6473" ht="15.75" customHeight="1">
      <c r="D6473" s="142" t="s">
        <v>1735</v>
      </c>
    </row>
    <row r="6474" ht="15.75" customHeight="1">
      <c r="D6474" s="142" t="s">
        <v>2296</v>
      </c>
    </row>
    <row r="6475" ht="15.75" customHeight="1">
      <c r="D6475" s="142" t="s">
        <v>2329</v>
      </c>
    </row>
    <row r="6476" ht="15.75" customHeight="1">
      <c r="C6476" s="142" t="s">
        <v>1497</v>
      </c>
    </row>
    <row r="6477" ht="15.75" customHeight="1">
      <c r="C6477" s="142" t="s">
        <v>2223</v>
      </c>
    </row>
    <row r="6478" ht="15.75" customHeight="1">
      <c r="C6478" s="142" t="s">
        <v>1499</v>
      </c>
    </row>
    <row r="6479" ht="15.75" customHeight="1">
      <c r="C6479" s="142" t="s">
        <v>1500</v>
      </c>
    </row>
    <row r="6480" ht="15.75" customHeight="1">
      <c r="C6480" s="142" t="s">
        <v>1501</v>
      </c>
    </row>
    <row r="6481" ht="15.75" customHeight="1">
      <c r="B6481" s="142" t="s">
        <v>1497</v>
      </c>
    </row>
    <row r="6482" ht="15.75" customHeight="1">
      <c r="A6482" s="142" t="s">
        <v>1527</v>
      </c>
    </row>
    <row r="6483" ht="15.75" customHeight="1"/>
    <row r="6484" ht="15.75" customHeight="1">
      <c r="A6484" s="142" t="s">
        <v>2376</v>
      </c>
    </row>
    <row r="6485" ht="15.75" customHeight="1">
      <c r="A6485" s="142" t="s">
        <v>1480</v>
      </c>
    </row>
    <row r="6486" ht="15.75" customHeight="1">
      <c r="B6486" s="142" t="s">
        <v>1480</v>
      </c>
    </row>
    <row r="6487" ht="15.75" customHeight="1">
      <c r="C6487" s="142" t="s">
        <v>2377</v>
      </c>
    </row>
    <row r="6488" ht="15.75" customHeight="1">
      <c r="C6488" s="142" t="s">
        <v>1536</v>
      </c>
    </row>
    <row r="6489" ht="15.75" customHeight="1">
      <c r="C6489" s="142" t="s">
        <v>1517</v>
      </c>
    </row>
    <row r="6490" ht="15.75" customHeight="1">
      <c r="C6490" s="142" t="s">
        <v>1484</v>
      </c>
    </row>
    <row r="6491" ht="15.75" customHeight="1">
      <c r="C6491" s="142" t="s">
        <v>1485</v>
      </c>
    </row>
    <row r="6492" ht="15.75" customHeight="1">
      <c r="C6492" s="142" t="s">
        <v>1486</v>
      </c>
    </row>
    <row r="6493" ht="15.75" customHeight="1">
      <c r="C6493" s="142" t="s">
        <v>1510</v>
      </c>
    </row>
    <row r="6494" ht="15.75" customHeight="1">
      <c r="C6494" s="142" t="s">
        <v>1488</v>
      </c>
    </row>
    <row r="6495" ht="15.75" customHeight="1">
      <c r="C6495" s="142" t="s">
        <v>1489</v>
      </c>
    </row>
    <row r="6496" ht="15.75" customHeight="1">
      <c r="C6496" s="142" t="s">
        <v>2378</v>
      </c>
    </row>
    <row r="6497" ht="15.75" customHeight="1">
      <c r="C6497" s="142" t="s">
        <v>1719</v>
      </c>
    </row>
    <row r="6498" ht="15.75" customHeight="1">
      <c r="C6498" s="142" t="s">
        <v>1492</v>
      </c>
    </row>
    <row r="6499" ht="15.75" customHeight="1">
      <c r="C6499" s="142" t="s">
        <v>1480</v>
      </c>
    </row>
    <row r="6500" ht="15.75" customHeight="1">
      <c r="D6500" s="142" t="s">
        <v>1998</v>
      </c>
    </row>
    <row r="6501" ht="15.75" customHeight="1">
      <c r="D6501" s="142" t="s">
        <v>1824</v>
      </c>
    </row>
    <row r="6502" ht="15.75" customHeight="1">
      <c r="D6502" s="142" t="s">
        <v>1880</v>
      </c>
    </row>
    <row r="6503" ht="15.75" customHeight="1">
      <c r="D6503" s="142" t="s">
        <v>2028</v>
      </c>
    </row>
    <row r="6504" ht="15.75" customHeight="1">
      <c r="C6504" s="142" t="s">
        <v>1497</v>
      </c>
    </row>
    <row r="6505" ht="15.75" customHeight="1">
      <c r="C6505" s="142" t="s">
        <v>1498</v>
      </c>
    </row>
    <row r="6506" ht="15.75" customHeight="1">
      <c r="C6506" s="142" t="s">
        <v>1499</v>
      </c>
    </row>
    <row r="6507" ht="15.75" customHeight="1">
      <c r="C6507" s="142" t="s">
        <v>1500</v>
      </c>
    </row>
    <row r="6508" ht="15.75" customHeight="1">
      <c r="C6508" s="142" t="s">
        <v>1501</v>
      </c>
    </row>
    <row r="6509" ht="15.75" customHeight="1">
      <c r="B6509" s="142" t="s">
        <v>1497</v>
      </c>
    </row>
    <row r="6510" ht="15.75" customHeight="1">
      <c r="B6510" s="142" t="s">
        <v>1480</v>
      </c>
    </row>
    <row r="6511" ht="15.75" customHeight="1">
      <c r="C6511" s="142" t="s">
        <v>2379</v>
      </c>
    </row>
    <row r="6512" ht="15.75" customHeight="1">
      <c r="C6512" s="142" t="s">
        <v>1550</v>
      </c>
    </row>
    <row r="6513" ht="15.75" customHeight="1">
      <c r="C6513" s="142" t="s">
        <v>1517</v>
      </c>
    </row>
    <row r="6514" ht="15.75" customHeight="1">
      <c r="C6514" s="142" t="s">
        <v>1484</v>
      </c>
    </row>
    <row r="6515" ht="15.75" customHeight="1">
      <c r="C6515" s="142" t="s">
        <v>1485</v>
      </c>
    </row>
    <row r="6516" ht="15.75" customHeight="1">
      <c r="C6516" s="142" t="s">
        <v>1486</v>
      </c>
    </row>
    <row r="6517" ht="15.75" customHeight="1">
      <c r="C6517" s="142" t="s">
        <v>1510</v>
      </c>
    </row>
    <row r="6518" ht="15.75" customHeight="1">
      <c r="C6518" s="142" t="s">
        <v>1488</v>
      </c>
    </row>
    <row r="6519" ht="15.75" customHeight="1">
      <c r="C6519" s="142" t="s">
        <v>1489</v>
      </c>
    </row>
    <row r="6520" ht="15.75" customHeight="1">
      <c r="C6520" s="142" t="s">
        <v>2380</v>
      </c>
    </row>
    <row r="6521" ht="15.75" customHeight="1">
      <c r="C6521" s="142" t="s">
        <v>1719</v>
      </c>
    </row>
    <row r="6522" ht="15.75" customHeight="1">
      <c r="C6522" s="142" t="s">
        <v>1492</v>
      </c>
    </row>
    <row r="6523" ht="15.75" customHeight="1">
      <c r="C6523" s="142" t="s">
        <v>1480</v>
      </c>
    </row>
    <row r="6524" ht="15.75" customHeight="1">
      <c r="D6524" s="142" t="s">
        <v>1998</v>
      </c>
    </row>
    <row r="6525" ht="15.75" customHeight="1">
      <c r="D6525" s="142" t="s">
        <v>1824</v>
      </c>
    </row>
    <row r="6526" ht="15.75" customHeight="1">
      <c r="D6526" s="142" t="s">
        <v>1880</v>
      </c>
    </row>
    <row r="6527" ht="15.75" customHeight="1">
      <c r="D6527" s="142" t="s">
        <v>1721</v>
      </c>
    </row>
    <row r="6528" ht="15.75" customHeight="1">
      <c r="C6528" s="142" t="s">
        <v>1497</v>
      </c>
    </row>
    <row r="6529" ht="15.75" customHeight="1">
      <c r="C6529" s="142" t="s">
        <v>1498</v>
      </c>
    </row>
    <row r="6530" ht="15.75" customHeight="1">
      <c r="C6530" s="142" t="s">
        <v>1499</v>
      </c>
    </row>
    <row r="6531" ht="15.75" customHeight="1">
      <c r="C6531" s="142" t="s">
        <v>1500</v>
      </c>
    </row>
    <row r="6532" ht="15.75" customHeight="1">
      <c r="C6532" s="142" t="s">
        <v>1501</v>
      </c>
    </row>
    <row r="6533" ht="15.75" customHeight="1">
      <c r="B6533" s="142" t="s">
        <v>1497</v>
      </c>
    </row>
    <row r="6534" ht="15.75" customHeight="1">
      <c r="B6534" s="142" t="s">
        <v>1480</v>
      </c>
    </row>
    <row r="6535" ht="15.75" customHeight="1">
      <c r="C6535" s="142" t="s">
        <v>2381</v>
      </c>
    </row>
    <row r="6536" ht="15.75" customHeight="1">
      <c r="C6536" s="142" t="s">
        <v>1636</v>
      </c>
    </row>
    <row r="6537" ht="15.75" customHeight="1">
      <c r="C6537" s="142" t="s">
        <v>1517</v>
      </c>
    </row>
    <row r="6538" ht="15.75" customHeight="1">
      <c r="C6538" s="142" t="s">
        <v>1484</v>
      </c>
    </row>
    <row r="6539" ht="15.75" customHeight="1">
      <c r="C6539" s="142" t="s">
        <v>1537</v>
      </c>
    </row>
    <row r="6540" ht="15.75" customHeight="1">
      <c r="C6540" s="142" t="s">
        <v>1486</v>
      </c>
    </row>
    <row r="6541" ht="15.75" customHeight="1">
      <c r="C6541" s="142" t="s">
        <v>1538</v>
      </c>
    </row>
    <row r="6542" ht="15.75" customHeight="1">
      <c r="C6542" s="142" t="s">
        <v>1488</v>
      </c>
    </row>
    <row r="6543" ht="15.75" customHeight="1">
      <c r="C6543" s="142" t="s">
        <v>1489</v>
      </c>
    </row>
    <row r="6544" ht="15.75" customHeight="1">
      <c r="C6544" s="142" t="s">
        <v>2378</v>
      </c>
    </row>
    <row r="6545" ht="15.75" customHeight="1">
      <c r="C6545" s="142" t="s">
        <v>1719</v>
      </c>
    </row>
    <row r="6546" ht="15.75" customHeight="1">
      <c r="C6546" s="142" t="s">
        <v>1492</v>
      </c>
    </row>
    <row r="6547" ht="15.75" customHeight="1">
      <c r="C6547" s="142" t="s">
        <v>1480</v>
      </c>
    </row>
    <row r="6548" ht="15.75" customHeight="1">
      <c r="D6548" s="142" t="s">
        <v>2104</v>
      </c>
    </row>
    <row r="6549" ht="15.75" customHeight="1">
      <c r="D6549" s="142" t="s">
        <v>1893</v>
      </c>
    </row>
    <row r="6550" ht="15.75" customHeight="1">
      <c r="D6550" s="142" t="s">
        <v>2028</v>
      </c>
    </row>
    <row r="6551" ht="15.75" customHeight="1">
      <c r="D6551" s="142" t="s">
        <v>1875</v>
      </c>
    </row>
    <row r="6552" ht="15.75" customHeight="1">
      <c r="C6552" s="142" t="s">
        <v>1497</v>
      </c>
    </row>
    <row r="6553" ht="15.75" customHeight="1">
      <c r="C6553" s="142" t="s">
        <v>1498</v>
      </c>
    </row>
    <row r="6554" ht="15.75" customHeight="1">
      <c r="C6554" s="142" t="s">
        <v>1499</v>
      </c>
    </row>
    <row r="6555" ht="15.75" customHeight="1">
      <c r="C6555" s="142" t="s">
        <v>1500</v>
      </c>
    </row>
    <row r="6556" ht="15.75" customHeight="1">
      <c r="C6556" s="142" t="s">
        <v>1501</v>
      </c>
    </row>
    <row r="6557" ht="15.75" customHeight="1">
      <c r="B6557" s="142" t="s">
        <v>1497</v>
      </c>
    </row>
    <row r="6558" ht="15.75" customHeight="1">
      <c r="B6558" s="142" t="s">
        <v>1480</v>
      </c>
    </row>
    <row r="6559" ht="15.75" customHeight="1">
      <c r="C6559" s="142" t="s">
        <v>2382</v>
      </c>
    </row>
    <row r="6560" ht="15.75" customHeight="1">
      <c r="C6560" s="142" t="s">
        <v>1656</v>
      </c>
    </row>
    <row r="6561" ht="15.75" customHeight="1">
      <c r="C6561" s="142" t="s">
        <v>1517</v>
      </c>
    </row>
    <row r="6562" ht="15.75" customHeight="1">
      <c r="C6562" s="142" t="s">
        <v>1484</v>
      </c>
    </row>
    <row r="6563" ht="15.75" customHeight="1">
      <c r="C6563" s="142" t="s">
        <v>1485</v>
      </c>
    </row>
    <row r="6564" ht="15.75" customHeight="1">
      <c r="C6564" s="142" t="s">
        <v>1486</v>
      </c>
    </row>
    <row r="6565" ht="15.75" customHeight="1">
      <c r="C6565" s="142" t="s">
        <v>1510</v>
      </c>
    </row>
    <row r="6566" ht="15.75" customHeight="1">
      <c r="C6566" s="142" t="s">
        <v>1488</v>
      </c>
    </row>
    <row r="6567" ht="15.75" customHeight="1">
      <c r="C6567" s="142" t="s">
        <v>1489</v>
      </c>
    </row>
    <row r="6568" ht="15.75" customHeight="1">
      <c r="C6568" s="142" t="s">
        <v>2239</v>
      </c>
    </row>
    <row r="6569" ht="15.75" customHeight="1">
      <c r="C6569" s="142" t="s">
        <v>1553</v>
      </c>
    </row>
    <row r="6570" ht="15.75" customHeight="1">
      <c r="C6570" s="142" t="s">
        <v>1492</v>
      </c>
    </row>
    <row r="6571" ht="15.75" customHeight="1">
      <c r="C6571" s="142" t="s">
        <v>1480</v>
      </c>
    </row>
    <row r="6572" ht="15.75" customHeight="1">
      <c r="D6572" s="142" t="s">
        <v>2104</v>
      </c>
    </row>
    <row r="6573" ht="15.75" customHeight="1">
      <c r="D6573" s="142" t="s">
        <v>1895</v>
      </c>
    </row>
    <row r="6574" ht="15.75" customHeight="1">
      <c r="D6574" s="142" t="s">
        <v>2150</v>
      </c>
    </row>
    <row r="6575" ht="15.75" customHeight="1">
      <c r="D6575" s="142" t="s">
        <v>2028</v>
      </c>
    </row>
    <row r="6576" ht="15.75" customHeight="1">
      <c r="C6576" s="142" t="s">
        <v>1497</v>
      </c>
    </row>
    <row r="6577" ht="15.75" customHeight="1">
      <c r="C6577" s="142" t="s">
        <v>1498</v>
      </c>
    </row>
    <row r="6578" ht="15.75" customHeight="1">
      <c r="C6578" s="142" t="s">
        <v>1499</v>
      </c>
    </row>
    <row r="6579" ht="15.75" customHeight="1">
      <c r="C6579" s="142" t="s">
        <v>1500</v>
      </c>
    </row>
    <row r="6580" ht="15.75" customHeight="1">
      <c r="C6580" s="142" t="s">
        <v>1501</v>
      </c>
    </row>
    <row r="6581" ht="15.75" customHeight="1">
      <c r="B6581" s="142" t="s">
        <v>1497</v>
      </c>
    </row>
    <row r="6582" ht="15.75" customHeight="1">
      <c r="B6582" s="142" t="s">
        <v>1480</v>
      </c>
    </row>
    <row r="6583" ht="15.75" customHeight="1">
      <c r="C6583" s="142" t="s">
        <v>2383</v>
      </c>
    </row>
    <row r="6584" ht="15.75" customHeight="1">
      <c r="C6584" s="142" t="s">
        <v>1565</v>
      </c>
    </row>
    <row r="6585" ht="15.75" customHeight="1">
      <c r="C6585" s="142" t="s">
        <v>1517</v>
      </c>
    </row>
    <row r="6586" ht="15.75" customHeight="1">
      <c r="C6586" s="142" t="s">
        <v>1484</v>
      </c>
    </row>
    <row r="6587" ht="15.75" customHeight="1">
      <c r="C6587" s="142" t="s">
        <v>1485</v>
      </c>
    </row>
    <row r="6588" ht="15.75" customHeight="1">
      <c r="C6588" s="142" t="s">
        <v>1486</v>
      </c>
    </row>
    <row r="6589" ht="15.75" customHeight="1">
      <c r="C6589" s="142" t="s">
        <v>1510</v>
      </c>
    </row>
    <row r="6590" ht="15.75" customHeight="1">
      <c r="C6590" s="142" t="s">
        <v>1488</v>
      </c>
    </row>
    <row r="6591" ht="15.75" customHeight="1">
      <c r="C6591" s="142" t="s">
        <v>1489</v>
      </c>
    </row>
    <row r="6592" ht="15.75" customHeight="1">
      <c r="C6592" s="142" t="s">
        <v>2102</v>
      </c>
    </row>
    <row r="6593" ht="15.75" customHeight="1">
      <c r="C6593" s="142" t="s">
        <v>1719</v>
      </c>
    </row>
    <row r="6594" ht="15.75" customHeight="1">
      <c r="C6594" s="142" t="s">
        <v>1492</v>
      </c>
    </row>
    <row r="6595" ht="15.75" customHeight="1">
      <c r="C6595" s="142" t="s">
        <v>1480</v>
      </c>
    </row>
    <row r="6596" ht="15.75" customHeight="1">
      <c r="D6596" s="142" t="s">
        <v>2104</v>
      </c>
    </row>
    <row r="6597" ht="15.75" customHeight="1">
      <c r="D6597" s="142" t="s">
        <v>2103</v>
      </c>
    </row>
    <row r="6598" ht="15.75" customHeight="1">
      <c r="D6598" s="142" t="s">
        <v>1832</v>
      </c>
    </row>
    <row r="6599" ht="15.75" customHeight="1">
      <c r="D6599" s="142" t="s">
        <v>2384</v>
      </c>
    </row>
    <row r="6600" ht="15.75" customHeight="1">
      <c r="C6600" s="142" t="s">
        <v>1497</v>
      </c>
    </row>
    <row r="6601" ht="15.75" customHeight="1">
      <c r="C6601" s="142" t="s">
        <v>2223</v>
      </c>
    </row>
    <row r="6602" ht="15.75" customHeight="1">
      <c r="C6602" s="142" t="s">
        <v>1499</v>
      </c>
    </row>
    <row r="6603" ht="15.75" customHeight="1">
      <c r="C6603" s="142" t="s">
        <v>1500</v>
      </c>
    </row>
    <row r="6604" ht="15.75" customHeight="1">
      <c r="C6604" s="142" t="s">
        <v>1501</v>
      </c>
    </row>
    <row r="6605" ht="15.75" customHeight="1">
      <c r="B6605" s="142" t="s">
        <v>1497</v>
      </c>
    </row>
    <row r="6606" ht="15.75" customHeight="1">
      <c r="B6606" s="142" t="s">
        <v>1480</v>
      </c>
    </row>
    <row r="6607" ht="15.75" customHeight="1">
      <c r="C6607" s="142" t="s">
        <v>2385</v>
      </c>
    </row>
    <row r="6608" ht="15.75" customHeight="1">
      <c r="C6608" s="142" t="s">
        <v>1636</v>
      </c>
    </row>
    <row r="6609" ht="15.75" customHeight="1">
      <c r="C6609" s="142" t="s">
        <v>1517</v>
      </c>
    </row>
    <row r="6610" ht="15.75" customHeight="1">
      <c r="C6610" s="142" t="s">
        <v>1484</v>
      </c>
    </row>
    <row r="6611" ht="15.75" customHeight="1">
      <c r="C6611" s="142" t="s">
        <v>1485</v>
      </c>
    </row>
    <row r="6612" ht="15.75" customHeight="1">
      <c r="C6612" s="142" t="s">
        <v>1486</v>
      </c>
    </row>
    <row r="6613" ht="15.75" customHeight="1">
      <c r="C6613" s="142" t="s">
        <v>1510</v>
      </c>
    </row>
    <row r="6614" ht="15.75" customHeight="1">
      <c r="C6614" s="142" t="s">
        <v>1488</v>
      </c>
    </row>
    <row r="6615" ht="15.75" customHeight="1">
      <c r="C6615" s="142" t="s">
        <v>1489</v>
      </c>
    </row>
    <row r="6616" ht="15.75" customHeight="1">
      <c r="C6616" s="142" t="s">
        <v>2349</v>
      </c>
    </row>
    <row r="6617" ht="15.75" customHeight="1">
      <c r="C6617" s="142" t="s">
        <v>1719</v>
      </c>
    </row>
    <row r="6618" ht="15.75" customHeight="1">
      <c r="C6618" s="142" t="s">
        <v>1492</v>
      </c>
    </row>
    <row r="6619" ht="15.75" customHeight="1">
      <c r="C6619" s="142" t="s">
        <v>1480</v>
      </c>
    </row>
    <row r="6620" ht="15.75" customHeight="1">
      <c r="D6620" s="142" t="s">
        <v>2104</v>
      </c>
    </row>
    <row r="6621" ht="15.75" customHeight="1">
      <c r="D6621" s="142" t="s">
        <v>2256</v>
      </c>
    </row>
    <row r="6622" ht="15.75" customHeight="1">
      <c r="D6622" s="142" t="s">
        <v>1895</v>
      </c>
    </row>
    <row r="6623" ht="15.75" customHeight="1">
      <c r="D6623" s="142" t="s">
        <v>2003</v>
      </c>
    </row>
    <row r="6624" ht="15.75" customHeight="1">
      <c r="C6624" s="142" t="s">
        <v>1497</v>
      </c>
    </row>
    <row r="6625" ht="15.75" customHeight="1">
      <c r="C6625" s="142" t="s">
        <v>2324</v>
      </c>
    </row>
    <row r="6626" ht="15.75" customHeight="1">
      <c r="C6626" s="142" t="s">
        <v>1499</v>
      </c>
    </row>
    <row r="6627" ht="15.75" customHeight="1">
      <c r="C6627" s="142" t="s">
        <v>1500</v>
      </c>
    </row>
    <row r="6628" ht="15.75" customHeight="1">
      <c r="C6628" s="142" t="s">
        <v>1501</v>
      </c>
    </row>
    <row r="6629" ht="15.75" customHeight="1">
      <c r="B6629" s="142" t="s">
        <v>1497</v>
      </c>
    </row>
    <row r="6630" ht="15.75" customHeight="1">
      <c r="A6630" s="142" t="s">
        <v>1527</v>
      </c>
    </row>
    <row r="6631" ht="15.75" customHeight="1"/>
    <row r="6632" ht="15.75" customHeight="1">
      <c r="A6632" s="142" t="s">
        <v>2386</v>
      </c>
    </row>
    <row r="6633" ht="15.75" customHeight="1">
      <c r="A6633" s="142" t="s">
        <v>1480</v>
      </c>
    </row>
    <row r="6634" ht="15.75" customHeight="1">
      <c r="B6634" s="142" t="s">
        <v>1480</v>
      </c>
    </row>
    <row r="6635" ht="15.75" customHeight="1">
      <c r="C6635" s="142" t="s">
        <v>2049</v>
      </c>
    </row>
    <row r="6636" ht="15.75" customHeight="1">
      <c r="C6636" s="142" t="s">
        <v>1536</v>
      </c>
    </row>
    <row r="6637" ht="15.75" customHeight="1">
      <c r="C6637" s="142" t="s">
        <v>1517</v>
      </c>
    </row>
    <row r="6638" ht="15.75" customHeight="1">
      <c r="C6638" s="142" t="s">
        <v>1484</v>
      </c>
    </row>
    <row r="6639" ht="15.75" customHeight="1">
      <c r="C6639" s="142" t="s">
        <v>1485</v>
      </c>
    </row>
    <row r="6640" ht="15.75" customHeight="1">
      <c r="C6640" s="142" t="s">
        <v>1486</v>
      </c>
    </row>
    <row r="6641" ht="15.75" customHeight="1">
      <c r="C6641" s="142" t="s">
        <v>1510</v>
      </c>
    </row>
    <row r="6642" ht="15.75" customHeight="1">
      <c r="C6642" s="142" t="s">
        <v>1488</v>
      </c>
    </row>
    <row r="6643" ht="15.75" customHeight="1">
      <c r="C6643" s="142" t="s">
        <v>1489</v>
      </c>
    </row>
    <row r="6644" ht="15.75" customHeight="1">
      <c r="C6644" s="142" t="s">
        <v>1620</v>
      </c>
    </row>
    <row r="6645" ht="15.75" customHeight="1">
      <c r="C6645" s="142" t="s">
        <v>1674</v>
      </c>
    </row>
    <row r="6646" ht="15.75" customHeight="1">
      <c r="C6646" s="142" t="s">
        <v>1492</v>
      </c>
    </row>
    <row r="6647" ht="15.75" customHeight="1">
      <c r="C6647" s="142" t="s">
        <v>1480</v>
      </c>
    </row>
    <row r="6648" ht="15.75" customHeight="1">
      <c r="D6648" s="142" t="s">
        <v>1856</v>
      </c>
    </row>
    <row r="6649" ht="15.75" customHeight="1">
      <c r="D6649" s="142" t="s">
        <v>2051</v>
      </c>
    </row>
    <row r="6650" ht="15.75" customHeight="1">
      <c r="D6650" s="142" t="s">
        <v>2028</v>
      </c>
    </row>
    <row r="6651" ht="15.75" customHeight="1">
      <c r="D6651" s="142" t="s">
        <v>1747</v>
      </c>
    </row>
    <row r="6652" ht="15.75" customHeight="1">
      <c r="C6652" s="142" t="s">
        <v>1497</v>
      </c>
    </row>
    <row r="6653" ht="15.75" customHeight="1">
      <c r="C6653" s="142" t="s">
        <v>1498</v>
      </c>
    </row>
    <row r="6654" ht="15.75" customHeight="1">
      <c r="C6654" s="142" t="s">
        <v>1499</v>
      </c>
    </row>
    <row r="6655" ht="15.75" customHeight="1">
      <c r="C6655" s="142" t="s">
        <v>1500</v>
      </c>
    </row>
    <row r="6656" ht="15.75" customHeight="1">
      <c r="C6656" s="142" t="s">
        <v>1501</v>
      </c>
    </row>
    <row r="6657" ht="15.75" customHeight="1">
      <c r="B6657" s="142" t="s">
        <v>1497</v>
      </c>
    </row>
    <row r="6658" ht="15.75" customHeight="1">
      <c r="B6658" s="142" t="s">
        <v>1480</v>
      </c>
    </row>
    <row r="6659" ht="15.75" customHeight="1">
      <c r="C6659" s="142" t="s">
        <v>2387</v>
      </c>
    </row>
    <row r="6660" ht="15.75" customHeight="1">
      <c r="C6660" s="142" t="s">
        <v>1536</v>
      </c>
    </row>
    <row r="6661" ht="15.75" customHeight="1">
      <c r="C6661" s="142" t="s">
        <v>1517</v>
      </c>
    </row>
    <row r="6662" ht="15.75" customHeight="1">
      <c r="C6662" s="142" t="s">
        <v>1484</v>
      </c>
    </row>
    <row r="6663" ht="15.75" customHeight="1">
      <c r="C6663" s="142" t="s">
        <v>1485</v>
      </c>
    </row>
    <row r="6664" ht="15.75" customHeight="1">
      <c r="C6664" s="142" t="s">
        <v>1486</v>
      </c>
    </row>
    <row r="6665" ht="15.75" customHeight="1">
      <c r="C6665" s="142" t="s">
        <v>1510</v>
      </c>
    </row>
    <row r="6666" ht="15.75" customHeight="1">
      <c r="C6666" s="142" t="s">
        <v>2388</v>
      </c>
    </row>
    <row r="6667" ht="15.75" customHeight="1">
      <c r="C6667" s="142" t="s">
        <v>1489</v>
      </c>
    </row>
    <row r="6668" ht="15.75" customHeight="1">
      <c r="C6668" s="142" t="s">
        <v>2030</v>
      </c>
    </row>
    <row r="6669" ht="15.75" customHeight="1">
      <c r="C6669" s="142" t="s">
        <v>2001</v>
      </c>
    </row>
    <row r="6670" ht="15.75" customHeight="1">
      <c r="C6670" s="142" t="s">
        <v>1492</v>
      </c>
    </row>
    <row r="6671" ht="15.75" customHeight="1">
      <c r="C6671" s="142" t="s">
        <v>1480</v>
      </c>
    </row>
    <row r="6672" ht="15.75" customHeight="1">
      <c r="D6672" s="142" t="s">
        <v>2002</v>
      </c>
    </row>
    <row r="6673" ht="15.75" customHeight="1">
      <c r="D6673" s="142" t="s">
        <v>2051</v>
      </c>
    </row>
    <row r="6674" ht="15.75" customHeight="1">
      <c r="D6674" s="142" t="s">
        <v>1823</v>
      </c>
    </row>
    <row r="6675" ht="15.75" customHeight="1">
      <c r="D6675" s="142" t="s">
        <v>1643</v>
      </c>
    </row>
    <row r="6676" ht="15.75" customHeight="1">
      <c r="C6676" s="142" t="s">
        <v>1497</v>
      </c>
    </row>
    <row r="6677" ht="15.75" customHeight="1">
      <c r="C6677" s="142" t="s">
        <v>2032</v>
      </c>
    </row>
    <row r="6678" ht="15.75" customHeight="1">
      <c r="C6678" s="142" t="s">
        <v>1499</v>
      </c>
    </row>
    <row r="6679" ht="15.75" customHeight="1">
      <c r="C6679" s="142" t="s">
        <v>1500</v>
      </c>
    </row>
    <row r="6680" ht="15.75" customHeight="1">
      <c r="C6680" s="142" t="s">
        <v>1501</v>
      </c>
    </row>
    <row r="6681" ht="15.75" customHeight="1">
      <c r="B6681" s="142" t="s">
        <v>1497</v>
      </c>
    </row>
    <row r="6682" ht="15.75" customHeight="1">
      <c r="B6682" s="142" t="s">
        <v>1480</v>
      </c>
    </row>
    <row r="6683" ht="15.75" customHeight="1">
      <c r="C6683" s="142" t="s">
        <v>2261</v>
      </c>
    </row>
    <row r="6684" ht="15.75" customHeight="1">
      <c r="C6684" s="142" t="s">
        <v>1651</v>
      </c>
    </row>
    <row r="6685" ht="15.75" customHeight="1">
      <c r="C6685" s="142" t="s">
        <v>1517</v>
      </c>
    </row>
    <row r="6686" ht="15.75" customHeight="1">
      <c r="C6686" s="142" t="s">
        <v>1484</v>
      </c>
    </row>
    <row r="6687" ht="15.75" customHeight="1">
      <c r="C6687" s="142" t="s">
        <v>1485</v>
      </c>
    </row>
    <row r="6688" ht="15.75" customHeight="1">
      <c r="C6688" s="142" t="s">
        <v>1486</v>
      </c>
    </row>
    <row r="6689" ht="15.75" customHeight="1">
      <c r="C6689" s="142" t="s">
        <v>1510</v>
      </c>
    </row>
    <row r="6690" ht="15.75" customHeight="1">
      <c r="C6690" s="142" t="s">
        <v>1488</v>
      </c>
    </row>
    <row r="6691" ht="15.75" customHeight="1">
      <c r="C6691" s="142" t="s">
        <v>1489</v>
      </c>
    </row>
    <row r="6692" ht="15.75" customHeight="1">
      <c r="C6692" s="142" t="s">
        <v>2389</v>
      </c>
    </row>
    <row r="6693" ht="15.75" customHeight="1">
      <c r="C6693" s="142" t="s">
        <v>2263</v>
      </c>
    </row>
    <row r="6694" ht="15.75" customHeight="1">
      <c r="C6694" s="142" t="s">
        <v>1492</v>
      </c>
    </row>
    <row r="6695" ht="15.75" customHeight="1">
      <c r="C6695" s="142" t="s">
        <v>1480</v>
      </c>
    </row>
    <row r="6696" ht="15.75" customHeight="1">
      <c r="D6696" s="142" t="s">
        <v>2089</v>
      </c>
    </row>
    <row r="6697" ht="15.75" customHeight="1">
      <c r="D6697" s="142" t="s">
        <v>1879</v>
      </c>
    </row>
    <row r="6698" ht="15.75" customHeight="1">
      <c r="D6698" s="142" t="s">
        <v>1823</v>
      </c>
    </row>
    <row r="6699" ht="15.75" customHeight="1">
      <c r="D6699" s="142" t="s">
        <v>2028</v>
      </c>
    </row>
    <row r="6700" ht="15.75" customHeight="1">
      <c r="C6700" s="142" t="s">
        <v>1497</v>
      </c>
    </row>
    <row r="6701" ht="15.75" customHeight="1">
      <c r="C6701" s="142" t="s">
        <v>1498</v>
      </c>
    </row>
    <row r="6702" ht="15.75" customHeight="1">
      <c r="C6702" s="142" t="s">
        <v>1499</v>
      </c>
    </row>
    <row r="6703" ht="15.75" customHeight="1">
      <c r="C6703" s="142" t="s">
        <v>1500</v>
      </c>
    </row>
    <row r="6704" ht="15.75" customHeight="1">
      <c r="C6704" s="142" t="s">
        <v>1501</v>
      </c>
    </row>
    <row r="6705" ht="15.75" customHeight="1">
      <c r="B6705" s="142" t="s">
        <v>1497</v>
      </c>
    </row>
    <row r="6706" ht="15.75" customHeight="1">
      <c r="B6706" s="142" t="s">
        <v>1480</v>
      </c>
    </row>
    <row r="6707" ht="15.75" customHeight="1">
      <c r="C6707" s="142" t="s">
        <v>2390</v>
      </c>
    </row>
    <row r="6708" ht="15.75" customHeight="1">
      <c r="C6708" s="142" t="s">
        <v>1565</v>
      </c>
    </row>
    <row r="6709" ht="15.75" customHeight="1">
      <c r="C6709" s="142" t="s">
        <v>1517</v>
      </c>
    </row>
    <row r="6710" ht="15.75" customHeight="1">
      <c r="C6710" s="142" t="s">
        <v>1484</v>
      </c>
    </row>
    <row r="6711" ht="15.75" customHeight="1">
      <c r="C6711" s="142" t="s">
        <v>1485</v>
      </c>
    </row>
    <row r="6712" ht="15.75" customHeight="1">
      <c r="C6712" s="142" t="s">
        <v>1486</v>
      </c>
    </row>
    <row r="6713" ht="15.75" customHeight="1">
      <c r="C6713" s="142" t="s">
        <v>1510</v>
      </c>
    </row>
    <row r="6714" ht="15.75" customHeight="1">
      <c r="C6714" s="142" t="s">
        <v>1488</v>
      </c>
    </row>
    <row r="6715" ht="15.75" customHeight="1">
      <c r="C6715" s="142" t="s">
        <v>1489</v>
      </c>
    </row>
    <row r="6716" ht="15.75" customHeight="1">
      <c r="C6716" s="142" t="s">
        <v>2391</v>
      </c>
    </row>
    <row r="6717" ht="15.75" customHeight="1">
      <c r="C6717" s="142" t="s">
        <v>1505</v>
      </c>
    </row>
    <row r="6718" ht="15.75" customHeight="1">
      <c r="C6718" s="142" t="s">
        <v>1492</v>
      </c>
    </row>
    <row r="6719" ht="15.75" customHeight="1">
      <c r="C6719" s="142" t="s">
        <v>1480</v>
      </c>
    </row>
    <row r="6720" ht="15.75" customHeight="1">
      <c r="D6720" s="142" t="s">
        <v>2392</v>
      </c>
    </row>
    <row r="6721" ht="15.75" customHeight="1">
      <c r="D6721" s="142" t="s">
        <v>1941</v>
      </c>
    </row>
    <row r="6722" ht="15.75" customHeight="1">
      <c r="D6722" s="142" t="s">
        <v>1506</v>
      </c>
    </row>
    <row r="6723" ht="15.75" customHeight="1">
      <c r="D6723" s="142" t="s">
        <v>1629</v>
      </c>
    </row>
    <row r="6724" ht="15.75" customHeight="1">
      <c r="C6724" s="142" t="s">
        <v>1497</v>
      </c>
    </row>
    <row r="6725" ht="15.75" customHeight="1">
      <c r="C6725" s="142" t="s">
        <v>1498</v>
      </c>
    </row>
    <row r="6726" ht="15.75" customHeight="1">
      <c r="C6726" s="142" t="s">
        <v>1499</v>
      </c>
    </row>
    <row r="6727" ht="15.75" customHeight="1">
      <c r="C6727" s="142" t="s">
        <v>1500</v>
      </c>
    </row>
    <row r="6728" ht="15.75" customHeight="1">
      <c r="C6728" s="142" t="s">
        <v>1501</v>
      </c>
    </row>
    <row r="6729" ht="15.75" customHeight="1">
      <c r="B6729" s="142" t="s">
        <v>1497</v>
      </c>
    </row>
    <row r="6730" ht="15.75" customHeight="1">
      <c r="B6730" s="142" t="s">
        <v>1480</v>
      </c>
    </row>
    <row r="6731" ht="15.75" customHeight="1">
      <c r="C6731" s="142" t="s">
        <v>2393</v>
      </c>
    </row>
    <row r="6732" ht="15.75" customHeight="1">
      <c r="C6732" s="142" t="s">
        <v>1636</v>
      </c>
    </row>
    <row r="6733" ht="15.75" customHeight="1">
      <c r="C6733" s="142" t="s">
        <v>1517</v>
      </c>
    </row>
    <row r="6734" ht="15.75" customHeight="1">
      <c r="C6734" s="142" t="s">
        <v>1484</v>
      </c>
    </row>
    <row r="6735" ht="15.75" customHeight="1">
      <c r="C6735" s="142" t="s">
        <v>1485</v>
      </c>
    </row>
    <row r="6736" ht="15.75" customHeight="1">
      <c r="C6736" s="142" t="s">
        <v>1486</v>
      </c>
    </row>
    <row r="6737" ht="15.75" customHeight="1">
      <c r="C6737" s="142" t="s">
        <v>1510</v>
      </c>
    </row>
    <row r="6738" ht="15.75" customHeight="1">
      <c r="C6738" s="142" t="s">
        <v>1488</v>
      </c>
    </row>
    <row r="6739" ht="15.75" customHeight="1">
      <c r="C6739" s="142" t="s">
        <v>1489</v>
      </c>
    </row>
    <row r="6740" ht="15.75" customHeight="1">
      <c r="C6740" s="142" t="s">
        <v>2394</v>
      </c>
    </row>
    <row r="6741" ht="15.75" customHeight="1">
      <c r="C6741" s="142" t="s">
        <v>1719</v>
      </c>
    </row>
    <row r="6742" ht="15.75" customHeight="1">
      <c r="C6742" s="142" t="s">
        <v>1492</v>
      </c>
    </row>
    <row r="6743" ht="15.75" customHeight="1">
      <c r="C6743" s="142" t="s">
        <v>1480</v>
      </c>
    </row>
    <row r="6744" ht="15.75" customHeight="1">
      <c r="D6744" s="142" t="s">
        <v>1878</v>
      </c>
    </row>
    <row r="6745" ht="15.75" customHeight="1">
      <c r="D6745" s="142" t="s">
        <v>1900</v>
      </c>
    </row>
    <row r="6746" ht="15.75" customHeight="1">
      <c r="D6746" s="142" t="s">
        <v>1642</v>
      </c>
    </row>
    <row r="6747" ht="15.75" customHeight="1">
      <c r="D6747" s="142" t="s">
        <v>1759</v>
      </c>
    </row>
    <row r="6748" ht="15.75" customHeight="1">
      <c r="C6748" s="142" t="s">
        <v>1497</v>
      </c>
    </row>
    <row r="6749" ht="15.75" customHeight="1">
      <c r="C6749" s="142" t="s">
        <v>2324</v>
      </c>
    </row>
    <row r="6750" ht="15.75" customHeight="1">
      <c r="C6750" s="142" t="s">
        <v>1499</v>
      </c>
    </row>
    <row r="6751" ht="15.75" customHeight="1">
      <c r="C6751" s="142" t="s">
        <v>1500</v>
      </c>
    </row>
    <row r="6752" ht="15.75" customHeight="1">
      <c r="C6752" s="142" t="s">
        <v>1501</v>
      </c>
    </row>
    <row r="6753" ht="15.75" customHeight="1">
      <c r="B6753" s="142" t="s">
        <v>1497</v>
      </c>
    </row>
    <row r="6754" ht="15.75" customHeight="1">
      <c r="B6754" s="142" t="s">
        <v>1480</v>
      </c>
    </row>
    <row r="6755" ht="15.75" customHeight="1">
      <c r="C6755" s="142" t="s">
        <v>1881</v>
      </c>
    </row>
    <row r="6756" ht="15.75" customHeight="1">
      <c r="C6756" s="142" t="s">
        <v>1565</v>
      </c>
    </row>
    <row r="6757" ht="15.75" customHeight="1">
      <c r="C6757" s="142" t="s">
        <v>1517</v>
      </c>
    </row>
    <row r="6758" ht="15.75" customHeight="1">
      <c r="C6758" s="142" t="s">
        <v>1484</v>
      </c>
    </row>
    <row r="6759" ht="15.75" customHeight="1">
      <c r="C6759" s="142" t="s">
        <v>1485</v>
      </c>
    </row>
    <row r="6760" ht="15.75" customHeight="1">
      <c r="C6760" s="142" t="s">
        <v>1486</v>
      </c>
    </row>
    <row r="6761" ht="15.75" customHeight="1">
      <c r="C6761" s="142" t="s">
        <v>1510</v>
      </c>
    </row>
    <row r="6762" ht="15.75" customHeight="1">
      <c r="C6762" s="142" t="s">
        <v>1488</v>
      </c>
    </row>
    <row r="6763" ht="15.75" customHeight="1">
      <c r="C6763" s="142" t="s">
        <v>1489</v>
      </c>
    </row>
    <row r="6764" ht="15.75" customHeight="1">
      <c r="C6764" s="142" t="s">
        <v>2395</v>
      </c>
    </row>
    <row r="6765" ht="15.75" customHeight="1">
      <c r="C6765" s="142" t="s">
        <v>2396</v>
      </c>
    </row>
    <row r="6766" ht="15.75" customHeight="1">
      <c r="C6766" s="142" t="s">
        <v>1492</v>
      </c>
    </row>
    <row r="6767" ht="15.75" customHeight="1">
      <c r="C6767" s="142" t="s">
        <v>1480</v>
      </c>
    </row>
    <row r="6768" ht="15.75" customHeight="1">
      <c r="D6768" s="142" t="s">
        <v>1758</v>
      </c>
    </row>
    <row r="6769" ht="15.75" customHeight="1">
      <c r="D6769" s="142" t="s">
        <v>2397</v>
      </c>
    </row>
    <row r="6770" ht="15.75" customHeight="1">
      <c r="D6770" s="142" t="s">
        <v>1524</v>
      </c>
    </row>
    <row r="6771" ht="15.75" customHeight="1">
      <c r="D6771" s="142" t="s">
        <v>1888</v>
      </c>
    </row>
    <row r="6772" ht="15.75" customHeight="1">
      <c r="C6772" s="142" t="s">
        <v>1497</v>
      </c>
    </row>
    <row r="6773" ht="15.75" customHeight="1">
      <c r="C6773" s="142" t="s">
        <v>2223</v>
      </c>
    </row>
    <row r="6774" ht="15.75" customHeight="1">
      <c r="C6774" s="142" t="s">
        <v>1499</v>
      </c>
    </row>
    <row r="6775" ht="15.75" customHeight="1">
      <c r="C6775" s="142" t="s">
        <v>1500</v>
      </c>
    </row>
    <row r="6776" ht="15.75" customHeight="1">
      <c r="C6776" s="142" t="s">
        <v>1501</v>
      </c>
    </row>
    <row r="6777" ht="15.75" customHeight="1">
      <c r="B6777" s="142" t="s">
        <v>1497</v>
      </c>
    </row>
    <row r="6778" ht="15.75" customHeight="1">
      <c r="A6778" s="142" t="s">
        <v>1527</v>
      </c>
    </row>
    <row r="6779" ht="15.75" customHeight="1"/>
    <row r="6780" ht="15.75" customHeight="1">
      <c r="A6780" s="142" t="s">
        <v>2398</v>
      </c>
    </row>
    <row r="6781" ht="15.75" customHeight="1">
      <c r="A6781" s="142" t="s">
        <v>2399</v>
      </c>
    </row>
    <row r="6782" ht="15.75" customHeight="1">
      <c r="A6782" s="142" t="s">
        <v>1480</v>
      </c>
    </row>
    <row r="6783" ht="15.75" customHeight="1">
      <c r="B6783" s="142" t="s">
        <v>1480</v>
      </c>
    </row>
    <row r="6784" ht="15.75" customHeight="1">
      <c r="C6784" s="142" t="s">
        <v>2400</v>
      </c>
    </row>
    <row r="6785" ht="15.75" customHeight="1">
      <c r="C6785" s="142" t="s">
        <v>1651</v>
      </c>
    </row>
    <row r="6786" ht="15.75" customHeight="1">
      <c r="C6786" s="142" t="s">
        <v>1517</v>
      </c>
    </row>
    <row r="6787" ht="15.75" customHeight="1">
      <c r="C6787" s="142" t="s">
        <v>1484</v>
      </c>
    </row>
    <row r="6788" ht="15.75" customHeight="1">
      <c r="C6788" s="142" t="s">
        <v>1537</v>
      </c>
    </row>
    <row r="6789" ht="15.75" customHeight="1">
      <c r="C6789" s="142" t="s">
        <v>1486</v>
      </c>
    </row>
    <row r="6790" ht="15.75" customHeight="1">
      <c r="C6790" s="142" t="s">
        <v>1538</v>
      </c>
    </row>
    <row r="6791" ht="15.75" customHeight="1">
      <c r="C6791" s="142" t="s">
        <v>1488</v>
      </c>
    </row>
    <row r="6792" ht="15.75" customHeight="1">
      <c r="C6792" s="142" t="s">
        <v>1637</v>
      </c>
    </row>
    <row r="6793" ht="15.75" customHeight="1">
      <c r="C6793" s="142" t="s">
        <v>2401</v>
      </c>
    </row>
    <row r="6794" ht="15.75" customHeight="1">
      <c r="C6794" s="142" t="s">
        <v>1891</v>
      </c>
    </row>
    <row r="6795" ht="15.75" customHeight="1">
      <c r="C6795" s="142" t="s">
        <v>1492</v>
      </c>
    </row>
    <row r="6796" ht="15.75" customHeight="1">
      <c r="C6796" s="142" t="s">
        <v>1480</v>
      </c>
    </row>
    <row r="6797" ht="15.75" customHeight="1">
      <c r="D6797" s="142" t="s">
        <v>1824</v>
      </c>
    </row>
    <row r="6798" ht="15.75" customHeight="1">
      <c r="D6798" s="142" t="s">
        <v>1879</v>
      </c>
    </row>
    <row r="6799" ht="15.75" customHeight="1">
      <c r="D6799" s="142" t="s">
        <v>2028</v>
      </c>
    </row>
    <row r="6800" ht="15.75" customHeight="1">
      <c r="D6800" s="142" t="s">
        <v>1753</v>
      </c>
    </row>
    <row r="6801" ht="15.75" customHeight="1">
      <c r="C6801" s="142" t="s">
        <v>1497</v>
      </c>
    </row>
    <row r="6802" ht="15.75" customHeight="1">
      <c r="C6802" s="142" t="s">
        <v>1498</v>
      </c>
    </row>
    <row r="6803" ht="15.75" customHeight="1">
      <c r="C6803" s="142" t="s">
        <v>1499</v>
      </c>
    </row>
    <row r="6804" ht="15.75" customHeight="1">
      <c r="C6804" s="142" t="s">
        <v>1500</v>
      </c>
    </row>
    <row r="6805" ht="15.75" customHeight="1">
      <c r="C6805" s="142" t="s">
        <v>1501</v>
      </c>
    </row>
    <row r="6806" ht="15.75" customHeight="1">
      <c r="B6806" s="142" t="s">
        <v>1497</v>
      </c>
    </row>
    <row r="6807" ht="15.75" customHeight="1">
      <c r="B6807" s="142" t="s">
        <v>1480</v>
      </c>
    </row>
    <row r="6808" ht="15.75" customHeight="1">
      <c r="C6808" s="142" t="s">
        <v>2402</v>
      </c>
    </row>
    <row r="6809" ht="15.75" customHeight="1">
      <c r="C6809" s="142" t="s">
        <v>1565</v>
      </c>
    </row>
    <row r="6810" ht="15.75" customHeight="1">
      <c r="C6810" s="142" t="s">
        <v>1517</v>
      </c>
    </row>
    <row r="6811" ht="15.75" customHeight="1">
      <c r="C6811" s="142" t="s">
        <v>1484</v>
      </c>
    </row>
    <row r="6812" ht="15.75" customHeight="1">
      <c r="C6812" s="142" t="s">
        <v>1485</v>
      </c>
    </row>
    <row r="6813" ht="15.75" customHeight="1">
      <c r="C6813" s="142" t="s">
        <v>1486</v>
      </c>
    </row>
    <row r="6814" ht="15.75" customHeight="1">
      <c r="C6814" s="142" t="s">
        <v>1510</v>
      </c>
    </row>
    <row r="6815" ht="15.75" customHeight="1">
      <c r="C6815" s="142" t="s">
        <v>1488</v>
      </c>
    </row>
    <row r="6816" ht="15.75" customHeight="1">
      <c r="C6816" s="142" t="s">
        <v>1489</v>
      </c>
    </row>
    <row r="6817" ht="15.75" customHeight="1">
      <c r="C6817" s="142" t="s">
        <v>2403</v>
      </c>
    </row>
    <row r="6818" ht="15.75" customHeight="1">
      <c r="C6818" s="142" t="s">
        <v>1603</v>
      </c>
    </row>
    <row r="6819" ht="15.75" customHeight="1">
      <c r="C6819" s="142" t="s">
        <v>1492</v>
      </c>
    </row>
    <row r="6820" ht="15.75" customHeight="1">
      <c r="C6820" s="142" t="s">
        <v>1480</v>
      </c>
    </row>
    <row r="6821" ht="15.75" customHeight="1">
      <c r="D6821" s="142" t="s">
        <v>1914</v>
      </c>
    </row>
    <row r="6822" ht="15.75" customHeight="1">
      <c r="D6822" s="142" t="s">
        <v>1915</v>
      </c>
    </row>
    <row r="6823" ht="15.75" customHeight="1">
      <c r="D6823" s="142" t="s">
        <v>1704</v>
      </c>
    </row>
    <row r="6824" ht="15.75" customHeight="1">
      <c r="D6824" s="142" t="s">
        <v>1604</v>
      </c>
    </row>
    <row r="6825" ht="15.75" customHeight="1">
      <c r="C6825" s="142" t="s">
        <v>1497</v>
      </c>
    </row>
    <row r="6826" ht="15.75" customHeight="1">
      <c r="C6826" s="142" t="s">
        <v>1498</v>
      </c>
    </row>
    <row r="6827" ht="15.75" customHeight="1">
      <c r="C6827" s="142" t="s">
        <v>1499</v>
      </c>
    </row>
    <row r="6828" ht="15.75" customHeight="1">
      <c r="C6828" s="142" t="s">
        <v>1500</v>
      </c>
    </row>
    <row r="6829" ht="15.75" customHeight="1">
      <c r="C6829" s="142" t="s">
        <v>1501</v>
      </c>
    </row>
    <row r="6830" ht="15.75" customHeight="1">
      <c r="B6830" s="142" t="s">
        <v>1497</v>
      </c>
    </row>
    <row r="6831" ht="15.75" customHeight="1">
      <c r="B6831" s="142" t="s">
        <v>1480</v>
      </c>
    </row>
    <row r="6832" ht="15.75" customHeight="1">
      <c r="C6832" s="142" t="s">
        <v>2034</v>
      </c>
    </row>
    <row r="6833" ht="15.75" customHeight="1">
      <c r="C6833" s="142" t="s">
        <v>1482</v>
      </c>
    </row>
    <row r="6834" ht="15.75" customHeight="1">
      <c r="C6834" s="142" t="s">
        <v>1517</v>
      </c>
    </row>
    <row r="6835" ht="15.75" customHeight="1">
      <c r="C6835" s="142" t="s">
        <v>1484</v>
      </c>
    </row>
    <row r="6836" ht="15.75" customHeight="1">
      <c r="C6836" s="142" t="s">
        <v>1485</v>
      </c>
    </row>
    <row r="6837" ht="15.75" customHeight="1">
      <c r="C6837" s="142" t="s">
        <v>1486</v>
      </c>
    </row>
    <row r="6838" ht="15.75" customHeight="1">
      <c r="C6838" s="142" t="s">
        <v>1510</v>
      </c>
    </row>
    <row r="6839" ht="15.75" customHeight="1">
      <c r="C6839" s="142" t="s">
        <v>1488</v>
      </c>
    </row>
    <row r="6840" ht="15.75" customHeight="1">
      <c r="C6840" s="142" t="s">
        <v>1489</v>
      </c>
    </row>
    <row r="6841" ht="15.75" customHeight="1">
      <c r="C6841" s="142" t="s">
        <v>2404</v>
      </c>
    </row>
    <row r="6842" ht="15.75" customHeight="1">
      <c r="C6842" s="142" t="s">
        <v>1830</v>
      </c>
    </row>
    <row r="6843" ht="15.75" customHeight="1">
      <c r="C6843" s="142" t="s">
        <v>1492</v>
      </c>
    </row>
    <row r="6844" ht="15.75" customHeight="1">
      <c r="C6844" s="142" t="s">
        <v>1480</v>
      </c>
    </row>
    <row r="6845" ht="15.75" customHeight="1">
      <c r="D6845" s="142" t="s">
        <v>2035</v>
      </c>
    </row>
    <row r="6846" ht="15.75" customHeight="1">
      <c r="D6846" s="142" t="s">
        <v>1888</v>
      </c>
    </row>
    <row r="6847" ht="15.75" customHeight="1">
      <c r="D6847" s="142" t="s">
        <v>1941</v>
      </c>
    </row>
    <row r="6848" ht="15.75" customHeight="1">
      <c r="D6848" s="142" t="s">
        <v>2018</v>
      </c>
    </row>
    <row r="6849" ht="15.75" customHeight="1">
      <c r="C6849" s="142" t="s">
        <v>1497</v>
      </c>
    </row>
    <row r="6850" ht="15.75" customHeight="1">
      <c r="C6850" s="142" t="s">
        <v>2223</v>
      </c>
    </row>
    <row r="6851" ht="15.75" customHeight="1">
      <c r="C6851" s="142" t="s">
        <v>1499</v>
      </c>
    </row>
    <row r="6852" ht="15.75" customHeight="1">
      <c r="C6852" s="142" t="s">
        <v>1500</v>
      </c>
    </row>
    <row r="6853" ht="15.75" customHeight="1">
      <c r="C6853" s="142" t="s">
        <v>1501</v>
      </c>
    </row>
    <row r="6854" ht="15.75" customHeight="1">
      <c r="B6854" s="142" t="s">
        <v>1497</v>
      </c>
    </row>
    <row r="6855" ht="15.75" customHeight="1">
      <c r="B6855" s="142" t="s">
        <v>1480</v>
      </c>
    </row>
    <row r="6856" ht="15.75" customHeight="1">
      <c r="C6856" s="142" t="s">
        <v>2405</v>
      </c>
    </row>
    <row r="6857" ht="15.75" customHeight="1">
      <c r="C6857" s="142" t="s">
        <v>1651</v>
      </c>
    </row>
    <row r="6858" ht="15.75" customHeight="1">
      <c r="C6858" s="142" t="s">
        <v>1517</v>
      </c>
    </row>
    <row r="6859" ht="15.75" customHeight="1">
      <c r="C6859" s="142" t="s">
        <v>1484</v>
      </c>
    </row>
    <row r="6860" ht="15.75" customHeight="1">
      <c r="C6860" s="142" t="s">
        <v>1485</v>
      </c>
    </row>
    <row r="6861" ht="15.75" customHeight="1">
      <c r="C6861" s="142" t="s">
        <v>1486</v>
      </c>
    </row>
    <row r="6862" ht="15.75" customHeight="1">
      <c r="C6862" s="142" t="s">
        <v>1510</v>
      </c>
    </row>
    <row r="6863" ht="15.75" customHeight="1">
      <c r="C6863" s="142" t="s">
        <v>1488</v>
      </c>
    </row>
    <row r="6864" ht="15.75" customHeight="1">
      <c r="C6864" s="142" t="s">
        <v>1489</v>
      </c>
    </row>
    <row r="6865" ht="15.75" customHeight="1">
      <c r="C6865" s="142" t="s">
        <v>2406</v>
      </c>
    </row>
    <row r="6866" ht="15.75" customHeight="1">
      <c r="C6866" s="142" t="s">
        <v>2407</v>
      </c>
    </row>
    <row r="6867" ht="15.75" customHeight="1">
      <c r="C6867" s="142" t="s">
        <v>1492</v>
      </c>
    </row>
    <row r="6868" ht="15.75" customHeight="1">
      <c r="C6868" s="142" t="s">
        <v>1480</v>
      </c>
    </row>
    <row r="6869" ht="15.75" customHeight="1">
      <c r="D6869" s="142" t="s">
        <v>1855</v>
      </c>
    </row>
    <row r="6870" ht="15.75" customHeight="1">
      <c r="D6870" s="142" t="s">
        <v>2408</v>
      </c>
    </row>
    <row r="6871" ht="15.75" customHeight="1">
      <c r="D6871" s="142" t="s">
        <v>2003</v>
      </c>
    </row>
    <row r="6872" ht="15.75" customHeight="1">
      <c r="D6872" s="142" t="s">
        <v>2409</v>
      </c>
    </row>
    <row r="6873" ht="15.75" customHeight="1">
      <c r="C6873" s="142" t="s">
        <v>1497</v>
      </c>
    </row>
    <row r="6874" ht="15.75" customHeight="1">
      <c r="C6874" s="142" t="s">
        <v>1498</v>
      </c>
    </row>
    <row r="6875" ht="15.75" customHeight="1">
      <c r="C6875" s="142" t="s">
        <v>1499</v>
      </c>
    </row>
    <row r="6876" ht="15.75" customHeight="1">
      <c r="C6876" s="142" t="s">
        <v>1500</v>
      </c>
    </row>
    <row r="6877" ht="15.75" customHeight="1">
      <c r="C6877" s="142" t="s">
        <v>1501</v>
      </c>
    </row>
    <row r="6878" ht="15.75" customHeight="1">
      <c r="B6878" s="142" t="s">
        <v>1497</v>
      </c>
    </row>
    <row r="6879" ht="15.75" customHeight="1">
      <c r="B6879" s="142" t="s">
        <v>1480</v>
      </c>
    </row>
    <row r="6880" ht="15.75" customHeight="1">
      <c r="C6880" s="142" t="s">
        <v>2097</v>
      </c>
    </row>
    <row r="6881" ht="15.75" customHeight="1">
      <c r="C6881" s="142" t="s">
        <v>1843</v>
      </c>
    </row>
    <row r="6882" ht="15.75" customHeight="1">
      <c r="C6882" s="142" t="s">
        <v>1517</v>
      </c>
    </row>
    <row r="6883" ht="15.75" customHeight="1">
      <c r="C6883" s="142" t="s">
        <v>1484</v>
      </c>
    </row>
    <row r="6884" ht="15.75" customHeight="1">
      <c r="C6884" s="142" t="s">
        <v>1485</v>
      </c>
    </row>
    <row r="6885" ht="15.75" customHeight="1">
      <c r="C6885" s="142" t="s">
        <v>1486</v>
      </c>
    </row>
    <row r="6886" ht="15.75" customHeight="1">
      <c r="C6886" s="142" t="s">
        <v>1510</v>
      </c>
    </row>
    <row r="6887" ht="15.75" customHeight="1">
      <c r="C6887" s="142" t="s">
        <v>1488</v>
      </c>
    </row>
    <row r="6888" ht="15.75" customHeight="1">
      <c r="C6888" s="142" t="s">
        <v>1489</v>
      </c>
    </row>
    <row r="6889" ht="15.75" customHeight="1">
      <c r="C6889" s="142" t="s">
        <v>2098</v>
      </c>
    </row>
    <row r="6890" ht="15.75" customHeight="1">
      <c r="C6890" s="142" t="s">
        <v>1719</v>
      </c>
    </row>
    <row r="6891" ht="15.75" customHeight="1">
      <c r="C6891" s="142" t="s">
        <v>1492</v>
      </c>
    </row>
    <row r="6892" ht="15.75" customHeight="1">
      <c r="C6892" s="142" t="s">
        <v>1480</v>
      </c>
    </row>
    <row r="6893" ht="15.75" customHeight="1">
      <c r="D6893" s="142" t="s">
        <v>2003</v>
      </c>
    </row>
    <row r="6894" ht="15.75" customHeight="1">
      <c r="D6894" s="142" t="s">
        <v>1729</v>
      </c>
    </row>
    <row r="6895" ht="15.75" customHeight="1">
      <c r="D6895" s="142" t="s">
        <v>1900</v>
      </c>
    </row>
    <row r="6896" ht="15.75" customHeight="1">
      <c r="D6896" s="142" t="s">
        <v>1823</v>
      </c>
    </row>
    <row r="6897" ht="15.75" customHeight="1">
      <c r="C6897" s="142" t="s">
        <v>1497</v>
      </c>
    </row>
    <row r="6898" ht="15.75" customHeight="1">
      <c r="C6898" s="142" t="s">
        <v>1526</v>
      </c>
    </row>
    <row r="6899" ht="15.75" customHeight="1">
      <c r="C6899" s="142" t="s">
        <v>1499</v>
      </c>
    </row>
    <row r="6900" ht="15.75" customHeight="1">
      <c r="C6900" s="142" t="s">
        <v>1500</v>
      </c>
    </row>
    <row r="6901" ht="15.75" customHeight="1">
      <c r="C6901" s="142" t="s">
        <v>1501</v>
      </c>
    </row>
    <row r="6902" ht="15.75" customHeight="1">
      <c r="B6902" s="142" t="s">
        <v>1497</v>
      </c>
    </row>
    <row r="6903" ht="15.75" customHeight="1">
      <c r="B6903" s="142" t="s">
        <v>1480</v>
      </c>
    </row>
    <row r="6904" ht="15.75" customHeight="1">
      <c r="C6904" s="142" t="s">
        <v>2410</v>
      </c>
    </row>
    <row r="6905" ht="15.75" customHeight="1">
      <c r="C6905" s="142" t="s">
        <v>1843</v>
      </c>
    </row>
    <row r="6906" ht="15.75" customHeight="1">
      <c r="C6906" s="142" t="s">
        <v>1517</v>
      </c>
    </row>
    <row r="6907" ht="15.75" customHeight="1">
      <c r="C6907" s="142" t="s">
        <v>1484</v>
      </c>
    </row>
    <row r="6908" ht="15.75" customHeight="1">
      <c r="C6908" s="142" t="s">
        <v>1537</v>
      </c>
    </row>
    <row r="6909" ht="15.75" customHeight="1">
      <c r="C6909" s="142" t="s">
        <v>1486</v>
      </c>
    </row>
    <row r="6910" ht="15.75" customHeight="1">
      <c r="C6910" s="142" t="s">
        <v>1538</v>
      </c>
    </row>
    <row r="6911" ht="15.75" customHeight="1">
      <c r="C6911" s="142" t="s">
        <v>1488</v>
      </c>
    </row>
    <row r="6912" ht="15.75" customHeight="1">
      <c r="C6912" s="142" t="s">
        <v>1489</v>
      </c>
    </row>
    <row r="6913" ht="15.75" customHeight="1">
      <c r="C6913" s="142" t="s">
        <v>2411</v>
      </c>
    </row>
    <row r="6914" ht="15.75" customHeight="1">
      <c r="C6914" s="142" t="s">
        <v>2412</v>
      </c>
    </row>
    <row r="6915" ht="15.75" customHeight="1">
      <c r="C6915" s="142" t="s">
        <v>1492</v>
      </c>
    </row>
    <row r="6916" ht="15.75" customHeight="1">
      <c r="C6916" s="142" t="s">
        <v>1480</v>
      </c>
    </row>
    <row r="6917" ht="15.75" customHeight="1">
      <c r="D6917" s="142" t="s">
        <v>1960</v>
      </c>
    </row>
    <row r="6918" ht="15.75" customHeight="1">
      <c r="D6918" s="142" t="s">
        <v>2413</v>
      </c>
    </row>
    <row r="6919" ht="15.75" customHeight="1">
      <c r="D6919" s="142" t="s">
        <v>1525</v>
      </c>
    </row>
    <row r="6920" ht="15.75" customHeight="1">
      <c r="D6920" s="142" t="s">
        <v>1543</v>
      </c>
    </row>
    <row r="6921" ht="15.75" customHeight="1">
      <c r="C6921" s="142" t="s">
        <v>1497</v>
      </c>
    </row>
    <row r="6922" ht="15.75" customHeight="1">
      <c r="C6922" s="142" t="s">
        <v>2223</v>
      </c>
    </row>
    <row r="6923" ht="15.75" customHeight="1">
      <c r="C6923" s="142" t="s">
        <v>1499</v>
      </c>
    </row>
    <row r="6924" ht="15.75" customHeight="1">
      <c r="C6924" s="142" t="s">
        <v>1500</v>
      </c>
    </row>
    <row r="6925" ht="15.75" customHeight="1">
      <c r="C6925" s="142" t="s">
        <v>1501</v>
      </c>
    </row>
    <row r="6926" ht="15.75" customHeight="1">
      <c r="B6926" s="142" t="s">
        <v>1497</v>
      </c>
    </row>
    <row r="6927" ht="15.75" customHeight="1">
      <c r="A6927" s="142" t="s">
        <v>1527</v>
      </c>
    </row>
    <row r="6928" ht="15.75" customHeight="1"/>
    <row r="6929" ht="15.75" customHeight="1">
      <c r="A6929" s="142" t="s">
        <v>2414</v>
      </c>
    </row>
    <row r="6930" ht="15.75" customHeight="1">
      <c r="A6930" s="142" t="s">
        <v>2415</v>
      </c>
    </row>
    <row r="6931" ht="15.75" customHeight="1">
      <c r="A6931" s="142" t="s">
        <v>1480</v>
      </c>
    </row>
    <row r="6932" ht="15.75" customHeight="1">
      <c r="B6932" s="142" t="s">
        <v>1480</v>
      </c>
    </row>
    <row r="6933" ht="15.75" customHeight="1">
      <c r="C6933" s="142" t="s">
        <v>2416</v>
      </c>
    </row>
    <row r="6934" ht="15.75" customHeight="1">
      <c r="C6934" s="142" t="s">
        <v>1636</v>
      </c>
    </row>
    <row r="6935" ht="15.75" customHeight="1">
      <c r="C6935" s="142" t="s">
        <v>1517</v>
      </c>
    </row>
    <row r="6936" ht="15.75" customHeight="1">
      <c r="C6936" s="142" t="s">
        <v>1484</v>
      </c>
    </row>
    <row r="6937" ht="15.75" customHeight="1">
      <c r="C6937" s="142" t="s">
        <v>1485</v>
      </c>
    </row>
    <row r="6938" ht="15.75" customHeight="1">
      <c r="C6938" s="142" t="s">
        <v>1486</v>
      </c>
    </row>
    <row r="6939" ht="15.75" customHeight="1">
      <c r="C6939" s="142" t="s">
        <v>1510</v>
      </c>
    </row>
    <row r="6940" ht="15.75" customHeight="1">
      <c r="C6940" s="142" t="s">
        <v>1488</v>
      </c>
    </row>
    <row r="6941" ht="15.75" customHeight="1">
      <c r="C6941" s="142" t="s">
        <v>1489</v>
      </c>
    </row>
    <row r="6942" ht="15.75" customHeight="1">
      <c r="C6942" s="142" t="s">
        <v>2417</v>
      </c>
    </row>
    <row r="6943" ht="15.75" customHeight="1">
      <c r="C6943" s="142" t="s">
        <v>1674</v>
      </c>
    </row>
    <row r="6944" ht="15.75" customHeight="1">
      <c r="C6944" s="142" t="s">
        <v>1492</v>
      </c>
    </row>
    <row r="6945" ht="15.75" customHeight="1">
      <c r="C6945" s="142" t="s">
        <v>1480</v>
      </c>
    </row>
    <row r="6946" ht="15.75" customHeight="1">
      <c r="D6946" s="142" t="s">
        <v>1740</v>
      </c>
    </row>
    <row r="6947" ht="15.75" customHeight="1">
      <c r="D6947" s="142" t="s">
        <v>2418</v>
      </c>
    </row>
    <row r="6948" ht="15.75" customHeight="1">
      <c r="D6948" s="142" t="s">
        <v>1938</v>
      </c>
    </row>
    <row r="6949" ht="15.75" customHeight="1">
      <c r="D6949" s="142" t="s">
        <v>1784</v>
      </c>
    </row>
    <row r="6950" ht="15.75" customHeight="1">
      <c r="C6950" s="142" t="s">
        <v>1497</v>
      </c>
    </row>
    <row r="6951" ht="15.75" customHeight="1">
      <c r="C6951" s="142" t="s">
        <v>1498</v>
      </c>
    </row>
    <row r="6952" ht="15.75" customHeight="1">
      <c r="C6952" s="142" t="s">
        <v>1499</v>
      </c>
    </row>
    <row r="6953" ht="15.75" customHeight="1">
      <c r="C6953" s="142" t="s">
        <v>1500</v>
      </c>
    </row>
    <row r="6954" ht="15.75" customHeight="1">
      <c r="C6954" s="142" t="s">
        <v>1501</v>
      </c>
    </row>
    <row r="6955" ht="15.75" customHeight="1">
      <c r="B6955" s="142" t="s">
        <v>1497</v>
      </c>
    </row>
    <row r="6956" ht="15.75" customHeight="1">
      <c r="B6956" s="142" t="s">
        <v>1480</v>
      </c>
    </row>
    <row r="6957" ht="15.75" customHeight="1">
      <c r="C6957" s="142" t="s">
        <v>2419</v>
      </c>
    </row>
    <row r="6958" ht="15.75" customHeight="1">
      <c r="C6958" s="142" t="s">
        <v>1536</v>
      </c>
    </row>
    <row r="6959" ht="15.75" customHeight="1">
      <c r="C6959" s="142" t="s">
        <v>1517</v>
      </c>
    </row>
    <row r="6960" ht="15.75" customHeight="1">
      <c r="C6960" s="142" t="s">
        <v>1484</v>
      </c>
    </row>
    <row r="6961" ht="15.75" customHeight="1">
      <c r="C6961" s="142" t="s">
        <v>1485</v>
      </c>
    </row>
    <row r="6962" ht="15.75" customHeight="1">
      <c r="C6962" s="142" t="s">
        <v>1486</v>
      </c>
    </row>
    <row r="6963" ht="15.75" customHeight="1">
      <c r="C6963" s="142" t="s">
        <v>1510</v>
      </c>
    </row>
    <row r="6964" ht="15.75" customHeight="1">
      <c r="C6964" s="142" t="s">
        <v>1488</v>
      </c>
    </row>
    <row r="6965" ht="15.75" customHeight="1">
      <c r="C6965" s="142" t="s">
        <v>1489</v>
      </c>
    </row>
    <row r="6966" ht="15.75" customHeight="1">
      <c r="C6966" s="142" t="s">
        <v>2394</v>
      </c>
    </row>
    <row r="6967" ht="15.75" customHeight="1">
      <c r="C6967" s="142" t="s">
        <v>1553</v>
      </c>
    </row>
    <row r="6968" ht="15.75" customHeight="1">
      <c r="C6968" s="142" t="s">
        <v>1492</v>
      </c>
    </row>
    <row r="6969" ht="15.75" customHeight="1">
      <c r="C6969" s="142" t="s">
        <v>1480</v>
      </c>
    </row>
    <row r="6970" ht="15.75" customHeight="1">
      <c r="D6970" s="142" t="s">
        <v>1807</v>
      </c>
    </row>
    <row r="6971" ht="15.75" customHeight="1">
      <c r="D6971" s="142" t="s">
        <v>1648</v>
      </c>
    </row>
    <row r="6972" ht="15.75" customHeight="1">
      <c r="D6972" s="142" t="s">
        <v>2282</v>
      </c>
    </row>
    <row r="6973" ht="15.75" customHeight="1">
      <c r="D6973" s="142" t="s">
        <v>1544</v>
      </c>
    </row>
    <row r="6974" ht="15.75" customHeight="1">
      <c r="C6974" s="142" t="s">
        <v>1497</v>
      </c>
    </row>
    <row r="6975" ht="15.75" customHeight="1">
      <c r="C6975" s="142" t="s">
        <v>1498</v>
      </c>
    </row>
    <row r="6976" ht="15.75" customHeight="1">
      <c r="C6976" s="142" t="s">
        <v>1499</v>
      </c>
    </row>
    <row r="6977" ht="15.75" customHeight="1">
      <c r="C6977" s="142" t="s">
        <v>1500</v>
      </c>
    </row>
    <row r="6978" ht="15.75" customHeight="1">
      <c r="C6978" s="142" t="s">
        <v>1501</v>
      </c>
    </row>
    <row r="6979" ht="15.75" customHeight="1">
      <c r="B6979" s="142" t="s">
        <v>1497</v>
      </c>
    </row>
    <row r="6980" ht="15.75" customHeight="1">
      <c r="B6980" s="142" t="s">
        <v>1480</v>
      </c>
    </row>
    <row r="6981" ht="15.75" customHeight="1">
      <c r="C6981" s="142" t="s">
        <v>1717</v>
      </c>
    </row>
    <row r="6982" ht="15.75" customHeight="1">
      <c r="C6982" s="142" t="s">
        <v>1550</v>
      </c>
    </row>
    <row r="6983" ht="15.75" customHeight="1">
      <c r="C6983" s="142" t="s">
        <v>1517</v>
      </c>
    </row>
    <row r="6984" ht="15.75" customHeight="1">
      <c r="C6984" s="142" t="s">
        <v>1484</v>
      </c>
    </row>
    <row r="6985" ht="15.75" customHeight="1">
      <c r="C6985" s="142" t="s">
        <v>1485</v>
      </c>
    </row>
    <row r="6986" ht="15.75" customHeight="1">
      <c r="C6986" s="142" t="s">
        <v>1486</v>
      </c>
    </row>
    <row r="6987" ht="15.75" customHeight="1">
      <c r="C6987" s="142" t="s">
        <v>1510</v>
      </c>
    </row>
    <row r="6988" ht="15.75" customHeight="1">
      <c r="C6988" s="142" t="s">
        <v>1488</v>
      </c>
    </row>
    <row r="6989" ht="15.75" customHeight="1">
      <c r="C6989" s="142" t="s">
        <v>1489</v>
      </c>
    </row>
    <row r="6990" ht="15.75" customHeight="1">
      <c r="C6990" s="142" t="s">
        <v>2027</v>
      </c>
    </row>
    <row r="6991" ht="15.75" customHeight="1">
      <c r="C6991" s="142" t="s">
        <v>1553</v>
      </c>
    </row>
    <row r="6992" ht="15.75" customHeight="1">
      <c r="C6992" s="142" t="s">
        <v>1492</v>
      </c>
    </row>
    <row r="6993" ht="15.75" customHeight="1">
      <c r="C6993" s="142" t="s">
        <v>1480</v>
      </c>
    </row>
    <row r="6994" ht="15.75" customHeight="1">
      <c r="D6994" s="142" t="s">
        <v>1532</v>
      </c>
    </row>
    <row r="6995" ht="15.75" customHeight="1">
      <c r="D6995" s="142" t="s">
        <v>1556</v>
      </c>
    </row>
    <row r="6996" ht="15.75" customHeight="1">
      <c r="D6996" s="142" t="s">
        <v>1879</v>
      </c>
    </row>
    <row r="6997" ht="15.75" customHeight="1">
      <c r="D6997" s="142" t="s">
        <v>1895</v>
      </c>
    </row>
    <row r="6998" ht="15.75" customHeight="1">
      <c r="C6998" s="142" t="s">
        <v>1497</v>
      </c>
    </row>
    <row r="6999" ht="15.75" customHeight="1">
      <c r="C6999" s="142" t="s">
        <v>1498</v>
      </c>
    </row>
    <row r="7000" ht="15.75" customHeight="1">
      <c r="C7000" s="142" t="s">
        <v>1499</v>
      </c>
    </row>
    <row r="7001" ht="15.75" customHeight="1">
      <c r="C7001" s="142" t="s">
        <v>1500</v>
      </c>
    </row>
    <row r="7002" ht="15.75" customHeight="1">
      <c r="C7002" s="142" t="s">
        <v>1501</v>
      </c>
    </row>
    <row r="7003" ht="15.75" customHeight="1">
      <c r="B7003" s="142" t="s">
        <v>1497</v>
      </c>
    </row>
    <row r="7004" ht="15.75" customHeight="1">
      <c r="B7004" s="142" t="s">
        <v>1480</v>
      </c>
    </row>
    <row r="7005" ht="15.75" customHeight="1">
      <c r="C7005" s="142" t="s">
        <v>2420</v>
      </c>
    </row>
    <row r="7006" ht="15.75" customHeight="1">
      <c r="C7006" s="142" t="s">
        <v>1565</v>
      </c>
    </row>
    <row r="7007" ht="15.75" customHeight="1">
      <c r="C7007" s="142" t="s">
        <v>1517</v>
      </c>
    </row>
    <row r="7008" ht="15.75" customHeight="1">
      <c r="C7008" s="142" t="s">
        <v>1484</v>
      </c>
    </row>
    <row r="7009" ht="15.75" customHeight="1">
      <c r="C7009" s="142" t="s">
        <v>1485</v>
      </c>
    </row>
    <row r="7010" ht="15.75" customHeight="1">
      <c r="C7010" s="142" t="s">
        <v>1486</v>
      </c>
    </row>
    <row r="7011" ht="15.75" customHeight="1">
      <c r="C7011" s="142" t="s">
        <v>1510</v>
      </c>
    </row>
    <row r="7012" ht="15.75" customHeight="1">
      <c r="C7012" s="142" t="s">
        <v>1488</v>
      </c>
    </row>
    <row r="7013" ht="15.75" customHeight="1">
      <c r="C7013" s="142" t="s">
        <v>1489</v>
      </c>
    </row>
    <row r="7014" ht="15.75" customHeight="1">
      <c r="C7014" s="142" t="s">
        <v>2321</v>
      </c>
    </row>
    <row r="7015" ht="15.75" customHeight="1">
      <c r="C7015" s="142" t="s">
        <v>2421</v>
      </c>
    </row>
    <row r="7016" ht="15.75" customHeight="1">
      <c r="C7016" s="142" t="s">
        <v>1492</v>
      </c>
    </row>
    <row r="7017" ht="15.75" customHeight="1">
      <c r="C7017" s="142" t="s">
        <v>1480</v>
      </c>
    </row>
    <row r="7018" ht="15.75" customHeight="1">
      <c r="D7018" s="142" t="s">
        <v>1758</v>
      </c>
    </row>
    <row r="7019" ht="15.75" customHeight="1">
      <c r="D7019" s="142" t="s">
        <v>2212</v>
      </c>
    </row>
    <row r="7020" ht="15.75" customHeight="1">
      <c r="D7020" s="142" t="s">
        <v>2422</v>
      </c>
    </row>
    <row r="7021" ht="15.75" customHeight="1">
      <c r="D7021" s="142" t="s">
        <v>1580</v>
      </c>
    </row>
    <row r="7022" ht="15.75" customHeight="1">
      <c r="C7022" s="142" t="s">
        <v>1497</v>
      </c>
    </row>
    <row r="7023" ht="15.75" customHeight="1">
      <c r="C7023" s="142" t="s">
        <v>1498</v>
      </c>
    </row>
    <row r="7024" ht="15.75" customHeight="1">
      <c r="C7024" s="142" t="s">
        <v>1499</v>
      </c>
    </row>
    <row r="7025" ht="15.75" customHeight="1">
      <c r="C7025" s="142" t="s">
        <v>1500</v>
      </c>
    </row>
    <row r="7026" ht="15.75" customHeight="1">
      <c r="C7026" s="142" t="s">
        <v>1501</v>
      </c>
    </row>
    <row r="7027" ht="15.75" customHeight="1">
      <c r="B7027" s="142" t="s">
        <v>1497</v>
      </c>
    </row>
    <row r="7028" ht="15.75" customHeight="1">
      <c r="B7028" s="142" t="s">
        <v>1480</v>
      </c>
    </row>
    <row r="7029" ht="15.75" customHeight="1">
      <c r="C7029" s="142" t="s">
        <v>2423</v>
      </c>
    </row>
    <row r="7030" ht="15.75" customHeight="1">
      <c r="C7030" s="142" t="s">
        <v>1731</v>
      </c>
    </row>
    <row r="7031" ht="15.75" customHeight="1">
      <c r="C7031" s="142" t="s">
        <v>1517</v>
      </c>
    </row>
    <row r="7032" ht="15.75" customHeight="1">
      <c r="C7032" s="142" t="s">
        <v>1484</v>
      </c>
    </row>
    <row r="7033" ht="15.75" customHeight="1">
      <c r="C7033" s="142" t="s">
        <v>1485</v>
      </c>
    </row>
    <row r="7034" ht="15.75" customHeight="1">
      <c r="C7034" s="142" t="s">
        <v>1486</v>
      </c>
    </row>
    <row r="7035" ht="15.75" customHeight="1">
      <c r="C7035" s="142" t="s">
        <v>1510</v>
      </c>
    </row>
    <row r="7036" ht="15.75" customHeight="1">
      <c r="C7036" s="142" t="s">
        <v>1488</v>
      </c>
    </row>
    <row r="7037" ht="15.75" customHeight="1">
      <c r="C7037" s="142" t="s">
        <v>1489</v>
      </c>
    </row>
    <row r="7038" ht="15.75" customHeight="1">
      <c r="C7038" s="142" t="s">
        <v>2424</v>
      </c>
    </row>
    <row r="7039" ht="15.75" customHeight="1">
      <c r="C7039" s="142" t="s">
        <v>1719</v>
      </c>
    </row>
    <row r="7040" ht="15.75" customHeight="1">
      <c r="C7040" s="142" t="s">
        <v>1492</v>
      </c>
    </row>
    <row r="7041" ht="15.75" customHeight="1">
      <c r="C7041" s="142" t="s">
        <v>1480</v>
      </c>
    </row>
    <row r="7042" ht="15.75" customHeight="1">
      <c r="D7042" s="142" t="s">
        <v>2139</v>
      </c>
    </row>
    <row r="7043" ht="15.75" customHeight="1">
      <c r="D7043" s="142" t="s">
        <v>2212</v>
      </c>
    </row>
    <row r="7044" ht="15.75" customHeight="1">
      <c r="D7044" s="142" t="s">
        <v>1855</v>
      </c>
    </row>
    <row r="7045" ht="15.75" customHeight="1">
      <c r="D7045" s="142" t="s">
        <v>2048</v>
      </c>
    </row>
    <row r="7046" ht="15.75" customHeight="1">
      <c r="C7046" s="142" t="s">
        <v>1497</v>
      </c>
    </row>
    <row r="7047" ht="15.75" customHeight="1">
      <c r="C7047" s="142" t="s">
        <v>1526</v>
      </c>
    </row>
    <row r="7048" ht="15.75" customHeight="1">
      <c r="C7048" s="142" t="s">
        <v>1499</v>
      </c>
    </row>
    <row r="7049" ht="15.75" customHeight="1">
      <c r="C7049" s="142" t="s">
        <v>1500</v>
      </c>
    </row>
    <row r="7050" ht="15.75" customHeight="1">
      <c r="C7050" s="142" t="s">
        <v>1501</v>
      </c>
    </row>
    <row r="7051" ht="15.75" customHeight="1">
      <c r="B7051" s="142" t="s">
        <v>1497</v>
      </c>
    </row>
    <row r="7052" ht="15.75" customHeight="1">
      <c r="B7052" s="142" t="s">
        <v>1480</v>
      </c>
    </row>
    <row r="7053" ht="15.75" customHeight="1">
      <c r="C7053" s="142" t="s">
        <v>2425</v>
      </c>
    </row>
    <row r="7054" ht="15.75" customHeight="1">
      <c r="C7054" s="142" t="s">
        <v>1565</v>
      </c>
    </row>
    <row r="7055" ht="15.75" customHeight="1">
      <c r="C7055" s="142" t="s">
        <v>1517</v>
      </c>
    </row>
    <row r="7056" ht="15.75" customHeight="1">
      <c r="C7056" s="142" t="s">
        <v>1484</v>
      </c>
    </row>
    <row r="7057" ht="15.75" customHeight="1">
      <c r="C7057" s="142" t="s">
        <v>1485</v>
      </c>
    </row>
    <row r="7058" ht="15.75" customHeight="1">
      <c r="C7058" s="142" t="s">
        <v>1486</v>
      </c>
    </row>
    <row r="7059" ht="15.75" customHeight="1">
      <c r="C7059" s="142" t="s">
        <v>1510</v>
      </c>
    </row>
    <row r="7060" ht="15.75" customHeight="1">
      <c r="C7060" s="142" t="s">
        <v>1488</v>
      </c>
    </row>
    <row r="7061" ht="15.75" customHeight="1">
      <c r="C7061" s="142" t="s">
        <v>1489</v>
      </c>
    </row>
    <row r="7062" ht="15.75" customHeight="1">
      <c r="C7062" s="142" t="s">
        <v>2426</v>
      </c>
    </row>
    <row r="7063" ht="15.75" customHeight="1">
      <c r="C7063" s="142" t="s">
        <v>2427</v>
      </c>
    </row>
    <row r="7064" ht="15.75" customHeight="1">
      <c r="C7064" s="142" t="s">
        <v>1492</v>
      </c>
    </row>
    <row r="7065" ht="15.75" customHeight="1">
      <c r="C7065" s="142" t="s">
        <v>1480</v>
      </c>
    </row>
    <row r="7066" ht="15.75" customHeight="1">
      <c r="D7066" s="142" t="s">
        <v>1493</v>
      </c>
    </row>
    <row r="7067" ht="15.75" customHeight="1">
      <c r="D7067" s="142" t="s">
        <v>2428</v>
      </c>
    </row>
    <row r="7068" ht="15.75" customHeight="1">
      <c r="D7068" s="142" t="s">
        <v>1888</v>
      </c>
    </row>
    <row r="7069" ht="15.75" customHeight="1">
      <c r="D7069" s="142" t="s">
        <v>2174</v>
      </c>
    </row>
    <row r="7070" ht="15.75" customHeight="1">
      <c r="C7070" s="142" t="s">
        <v>1497</v>
      </c>
    </row>
    <row r="7071" ht="15.75" customHeight="1">
      <c r="C7071" s="142" t="s">
        <v>1526</v>
      </c>
    </row>
    <row r="7072" ht="15.75" customHeight="1">
      <c r="C7072" s="142" t="s">
        <v>1499</v>
      </c>
    </row>
    <row r="7073" ht="15.75" customHeight="1">
      <c r="C7073" s="142" t="s">
        <v>1500</v>
      </c>
    </row>
    <row r="7074" ht="15.75" customHeight="1">
      <c r="C7074" s="142" t="s">
        <v>1501</v>
      </c>
    </row>
    <row r="7075" ht="15.75" customHeight="1">
      <c r="B7075" s="142" t="s">
        <v>1497</v>
      </c>
    </row>
    <row r="7076" ht="15.75" customHeight="1">
      <c r="A7076" s="142" t="s">
        <v>1527</v>
      </c>
    </row>
    <row r="7077" ht="15.75" customHeight="1"/>
    <row r="7078" ht="15.75" customHeight="1">
      <c r="A7078" s="142" t="s">
        <v>2429</v>
      </c>
    </row>
    <row r="7079" ht="15.75" customHeight="1">
      <c r="A7079" s="142" t="s">
        <v>2415</v>
      </c>
    </row>
    <row r="7080" ht="15.75" customHeight="1">
      <c r="A7080" s="142" t="s">
        <v>1480</v>
      </c>
    </row>
    <row r="7081" ht="15.75" customHeight="1">
      <c r="B7081" s="142" t="s">
        <v>1480</v>
      </c>
    </row>
    <row r="7082" ht="15.75" customHeight="1">
      <c r="C7082" s="142" t="s">
        <v>2430</v>
      </c>
    </row>
    <row r="7083" ht="15.75" customHeight="1">
      <c r="C7083" s="142" t="s">
        <v>1482</v>
      </c>
    </row>
    <row r="7084" ht="15.75" customHeight="1">
      <c r="C7084" s="142" t="s">
        <v>1517</v>
      </c>
    </row>
    <row r="7085" ht="15.75" customHeight="1">
      <c r="C7085" s="142" t="s">
        <v>1484</v>
      </c>
    </row>
    <row r="7086" ht="15.75" customHeight="1">
      <c r="C7086" s="142" t="s">
        <v>1485</v>
      </c>
    </row>
    <row r="7087" ht="15.75" customHeight="1">
      <c r="C7087" s="142" t="s">
        <v>1486</v>
      </c>
    </row>
    <row r="7088" ht="15.75" customHeight="1">
      <c r="C7088" s="142" t="s">
        <v>1510</v>
      </c>
    </row>
    <row r="7089" ht="15.75" customHeight="1">
      <c r="C7089" s="142" t="s">
        <v>1488</v>
      </c>
    </row>
    <row r="7090" ht="15.75" customHeight="1">
      <c r="C7090" s="142" t="s">
        <v>1489</v>
      </c>
    </row>
    <row r="7091" ht="15.75" customHeight="1">
      <c r="C7091" s="142" t="s">
        <v>2431</v>
      </c>
    </row>
    <row r="7092" ht="15.75" customHeight="1">
      <c r="C7092" s="142" t="s">
        <v>1674</v>
      </c>
    </row>
    <row r="7093" ht="15.75" customHeight="1">
      <c r="C7093" s="142" t="s">
        <v>1492</v>
      </c>
    </row>
    <row r="7094" ht="15.75" customHeight="1">
      <c r="C7094" s="142" t="s">
        <v>1480</v>
      </c>
    </row>
    <row r="7095" ht="15.75" customHeight="1">
      <c r="D7095" s="142" t="s">
        <v>1611</v>
      </c>
    </row>
    <row r="7096" ht="15.75" customHeight="1">
      <c r="D7096" s="142" t="s">
        <v>1888</v>
      </c>
    </row>
    <row r="7097" ht="15.75" customHeight="1">
      <c r="D7097" s="142" t="s">
        <v>2418</v>
      </c>
    </row>
    <row r="7098" ht="15.75" customHeight="1">
      <c r="D7098" s="142" t="s">
        <v>1773</v>
      </c>
    </row>
    <row r="7099" ht="15.75" customHeight="1">
      <c r="C7099" s="142" t="s">
        <v>1497</v>
      </c>
    </row>
    <row r="7100" ht="15.75" customHeight="1">
      <c r="C7100" s="142" t="s">
        <v>1498</v>
      </c>
    </row>
    <row r="7101" ht="15.75" customHeight="1">
      <c r="C7101" s="142" t="s">
        <v>1499</v>
      </c>
    </row>
    <row r="7102" ht="15.75" customHeight="1">
      <c r="C7102" s="142" t="s">
        <v>1500</v>
      </c>
    </row>
    <row r="7103" ht="15.75" customHeight="1">
      <c r="C7103" s="142" t="s">
        <v>1501</v>
      </c>
    </row>
    <row r="7104" ht="15.75" customHeight="1">
      <c r="B7104" s="142" t="s">
        <v>1497</v>
      </c>
    </row>
    <row r="7105" ht="15.75" customHeight="1">
      <c r="B7105" s="142" t="s">
        <v>1480</v>
      </c>
    </row>
    <row r="7106" ht="15.75" customHeight="1">
      <c r="C7106" s="142" t="s">
        <v>2026</v>
      </c>
    </row>
    <row r="7107" ht="15.75" customHeight="1">
      <c r="C7107" s="142" t="s">
        <v>1550</v>
      </c>
    </row>
    <row r="7108" ht="15.75" customHeight="1">
      <c r="C7108" s="142" t="s">
        <v>1517</v>
      </c>
    </row>
    <row r="7109" ht="15.75" customHeight="1">
      <c r="C7109" s="142" t="s">
        <v>1484</v>
      </c>
    </row>
    <row r="7110" ht="15.75" customHeight="1">
      <c r="C7110" s="142" t="s">
        <v>1485</v>
      </c>
    </row>
    <row r="7111" ht="15.75" customHeight="1">
      <c r="C7111" s="142" t="s">
        <v>1486</v>
      </c>
    </row>
    <row r="7112" ht="15.75" customHeight="1">
      <c r="C7112" s="142" t="s">
        <v>1510</v>
      </c>
    </row>
    <row r="7113" ht="15.75" customHeight="1">
      <c r="C7113" s="142" t="s">
        <v>1488</v>
      </c>
    </row>
    <row r="7114" ht="15.75" customHeight="1">
      <c r="C7114" s="142" t="s">
        <v>1489</v>
      </c>
    </row>
    <row r="7115" ht="15.75" customHeight="1">
      <c r="C7115" s="142" t="s">
        <v>1909</v>
      </c>
    </row>
    <row r="7116" ht="15.75" customHeight="1">
      <c r="C7116" s="142" t="s">
        <v>1553</v>
      </c>
    </row>
    <row r="7117" ht="15.75" customHeight="1">
      <c r="C7117" s="142" t="s">
        <v>1492</v>
      </c>
    </row>
    <row r="7118" ht="15.75" customHeight="1">
      <c r="C7118" s="142" t="s">
        <v>1480</v>
      </c>
    </row>
    <row r="7119" ht="15.75" customHeight="1">
      <c r="D7119" s="142" t="s">
        <v>1648</v>
      </c>
    </row>
    <row r="7120" ht="15.75" customHeight="1">
      <c r="D7120" s="142" t="s">
        <v>1626</v>
      </c>
    </row>
    <row r="7121" ht="15.75" customHeight="1">
      <c r="D7121" s="142" t="s">
        <v>1878</v>
      </c>
    </row>
    <row r="7122" ht="15.75" customHeight="1">
      <c r="D7122" s="142" t="s">
        <v>2028</v>
      </c>
    </row>
    <row r="7123" ht="15.75" customHeight="1">
      <c r="C7123" s="142" t="s">
        <v>1497</v>
      </c>
    </row>
    <row r="7124" ht="15.75" customHeight="1">
      <c r="C7124" s="142" t="s">
        <v>1498</v>
      </c>
    </row>
    <row r="7125" ht="15.75" customHeight="1">
      <c r="C7125" s="142" t="s">
        <v>1499</v>
      </c>
    </row>
    <row r="7126" ht="15.75" customHeight="1">
      <c r="C7126" s="142" t="s">
        <v>1500</v>
      </c>
    </row>
    <row r="7127" ht="15.75" customHeight="1">
      <c r="C7127" s="142" t="s">
        <v>1501</v>
      </c>
    </row>
    <row r="7128" ht="15.75" customHeight="1">
      <c r="B7128" s="142" t="s">
        <v>1497</v>
      </c>
    </row>
    <row r="7129" ht="15.75" customHeight="1">
      <c r="B7129" s="142" t="s">
        <v>1480</v>
      </c>
    </row>
    <row r="7130" ht="15.75" customHeight="1">
      <c r="C7130" s="142" t="s">
        <v>1717</v>
      </c>
    </row>
    <row r="7131" ht="15.75" customHeight="1">
      <c r="C7131" s="142" t="s">
        <v>1550</v>
      </c>
    </row>
    <row r="7132" ht="15.75" customHeight="1">
      <c r="C7132" s="142" t="s">
        <v>1517</v>
      </c>
    </row>
    <row r="7133" ht="15.75" customHeight="1">
      <c r="C7133" s="142" t="s">
        <v>1484</v>
      </c>
    </row>
    <row r="7134" ht="15.75" customHeight="1">
      <c r="C7134" s="142" t="s">
        <v>1485</v>
      </c>
    </row>
    <row r="7135" ht="15.75" customHeight="1">
      <c r="C7135" s="142" t="s">
        <v>1486</v>
      </c>
    </row>
    <row r="7136" ht="15.75" customHeight="1">
      <c r="C7136" s="142" t="s">
        <v>1510</v>
      </c>
    </row>
    <row r="7137" ht="15.75" customHeight="1">
      <c r="C7137" s="142" t="s">
        <v>1488</v>
      </c>
    </row>
    <row r="7138" ht="15.75" customHeight="1">
      <c r="C7138" s="142" t="s">
        <v>1489</v>
      </c>
    </row>
    <row r="7139" ht="15.75" customHeight="1">
      <c r="C7139" s="142" t="s">
        <v>2027</v>
      </c>
    </row>
    <row r="7140" ht="15.75" customHeight="1">
      <c r="C7140" s="142" t="s">
        <v>1553</v>
      </c>
    </row>
    <row r="7141" ht="15.75" customHeight="1">
      <c r="C7141" s="142" t="s">
        <v>1492</v>
      </c>
    </row>
    <row r="7142" ht="15.75" customHeight="1">
      <c r="C7142" s="142" t="s">
        <v>1480</v>
      </c>
    </row>
    <row r="7143" ht="15.75" customHeight="1">
      <c r="D7143" s="142" t="s">
        <v>1532</v>
      </c>
    </row>
    <row r="7144" ht="15.75" customHeight="1">
      <c r="D7144" s="142" t="s">
        <v>1556</v>
      </c>
    </row>
    <row r="7145" ht="15.75" customHeight="1">
      <c r="D7145" s="142" t="s">
        <v>1879</v>
      </c>
    </row>
    <row r="7146" ht="15.75" customHeight="1">
      <c r="D7146" s="142" t="s">
        <v>1895</v>
      </c>
    </row>
    <row r="7147" ht="15.75" customHeight="1">
      <c r="C7147" s="142" t="s">
        <v>1497</v>
      </c>
    </row>
    <row r="7148" ht="15.75" customHeight="1">
      <c r="C7148" s="142" t="s">
        <v>1498</v>
      </c>
    </row>
    <row r="7149" ht="15.75" customHeight="1">
      <c r="C7149" s="142" t="s">
        <v>1499</v>
      </c>
    </row>
    <row r="7150" ht="15.75" customHeight="1">
      <c r="C7150" s="142" t="s">
        <v>1500</v>
      </c>
    </row>
    <row r="7151" ht="15.75" customHeight="1">
      <c r="C7151" s="142" t="s">
        <v>1501</v>
      </c>
    </row>
    <row r="7152" ht="15.75" customHeight="1">
      <c r="B7152" s="142" t="s">
        <v>1497</v>
      </c>
    </row>
    <row r="7153" ht="15.75" customHeight="1">
      <c r="B7153" s="142" t="s">
        <v>1480</v>
      </c>
    </row>
    <row r="7154" ht="15.75" customHeight="1">
      <c r="C7154" s="142" t="s">
        <v>2420</v>
      </c>
    </row>
    <row r="7155" ht="15.75" customHeight="1">
      <c r="C7155" s="142" t="s">
        <v>1565</v>
      </c>
    </row>
    <row r="7156" ht="15.75" customHeight="1">
      <c r="C7156" s="142" t="s">
        <v>1517</v>
      </c>
    </row>
    <row r="7157" ht="15.75" customHeight="1">
      <c r="C7157" s="142" t="s">
        <v>1484</v>
      </c>
    </row>
    <row r="7158" ht="15.75" customHeight="1">
      <c r="C7158" s="142" t="s">
        <v>1485</v>
      </c>
    </row>
    <row r="7159" ht="15.75" customHeight="1">
      <c r="C7159" s="142" t="s">
        <v>1486</v>
      </c>
    </row>
    <row r="7160" ht="15.75" customHeight="1">
      <c r="C7160" s="142" t="s">
        <v>1510</v>
      </c>
    </row>
    <row r="7161" ht="15.75" customHeight="1">
      <c r="C7161" s="142" t="s">
        <v>1488</v>
      </c>
    </row>
    <row r="7162" ht="15.75" customHeight="1">
      <c r="C7162" s="142" t="s">
        <v>1489</v>
      </c>
    </row>
    <row r="7163" ht="15.75" customHeight="1">
      <c r="C7163" s="142" t="s">
        <v>2321</v>
      </c>
    </row>
    <row r="7164" ht="15.75" customHeight="1">
      <c r="C7164" s="142" t="s">
        <v>2421</v>
      </c>
    </row>
    <row r="7165" ht="15.75" customHeight="1">
      <c r="C7165" s="142" t="s">
        <v>1492</v>
      </c>
    </row>
    <row r="7166" ht="15.75" customHeight="1">
      <c r="C7166" s="142" t="s">
        <v>1480</v>
      </c>
    </row>
    <row r="7167" ht="15.75" customHeight="1">
      <c r="D7167" s="142" t="s">
        <v>1758</v>
      </c>
    </row>
    <row r="7168" ht="15.75" customHeight="1">
      <c r="D7168" s="142" t="s">
        <v>2212</v>
      </c>
    </row>
    <row r="7169" ht="15.75" customHeight="1">
      <c r="D7169" s="142" t="s">
        <v>2422</v>
      </c>
    </row>
    <row r="7170" ht="15.75" customHeight="1">
      <c r="D7170" s="142" t="s">
        <v>1580</v>
      </c>
    </row>
    <row r="7171" ht="15.75" customHeight="1">
      <c r="C7171" s="142" t="s">
        <v>1497</v>
      </c>
    </row>
    <row r="7172" ht="15.75" customHeight="1">
      <c r="C7172" s="142" t="s">
        <v>1498</v>
      </c>
    </row>
    <row r="7173" ht="15.75" customHeight="1">
      <c r="C7173" s="142" t="s">
        <v>1499</v>
      </c>
    </row>
    <row r="7174" ht="15.75" customHeight="1">
      <c r="C7174" s="142" t="s">
        <v>1500</v>
      </c>
    </row>
    <row r="7175" ht="15.75" customHeight="1">
      <c r="C7175" s="142" t="s">
        <v>1501</v>
      </c>
    </row>
    <row r="7176" ht="15.75" customHeight="1">
      <c r="B7176" s="142" t="s">
        <v>1497</v>
      </c>
    </row>
    <row r="7177" ht="15.75" customHeight="1">
      <c r="B7177" s="142" t="s">
        <v>1480</v>
      </c>
    </row>
    <row r="7178" ht="15.75" customHeight="1">
      <c r="C7178" s="142" t="s">
        <v>2432</v>
      </c>
    </row>
    <row r="7179" ht="15.75" customHeight="1">
      <c r="C7179" s="142" t="s">
        <v>1482</v>
      </c>
    </row>
    <row r="7180" ht="15.75" customHeight="1">
      <c r="C7180" s="142" t="s">
        <v>1517</v>
      </c>
    </row>
    <row r="7181" ht="15.75" customHeight="1">
      <c r="C7181" s="142" t="s">
        <v>1484</v>
      </c>
    </row>
    <row r="7182" ht="15.75" customHeight="1">
      <c r="C7182" s="142" t="s">
        <v>1485</v>
      </c>
    </row>
    <row r="7183" ht="15.75" customHeight="1">
      <c r="C7183" s="142" t="s">
        <v>1486</v>
      </c>
    </row>
    <row r="7184" ht="15.75" customHeight="1">
      <c r="C7184" s="142" t="s">
        <v>1510</v>
      </c>
    </row>
    <row r="7185" ht="15.75" customHeight="1">
      <c r="C7185" s="142" t="s">
        <v>1488</v>
      </c>
    </row>
    <row r="7186" ht="15.75" customHeight="1">
      <c r="C7186" s="142" t="s">
        <v>1489</v>
      </c>
    </row>
    <row r="7187" ht="15.75" customHeight="1">
      <c r="C7187" s="142" t="s">
        <v>2424</v>
      </c>
    </row>
    <row r="7188" ht="15.75" customHeight="1">
      <c r="C7188" s="142" t="s">
        <v>1719</v>
      </c>
    </row>
    <row r="7189" ht="15.75" customHeight="1">
      <c r="C7189" s="142" t="s">
        <v>1492</v>
      </c>
    </row>
    <row r="7190" ht="15.75" customHeight="1">
      <c r="C7190" s="142" t="s">
        <v>1480</v>
      </c>
    </row>
    <row r="7191" ht="15.75" customHeight="1">
      <c r="D7191" s="142" t="s">
        <v>2214</v>
      </c>
    </row>
    <row r="7192" ht="15.75" customHeight="1">
      <c r="D7192" s="142" t="s">
        <v>2212</v>
      </c>
    </row>
    <row r="7193" ht="15.75" customHeight="1">
      <c r="D7193" s="142" t="s">
        <v>2018</v>
      </c>
    </row>
    <row r="7194" ht="15.75" customHeight="1">
      <c r="D7194" s="142" t="s">
        <v>1862</v>
      </c>
    </row>
    <row r="7195" ht="15.75" customHeight="1">
      <c r="C7195" s="142" t="s">
        <v>1497</v>
      </c>
    </row>
    <row r="7196" ht="15.75" customHeight="1">
      <c r="C7196" s="142" t="s">
        <v>1526</v>
      </c>
    </row>
    <row r="7197" ht="15.75" customHeight="1">
      <c r="C7197" s="142" t="s">
        <v>1499</v>
      </c>
    </row>
    <row r="7198" ht="15.75" customHeight="1">
      <c r="C7198" s="142" t="s">
        <v>1500</v>
      </c>
    </row>
    <row r="7199" ht="15.75" customHeight="1">
      <c r="C7199" s="142" t="s">
        <v>1501</v>
      </c>
    </row>
    <row r="7200" ht="15.75" customHeight="1">
      <c r="B7200" s="142" t="s">
        <v>1497</v>
      </c>
    </row>
    <row r="7201" ht="15.75" customHeight="1">
      <c r="B7201" s="142" t="s">
        <v>1480</v>
      </c>
    </row>
    <row r="7202" ht="15.75" customHeight="1">
      <c r="C7202" s="142" t="s">
        <v>2425</v>
      </c>
    </row>
    <row r="7203" ht="15.75" customHeight="1">
      <c r="C7203" s="142" t="s">
        <v>1565</v>
      </c>
    </row>
    <row r="7204" ht="15.75" customHeight="1">
      <c r="C7204" s="142" t="s">
        <v>1517</v>
      </c>
    </row>
    <row r="7205" ht="15.75" customHeight="1">
      <c r="C7205" s="142" t="s">
        <v>1484</v>
      </c>
    </row>
    <row r="7206" ht="15.75" customHeight="1">
      <c r="C7206" s="142" t="s">
        <v>1485</v>
      </c>
    </row>
    <row r="7207" ht="15.75" customHeight="1">
      <c r="C7207" s="142" t="s">
        <v>1486</v>
      </c>
    </row>
    <row r="7208" ht="15.75" customHeight="1">
      <c r="C7208" s="142" t="s">
        <v>1510</v>
      </c>
    </row>
    <row r="7209" ht="15.75" customHeight="1">
      <c r="C7209" s="142" t="s">
        <v>1488</v>
      </c>
    </row>
    <row r="7210" ht="15.75" customHeight="1">
      <c r="C7210" s="142" t="s">
        <v>1489</v>
      </c>
    </row>
    <row r="7211" ht="15.75" customHeight="1">
      <c r="C7211" s="142" t="s">
        <v>2426</v>
      </c>
    </row>
    <row r="7212" ht="15.75" customHeight="1">
      <c r="C7212" s="142" t="s">
        <v>2427</v>
      </c>
    </row>
    <row r="7213" ht="15.75" customHeight="1">
      <c r="C7213" s="142" t="s">
        <v>1492</v>
      </c>
    </row>
    <row r="7214" ht="15.75" customHeight="1">
      <c r="C7214" s="142" t="s">
        <v>1480</v>
      </c>
    </row>
    <row r="7215" ht="15.75" customHeight="1">
      <c r="D7215" s="142" t="s">
        <v>1493</v>
      </c>
    </row>
    <row r="7216" ht="15.75" customHeight="1">
      <c r="D7216" s="142" t="s">
        <v>2428</v>
      </c>
    </row>
    <row r="7217" ht="15.75" customHeight="1">
      <c r="D7217" s="142" t="s">
        <v>1888</v>
      </c>
    </row>
    <row r="7218" ht="15.75" customHeight="1">
      <c r="D7218" s="142" t="s">
        <v>2174</v>
      </c>
    </row>
    <row r="7219" ht="15.75" customHeight="1">
      <c r="C7219" s="142" t="s">
        <v>1497</v>
      </c>
    </row>
    <row r="7220" ht="15.75" customHeight="1">
      <c r="C7220" s="142" t="s">
        <v>1526</v>
      </c>
    </row>
    <row r="7221" ht="15.75" customHeight="1">
      <c r="C7221" s="142" t="s">
        <v>1499</v>
      </c>
    </row>
    <row r="7222" ht="15.75" customHeight="1">
      <c r="C7222" s="142" t="s">
        <v>1500</v>
      </c>
    </row>
    <row r="7223" ht="15.75" customHeight="1">
      <c r="C7223" s="142" t="s">
        <v>1501</v>
      </c>
    </row>
    <row r="7224" ht="15.75" customHeight="1">
      <c r="B7224" s="142" t="s">
        <v>1497</v>
      </c>
    </row>
    <row r="7225" ht="15.75" customHeight="1">
      <c r="A7225" s="142" t="s">
        <v>1527</v>
      </c>
    </row>
    <row r="7226" ht="15.75" customHeight="1"/>
    <row r="7227" ht="15.75" customHeight="1">
      <c r="A7227" s="142" t="s">
        <v>2433</v>
      </c>
    </row>
    <row r="7228" ht="15.75" customHeight="1">
      <c r="A7228" s="142" t="s">
        <v>2434</v>
      </c>
    </row>
    <row r="7229" ht="15.75" customHeight="1">
      <c r="A7229" s="142" t="s">
        <v>1480</v>
      </c>
    </row>
    <row r="7230" ht="15.75" customHeight="1">
      <c r="B7230" s="142" t="s">
        <v>1480</v>
      </c>
    </row>
    <row r="7231" ht="15.75" customHeight="1">
      <c r="C7231" s="142" t="s">
        <v>2416</v>
      </c>
    </row>
    <row r="7232" ht="15.75" customHeight="1">
      <c r="C7232" s="142" t="s">
        <v>1636</v>
      </c>
    </row>
    <row r="7233" ht="15.75" customHeight="1">
      <c r="C7233" s="142" t="s">
        <v>1517</v>
      </c>
    </row>
    <row r="7234" ht="15.75" customHeight="1">
      <c r="C7234" s="142" t="s">
        <v>1484</v>
      </c>
    </row>
    <row r="7235" ht="15.75" customHeight="1">
      <c r="C7235" s="142" t="s">
        <v>1485</v>
      </c>
    </row>
    <row r="7236" ht="15.75" customHeight="1">
      <c r="C7236" s="142" t="s">
        <v>1486</v>
      </c>
    </row>
    <row r="7237" ht="15.75" customHeight="1">
      <c r="C7237" s="142" t="s">
        <v>1510</v>
      </c>
    </row>
    <row r="7238" ht="15.75" customHeight="1">
      <c r="C7238" s="142" t="s">
        <v>1488</v>
      </c>
    </row>
    <row r="7239" ht="15.75" customHeight="1">
      <c r="C7239" s="142" t="s">
        <v>1489</v>
      </c>
    </row>
    <row r="7240" ht="15.75" customHeight="1">
      <c r="C7240" s="142" t="s">
        <v>2417</v>
      </c>
    </row>
    <row r="7241" ht="15.75" customHeight="1">
      <c r="C7241" s="142" t="s">
        <v>1674</v>
      </c>
    </row>
    <row r="7242" ht="15.75" customHeight="1">
      <c r="C7242" s="142" t="s">
        <v>1492</v>
      </c>
    </row>
    <row r="7243" ht="15.75" customHeight="1">
      <c r="C7243" s="142" t="s">
        <v>1480</v>
      </c>
    </row>
    <row r="7244" ht="15.75" customHeight="1">
      <c r="D7244" s="142" t="s">
        <v>1740</v>
      </c>
    </row>
    <row r="7245" ht="15.75" customHeight="1">
      <c r="D7245" s="142" t="s">
        <v>2418</v>
      </c>
    </row>
    <row r="7246" ht="15.75" customHeight="1">
      <c r="D7246" s="142" t="s">
        <v>1938</v>
      </c>
    </row>
    <row r="7247" ht="15.75" customHeight="1">
      <c r="D7247" s="142" t="s">
        <v>1784</v>
      </c>
    </row>
    <row r="7248" ht="15.75" customHeight="1">
      <c r="C7248" s="142" t="s">
        <v>1497</v>
      </c>
    </row>
    <row r="7249" ht="15.75" customHeight="1">
      <c r="C7249" s="142" t="s">
        <v>1498</v>
      </c>
    </row>
    <row r="7250" ht="15.75" customHeight="1">
      <c r="C7250" s="142" t="s">
        <v>1499</v>
      </c>
    </row>
    <row r="7251" ht="15.75" customHeight="1">
      <c r="C7251" s="142" t="s">
        <v>1500</v>
      </c>
    </row>
    <row r="7252" ht="15.75" customHeight="1">
      <c r="C7252" s="142" t="s">
        <v>1501</v>
      </c>
    </row>
    <row r="7253" ht="15.75" customHeight="1">
      <c r="B7253" s="142" t="s">
        <v>1497</v>
      </c>
    </row>
    <row r="7254" ht="15.75" customHeight="1">
      <c r="B7254" s="142" t="s">
        <v>1480</v>
      </c>
    </row>
    <row r="7255" ht="15.75" customHeight="1">
      <c r="C7255" s="142" t="s">
        <v>2419</v>
      </c>
    </row>
    <row r="7256" ht="15.75" customHeight="1">
      <c r="C7256" s="142" t="s">
        <v>1536</v>
      </c>
    </row>
    <row r="7257" ht="15.75" customHeight="1">
      <c r="C7257" s="142" t="s">
        <v>1517</v>
      </c>
    </row>
    <row r="7258" ht="15.75" customHeight="1">
      <c r="C7258" s="142" t="s">
        <v>1484</v>
      </c>
    </row>
    <row r="7259" ht="15.75" customHeight="1">
      <c r="C7259" s="142" t="s">
        <v>1485</v>
      </c>
    </row>
    <row r="7260" ht="15.75" customHeight="1">
      <c r="C7260" s="142" t="s">
        <v>1486</v>
      </c>
    </row>
    <row r="7261" ht="15.75" customHeight="1">
      <c r="C7261" s="142" t="s">
        <v>1510</v>
      </c>
    </row>
    <row r="7262" ht="15.75" customHeight="1">
      <c r="C7262" s="142" t="s">
        <v>1488</v>
      </c>
    </row>
    <row r="7263" ht="15.75" customHeight="1">
      <c r="C7263" s="142" t="s">
        <v>1489</v>
      </c>
    </row>
    <row r="7264" ht="15.75" customHeight="1">
      <c r="C7264" s="142" t="s">
        <v>2394</v>
      </c>
    </row>
    <row r="7265" ht="15.75" customHeight="1">
      <c r="C7265" s="142" t="s">
        <v>1553</v>
      </c>
    </row>
    <row r="7266" ht="15.75" customHeight="1">
      <c r="C7266" s="142" t="s">
        <v>1492</v>
      </c>
    </row>
    <row r="7267" ht="15.75" customHeight="1">
      <c r="C7267" s="142" t="s">
        <v>1480</v>
      </c>
    </row>
    <row r="7268" ht="15.75" customHeight="1">
      <c r="D7268" s="142" t="s">
        <v>1807</v>
      </c>
    </row>
    <row r="7269" ht="15.75" customHeight="1">
      <c r="D7269" s="142" t="s">
        <v>1648</v>
      </c>
    </row>
    <row r="7270" ht="15.75" customHeight="1">
      <c r="D7270" s="142" t="s">
        <v>2282</v>
      </c>
    </row>
    <row r="7271" ht="15.75" customHeight="1">
      <c r="D7271" s="142" t="s">
        <v>1544</v>
      </c>
    </row>
    <row r="7272" ht="15.75" customHeight="1">
      <c r="C7272" s="142" t="s">
        <v>1497</v>
      </c>
    </row>
    <row r="7273" ht="15.75" customHeight="1">
      <c r="C7273" s="142" t="s">
        <v>1498</v>
      </c>
    </row>
    <row r="7274" ht="15.75" customHeight="1">
      <c r="C7274" s="142" t="s">
        <v>1499</v>
      </c>
    </row>
    <row r="7275" ht="15.75" customHeight="1">
      <c r="C7275" s="142" t="s">
        <v>1500</v>
      </c>
    </row>
    <row r="7276" ht="15.75" customHeight="1">
      <c r="C7276" s="142" t="s">
        <v>1501</v>
      </c>
    </row>
    <row r="7277" ht="15.75" customHeight="1">
      <c r="B7277" s="142" t="s">
        <v>1497</v>
      </c>
    </row>
    <row r="7278" ht="15.75" customHeight="1">
      <c r="B7278" s="142" t="s">
        <v>1480</v>
      </c>
    </row>
    <row r="7279" ht="15.75" customHeight="1">
      <c r="C7279" s="142" t="s">
        <v>1717</v>
      </c>
    </row>
    <row r="7280" ht="15.75" customHeight="1">
      <c r="C7280" s="142" t="s">
        <v>1550</v>
      </c>
    </row>
    <row r="7281" ht="15.75" customHeight="1">
      <c r="C7281" s="142" t="s">
        <v>1517</v>
      </c>
    </row>
    <row r="7282" ht="15.75" customHeight="1">
      <c r="C7282" s="142" t="s">
        <v>1484</v>
      </c>
    </row>
    <row r="7283" ht="15.75" customHeight="1">
      <c r="C7283" s="142" t="s">
        <v>1485</v>
      </c>
    </row>
    <row r="7284" ht="15.75" customHeight="1">
      <c r="C7284" s="142" t="s">
        <v>1486</v>
      </c>
    </row>
    <row r="7285" ht="15.75" customHeight="1">
      <c r="C7285" s="142" t="s">
        <v>1510</v>
      </c>
    </row>
    <row r="7286" ht="15.75" customHeight="1">
      <c r="C7286" s="142" t="s">
        <v>1488</v>
      </c>
    </row>
    <row r="7287" ht="15.75" customHeight="1">
      <c r="C7287" s="142" t="s">
        <v>1489</v>
      </c>
    </row>
    <row r="7288" ht="15.75" customHeight="1">
      <c r="C7288" s="142" t="s">
        <v>2027</v>
      </c>
    </row>
    <row r="7289" ht="15.75" customHeight="1">
      <c r="C7289" s="142" t="s">
        <v>1553</v>
      </c>
    </row>
    <row r="7290" ht="15.75" customHeight="1">
      <c r="C7290" s="142" t="s">
        <v>1492</v>
      </c>
    </row>
    <row r="7291" ht="15.75" customHeight="1">
      <c r="C7291" s="142" t="s">
        <v>1480</v>
      </c>
    </row>
    <row r="7292" ht="15.75" customHeight="1">
      <c r="D7292" s="142" t="s">
        <v>2435</v>
      </c>
    </row>
    <row r="7293" ht="15.75" customHeight="1">
      <c r="D7293" s="142" t="s">
        <v>1556</v>
      </c>
    </row>
    <row r="7294" ht="15.75" customHeight="1">
      <c r="D7294" s="142" t="s">
        <v>1879</v>
      </c>
    </row>
    <row r="7295" ht="15.75" customHeight="1">
      <c r="D7295" s="142" t="s">
        <v>1895</v>
      </c>
    </row>
    <row r="7296" ht="15.75" customHeight="1">
      <c r="C7296" s="142" t="s">
        <v>1497</v>
      </c>
    </row>
    <row r="7297" ht="15.75" customHeight="1">
      <c r="C7297" s="142" t="s">
        <v>1498</v>
      </c>
    </row>
    <row r="7298" ht="15.75" customHeight="1">
      <c r="C7298" s="142" t="s">
        <v>1499</v>
      </c>
    </row>
    <row r="7299" ht="15.75" customHeight="1">
      <c r="C7299" s="142" t="s">
        <v>1500</v>
      </c>
    </row>
    <row r="7300" ht="15.75" customHeight="1">
      <c r="C7300" s="142" t="s">
        <v>1501</v>
      </c>
    </row>
    <row r="7301" ht="15.75" customHeight="1">
      <c r="B7301" s="142" t="s">
        <v>1497</v>
      </c>
    </row>
    <row r="7302" ht="15.75" customHeight="1">
      <c r="B7302" s="142" t="s">
        <v>1480</v>
      </c>
    </row>
    <row r="7303" ht="15.75" customHeight="1">
      <c r="C7303" s="142" t="s">
        <v>2420</v>
      </c>
    </row>
    <row r="7304" ht="15.75" customHeight="1">
      <c r="C7304" s="142" t="s">
        <v>1565</v>
      </c>
    </row>
    <row r="7305" ht="15.75" customHeight="1">
      <c r="C7305" s="142" t="s">
        <v>1517</v>
      </c>
    </row>
    <row r="7306" ht="15.75" customHeight="1">
      <c r="C7306" s="142" t="s">
        <v>1484</v>
      </c>
    </row>
    <row r="7307" ht="15.75" customHeight="1">
      <c r="C7307" s="142" t="s">
        <v>1485</v>
      </c>
    </row>
    <row r="7308" ht="15.75" customHeight="1">
      <c r="C7308" s="142" t="s">
        <v>1486</v>
      </c>
    </row>
    <row r="7309" ht="15.75" customHeight="1">
      <c r="C7309" s="142" t="s">
        <v>1510</v>
      </c>
    </row>
    <row r="7310" ht="15.75" customHeight="1">
      <c r="C7310" s="142" t="s">
        <v>1488</v>
      </c>
    </row>
    <row r="7311" ht="15.75" customHeight="1">
      <c r="C7311" s="142" t="s">
        <v>1489</v>
      </c>
    </row>
    <row r="7312" ht="15.75" customHeight="1">
      <c r="C7312" s="142" t="s">
        <v>2321</v>
      </c>
    </row>
    <row r="7313" ht="15.75" customHeight="1">
      <c r="C7313" s="142" t="s">
        <v>2421</v>
      </c>
    </row>
    <row r="7314" ht="15.75" customHeight="1">
      <c r="C7314" s="142" t="s">
        <v>1492</v>
      </c>
    </row>
    <row r="7315" ht="15.75" customHeight="1">
      <c r="C7315" s="142" t="s">
        <v>1480</v>
      </c>
    </row>
    <row r="7316" ht="15.75" customHeight="1">
      <c r="D7316" s="142" t="s">
        <v>1758</v>
      </c>
    </row>
    <row r="7317" ht="15.75" customHeight="1">
      <c r="D7317" s="142" t="s">
        <v>2212</v>
      </c>
    </row>
    <row r="7318" ht="15.75" customHeight="1">
      <c r="D7318" s="142" t="s">
        <v>2422</v>
      </c>
    </row>
    <row r="7319" ht="15.75" customHeight="1">
      <c r="D7319" s="142" t="s">
        <v>1580</v>
      </c>
    </row>
    <row r="7320" ht="15.75" customHeight="1">
      <c r="C7320" s="142" t="s">
        <v>1497</v>
      </c>
    </row>
    <row r="7321" ht="15.75" customHeight="1">
      <c r="C7321" s="142" t="s">
        <v>1498</v>
      </c>
    </row>
    <row r="7322" ht="15.75" customHeight="1">
      <c r="C7322" s="142" t="s">
        <v>1499</v>
      </c>
    </row>
    <row r="7323" ht="15.75" customHeight="1">
      <c r="C7323" s="142" t="s">
        <v>1500</v>
      </c>
    </row>
    <row r="7324" ht="15.75" customHeight="1">
      <c r="C7324" s="142" t="s">
        <v>1501</v>
      </c>
    </row>
    <row r="7325" ht="15.75" customHeight="1">
      <c r="B7325" s="142" t="s">
        <v>1497</v>
      </c>
    </row>
    <row r="7326" ht="15.75" customHeight="1">
      <c r="B7326" s="142" t="s">
        <v>1480</v>
      </c>
    </row>
    <row r="7327" ht="15.75" customHeight="1">
      <c r="C7327" s="142" t="s">
        <v>2423</v>
      </c>
    </row>
    <row r="7328" ht="15.75" customHeight="1">
      <c r="C7328" s="142" t="s">
        <v>1731</v>
      </c>
    </row>
    <row r="7329" ht="15.75" customHeight="1">
      <c r="C7329" s="142" t="s">
        <v>1517</v>
      </c>
    </row>
    <row r="7330" ht="15.75" customHeight="1">
      <c r="C7330" s="142" t="s">
        <v>1484</v>
      </c>
    </row>
    <row r="7331" ht="15.75" customHeight="1">
      <c r="C7331" s="142" t="s">
        <v>1485</v>
      </c>
    </row>
    <row r="7332" ht="15.75" customHeight="1">
      <c r="C7332" s="142" t="s">
        <v>1486</v>
      </c>
    </row>
    <row r="7333" ht="15.75" customHeight="1">
      <c r="C7333" s="142" t="s">
        <v>1510</v>
      </c>
    </row>
    <row r="7334" ht="15.75" customHeight="1">
      <c r="C7334" s="142" t="s">
        <v>1488</v>
      </c>
    </row>
    <row r="7335" ht="15.75" customHeight="1">
      <c r="C7335" s="142" t="s">
        <v>1489</v>
      </c>
    </row>
    <row r="7336" ht="15.75" customHeight="1">
      <c r="C7336" s="142" t="s">
        <v>2424</v>
      </c>
    </row>
    <row r="7337" ht="15.75" customHeight="1">
      <c r="C7337" s="142" t="s">
        <v>1719</v>
      </c>
    </row>
    <row r="7338" ht="15.75" customHeight="1">
      <c r="C7338" s="142" t="s">
        <v>1492</v>
      </c>
    </row>
    <row r="7339" ht="15.75" customHeight="1">
      <c r="C7339" s="142" t="s">
        <v>1480</v>
      </c>
    </row>
    <row r="7340" ht="15.75" customHeight="1">
      <c r="D7340" s="142" t="s">
        <v>2139</v>
      </c>
    </row>
    <row r="7341" ht="15.75" customHeight="1">
      <c r="D7341" s="142" t="s">
        <v>2212</v>
      </c>
    </row>
    <row r="7342" ht="15.75" customHeight="1">
      <c r="D7342" s="142" t="s">
        <v>1855</v>
      </c>
    </row>
    <row r="7343" ht="15.75" customHeight="1">
      <c r="D7343" s="142" t="s">
        <v>2048</v>
      </c>
    </row>
    <row r="7344" ht="15.75" customHeight="1">
      <c r="C7344" s="142" t="s">
        <v>1497</v>
      </c>
    </row>
    <row r="7345" ht="15.75" customHeight="1">
      <c r="C7345" s="142" t="s">
        <v>1526</v>
      </c>
    </row>
    <row r="7346" ht="15.75" customHeight="1">
      <c r="C7346" s="142" t="s">
        <v>1499</v>
      </c>
    </row>
    <row r="7347" ht="15.75" customHeight="1">
      <c r="C7347" s="142" t="s">
        <v>1500</v>
      </c>
    </row>
    <row r="7348" ht="15.75" customHeight="1">
      <c r="C7348" s="142" t="s">
        <v>1501</v>
      </c>
    </row>
    <row r="7349" ht="15.75" customHeight="1">
      <c r="B7349" s="142" t="s">
        <v>1497</v>
      </c>
    </row>
    <row r="7350" ht="15.75" customHeight="1">
      <c r="B7350" s="142" t="s">
        <v>1480</v>
      </c>
    </row>
    <row r="7351" ht="15.75" customHeight="1">
      <c r="C7351" s="142" t="s">
        <v>2425</v>
      </c>
    </row>
    <row r="7352" ht="15.75" customHeight="1">
      <c r="C7352" s="142" t="s">
        <v>1565</v>
      </c>
    </row>
    <row r="7353" ht="15.75" customHeight="1">
      <c r="C7353" s="142" t="s">
        <v>1517</v>
      </c>
    </row>
    <row r="7354" ht="15.75" customHeight="1">
      <c r="C7354" s="142" t="s">
        <v>1484</v>
      </c>
    </row>
    <row r="7355" ht="15.75" customHeight="1">
      <c r="C7355" s="142" t="s">
        <v>1485</v>
      </c>
    </row>
    <row r="7356" ht="15.75" customHeight="1">
      <c r="C7356" s="142" t="s">
        <v>1486</v>
      </c>
    </row>
    <row r="7357" ht="15.75" customHeight="1">
      <c r="C7357" s="142" t="s">
        <v>1510</v>
      </c>
    </row>
    <row r="7358" ht="15.75" customHeight="1">
      <c r="C7358" s="142" t="s">
        <v>1488</v>
      </c>
    </row>
    <row r="7359" ht="15.75" customHeight="1">
      <c r="C7359" s="142" t="s">
        <v>1489</v>
      </c>
    </row>
    <row r="7360" ht="15.75" customHeight="1">
      <c r="C7360" s="142" t="s">
        <v>2426</v>
      </c>
    </row>
    <row r="7361" ht="15.75" customHeight="1">
      <c r="C7361" s="142" t="s">
        <v>2427</v>
      </c>
    </row>
    <row r="7362" ht="15.75" customHeight="1">
      <c r="C7362" s="142" t="s">
        <v>1492</v>
      </c>
    </row>
    <row r="7363" ht="15.75" customHeight="1">
      <c r="C7363" s="142" t="s">
        <v>1480</v>
      </c>
    </row>
    <row r="7364" ht="15.75" customHeight="1">
      <c r="D7364" s="142" t="s">
        <v>1493</v>
      </c>
    </row>
    <row r="7365" ht="15.75" customHeight="1">
      <c r="D7365" s="142" t="s">
        <v>2428</v>
      </c>
    </row>
    <row r="7366" ht="15.75" customHeight="1">
      <c r="D7366" s="142" t="s">
        <v>1888</v>
      </c>
    </row>
    <row r="7367" ht="15.75" customHeight="1">
      <c r="D7367" s="142" t="s">
        <v>2174</v>
      </c>
    </row>
    <row r="7368" ht="15.75" customHeight="1">
      <c r="C7368" s="142" t="s">
        <v>1497</v>
      </c>
    </row>
    <row r="7369" ht="15.75" customHeight="1">
      <c r="C7369" s="142" t="s">
        <v>1526</v>
      </c>
    </row>
    <row r="7370" ht="15.75" customHeight="1">
      <c r="C7370" s="142" t="s">
        <v>1499</v>
      </c>
    </row>
    <row r="7371" ht="15.75" customHeight="1">
      <c r="C7371" s="142" t="s">
        <v>1500</v>
      </c>
    </row>
    <row r="7372" ht="15.75" customHeight="1">
      <c r="C7372" s="142" t="s">
        <v>1501</v>
      </c>
    </row>
    <row r="7373" ht="15.75" customHeight="1">
      <c r="B7373" s="142" t="s">
        <v>1497</v>
      </c>
    </row>
    <row r="7374" ht="15.75" customHeight="1">
      <c r="A7374" s="142" t="s">
        <v>1527</v>
      </c>
    </row>
    <row r="7375" ht="15.75" customHeight="1"/>
    <row r="7376" ht="15.75" customHeight="1">
      <c r="A7376" s="142" t="s">
        <v>2436</v>
      </c>
    </row>
    <row r="7377" ht="15.75" customHeight="1">
      <c r="A7377" s="142" t="s">
        <v>2437</v>
      </c>
    </row>
    <row r="7378" ht="15.75" customHeight="1">
      <c r="A7378" s="142" t="s">
        <v>1480</v>
      </c>
    </row>
    <row r="7379" ht="15.75" customHeight="1">
      <c r="B7379" s="142" t="s">
        <v>1480</v>
      </c>
    </row>
    <row r="7380" ht="15.75" customHeight="1">
      <c r="C7380" s="142" t="s">
        <v>2438</v>
      </c>
    </row>
    <row r="7381" ht="15.75" customHeight="1">
      <c r="C7381" s="142" t="s">
        <v>1565</v>
      </c>
    </row>
    <row r="7382" ht="15.75" customHeight="1">
      <c r="C7382" s="142" t="s">
        <v>1517</v>
      </c>
    </row>
    <row r="7383" ht="15.75" customHeight="1">
      <c r="C7383" s="142" t="s">
        <v>1484</v>
      </c>
    </row>
    <row r="7384" ht="15.75" customHeight="1">
      <c r="C7384" s="142" t="s">
        <v>1485</v>
      </c>
    </row>
    <row r="7385" ht="15.75" customHeight="1">
      <c r="C7385" s="142" t="s">
        <v>1486</v>
      </c>
    </row>
    <row r="7386" ht="15.75" customHeight="1">
      <c r="C7386" s="142" t="s">
        <v>1510</v>
      </c>
    </row>
    <row r="7387" ht="15.75" customHeight="1">
      <c r="C7387" s="142" t="s">
        <v>1488</v>
      </c>
    </row>
    <row r="7388" ht="15.75" customHeight="1">
      <c r="C7388" s="142" t="s">
        <v>1489</v>
      </c>
    </row>
    <row r="7389" ht="15.75" customHeight="1">
      <c r="C7389" s="142" t="s">
        <v>1750</v>
      </c>
    </row>
    <row r="7390" ht="15.75" customHeight="1">
      <c r="C7390" s="142" t="s">
        <v>1719</v>
      </c>
    </row>
    <row r="7391" ht="15.75" customHeight="1">
      <c r="C7391" s="142" t="s">
        <v>1492</v>
      </c>
    </row>
    <row r="7392" ht="15.75" customHeight="1">
      <c r="C7392" s="142" t="s">
        <v>1480</v>
      </c>
    </row>
    <row r="7393" ht="15.75" customHeight="1">
      <c r="D7393" s="142" t="s">
        <v>1692</v>
      </c>
    </row>
    <row r="7394" ht="15.75" customHeight="1">
      <c r="D7394" s="142" t="s">
        <v>2047</v>
      </c>
    </row>
    <row r="7395" ht="15.75" customHeight="1">
      <c r="D7395" s="142" t="s">
        <v>2362</v>
      </c>
    </row>
    <row r="7396" ht="15.75" customHeight="1">
      <c r="D7396" s="142" t="s">
        <v>1629</v>
      </c>
    </row>
    <row r="7397" ht="15.75" customHeight="1">
      <c r="C7397" s="142" t="s">
        <v>1497</v>
      </c>
    </row>
    <row r="7398" ht="15.75" customHeight="1">
      <c r="C7398" s="142" t="s">
        <v>1498</v>
      </c>
    </row>
    <row r="7399" ht="15.75" customHeight="1">
      <c r="C7399" s="142" t="s">
        <v>1499</v>
      </c>
    </row>
    <row r="7400" ht="15.75" customHeight="1">
      <c r="C7400" s="142" t="s">
        <v>1500</v>
      </c>
    </row>
    <row r="7401" ht="15.75" customHeight="1">
      <c r="C7401" s="142" t="s">
        <v>1501</v>
      </c>
    </row>
    <row r="7402" ht="15.75" customHeight="1">
      <c r="B7402" s="142" t="s">
        <v>1497</v>
      </c>
    </row>
    <row r="7403" ht="15.75" customHeight="1">
      <c r="B7403" s="142" t="s">
        <v>1480</v>
      </c>
    </row>
    <row r="7404" ht="15.75" customHeight="1">
      <c r="C7404" s="142" t="s">
        <v>2439</v>
      </c>
    </row>
    <row r="7405" ht="15.75" customHeight="1">
      <c r="C7405" s="142" t="s">
        <v>1536</v>
      </c>
    </row>
    <row r="7406" ht="15.75" customHeight="1">
      <c r="C7406" s="142" t="s">
        <v>1517</v>
      </c>
    </row>
    <row r="7407" ht="15.75" customHeight="1">
      <c r="C7407" s="142" t="s">
        <v>1484</v>
      </c>
    </row>
    <row r="7408" ht="15.75" customHeight="1">
      <c r="C7408" s="142" t="s">
        <v>1537</v>
      </c>
    </row>
    <row r="7409" ht="15.75" customHeight="1">
      <c r="C7409" s="142" t="s">
        <v>1486</v>
      </c>
    </row>
    <row r="7410" ht="15.75" customHeight="1">
      <c r="C7410" s="142" t="s">
        <v>1538</v>
      </c>
    </row>
    <row r="7411" ht="15.75" customHeight="1">
      <c r="C7411" s="142" t="s">
        <v>1488</v>
      </c>
    </row>
    <row r="7412" ht="15.75" customHeight="1">
      <c r="C7412" s="142" t="s">
        <v>1637</v>
      </c>
    </row>
    <row r="7413" ht="15.75" customHeight="1">
      <c r="C7413" s="142" t="s">
        <v>2440</v>
      </c>
    </row>
    <row r="7414" ht="15.75" customHeight="1">
      <c r="C7414" s="142" t="s">
        <v>1674</v>
      </c>
    </row>
    <row r="7415" ht="15.75" customHeight="1">
      <c r="C7415" s="142" t="s">
        <v>1492</v>
      </c>
    </row>
    <row r="7416" ht="15.75" customHeight="1">
      <c r="C7416" s="142" t="s">
        <v>1480</v>
      </c>
    </row>
    <row r="7417" ht="15.75" customHeight="1">
      <c r="D7417" s="142" t="s">
        <v>2025</v>
      </c>
    </row>
    <row r="7418" ht="15.75" customHeight="1">
      <c r="D7418" s="142" t="s">
        <v>1753</v>
      </c>
    </row>
    <row r="7419" ht="15.75" customHeight="1">
      <c r="D7419" s="142" t="s">
        <v>2150</v>
      </c>
    </row>
    <row r="7420" ht="15.75" customHeight="1">
      <c r="D7420" s="142" t="s">
        <v>1508</v>
      </c>
    </row>
    <row r="7421" ht="15.75" customHeight="1">
      <c r="C7421" s="142" t="s">
        <v>1497</v>
      </c>
    </row>
    <row r="7422" ht="15.75" customHeight="1">
      <c r="C7422" s="142" t="s">
        <v>1498</v>
      </c>
    </row>
    <row r="7423" ht="15.75" customHeight="1">
      <c r="C7423" s="142" t="s">
        <v>1499</v>
      </c>
    </row>
    <row r="7424" ht="15.75" customHeight="1">
      <c r="C7424" s="142" t="s">
        <v>1500</v>
      </c>
    </row>
    <row r="7425" ht="15.75" customHeight="1">
      <c r="C7425" s="142" t="s">
        <v>1501</v>
      </c>
    </row>
    <row r="7426" ht="15.75" customHeight="1">
      <c r="B7426" s="142" t="s">
        <v>1497</v>
      </c>
    </row>
    <row r="7427" ht="15.75" customHeight="1">
      <c r="B7427" s="142" t="s">
        <v>1480</v>
      </c>
    </row>
    <row r="7428" ht="15.75" customHeight="1">
      <c r="C7428" s="142" t="s">
        <v>2015</v>
      </c>
    </row>
    <row r="7429" ht="15.75" customHeight="1">
      <c r="C7429" s="142" t="s">
        <v>1482</v>
      </c>
    </row>
    <row r="7430" ht="15.75" customHeight="1">
      <c r="C7430" s="142" t="s">
        <v>1517</v>
      </c>
    </row>
    <row r="7431" ht="15.75" customHeight="1">
      <c r="C7431" s="142" t="s">
        <v>1484</v>
      </c>
    </row>
    <row r="7432" ht="15.75" customHeight="1">
      <c r="C7432" s="142" t="s">
        <v>1485</v>
      </c>
    </row>
    <row r="7433" ht="15.75" customHeight="1">
      <c r="C7433" s="142" t="s">
        <v>1486</v>
      </c>
    </row>
    <row r="7434" ht="15.75" customHeight="1">
      <c r="C7434" s="142" t="s">
        <v>1510</v>
      </c>
    </row>
    <row r="7435" ht="15.75" customHeight="1">
      <c r="C7435" s="142" t="s">
        <v>1488</v>
      </c>
    </row>
    <row r="7436" ht="15.75" customHeight="1">
      <c r="C7436" s="142" t="s">
        <v>1489</v>
      </c>
    </row>
    <row r="7437" ht="15.75" customHeight="1">
      <c r="C7437" s="142" t="s">
        <v>2016</v>
      </c>
    </row>
    <row r="7438" ht="15.75" customHeight="1">
      <c r="C7438" s="142" t="s">
        <v>1698</v>
      </c>
    </row>
    <row r="7439" ht="15.75" customHeight="1">
      <c r="C7439" s="142" t="s">
        <v>1492</v>
      </c>
    </row>
    <row r="7440" ht="15.75" customHeight="1">
      <c r="C7440" s="142" t="s">
        <v>1480</v>
      </c>
    </row>
    <row r="7441" ht="15.75" customHeight="1">
      <c r="D7441" s="142" t="s">
        <v>1790</v>
      </c>
    </row>
    <row r="7442" ht="15.75" customHeight="1">
      <c r="D7442" s="142" t="s">
        <v>1941</v>
      </c>
    </row>
    <row r="7443" ht="15.75" customHeight="1">
      <c r="D7443" s="142" t="s">
        <v>2017</v>
      </c>
    </row>
    <row r="7444" ht="15.75" customHeight="1">
      <c r="D7444" s="142" t="s">
        <v>2018</v>
      </c>
    </row>
    <row r="7445" ht="15.75" customHeight="1">
      <c r="C7445" s="142" t="s">
        <v>1497</v>
      </c>
    </row>
    <row r="7446" ht="15.75" customHeight="1">
      <c r="C7446" s="142" t="s">
        <v>2223</v>
      </c>
    </row>
    <row r="7447" ht="15.75" customHeight="1">
      <c r="C7447" s="142" t="s">
        <v>1499</v>
      </c>
    </row>
    <row r="7448" ht="15.75" customHeight="1">
      <c r="C7448" s="142" t="s">
        <v>1500</v>
      </c>
    </row>
    <row r="7449" ht="15.75" customHeight="1">
      <c r="C7449" s="142" t="s">
        <v>1501</v>
      </c>
    </row>
    <row r="7450" ht="15.75" customHeight="1">
      <c r="B7450" s="142" t="s">
        <v>1497</v>
      </c>
    </row>
    <row r="7451" ht="15.75" customHeight="1">
      <c r="B7451" s="142" t="s">
        <v>1480</v>
      </c>
    </row>
    <row r="7452" ht="15.75" customHeight="1">
      <c r="C7452" s="142" t="s">
        <v>2029</v>
      </c>
    </row>
    <row r="7453" ht="15.75" customHeight="1">
      <c r="C7453" s="142" t="s">
        <v>1565</v>
      </c>
    </row>
    <row r="7454" ht="15.75" customHeight="1">
      <c r="C7454" s="142" t="s">
        <v>1517</v>
      </c>
    </row>
    <row r="7455" ht="15.75" customHeight="1">
      <c r="C7455" s="142" t="s">
        <v>1484</v>
      </c>
    </row>
    <row r="7456" ht="15.75" customHeight="1">
      <c r="C7456" s="142" t="s">
        <v>1485</v>
      </c>
    </row>
    <row r="7457" ht="15.75" customHeight="1">
      <c r="C7457" s="142" t="s">
        <v>1486</v>
      </c>
    </row>
    <row r="7458" ht="15.75" customHeight="1">
      <c r="C7458" s="142" t="s">
        <v>1510</v>
      </c>
    </row>
    <row r="7459" ht="15.75" customHeight="1">
      <c r="C7459" s="142" t="s">
        <v>1488</v>
      </c>
    </row>
    <row r="7460" ht="15.75" customHeight="1">
      <c r="C7460" s="142" t="s">
        <v>1489</v>
      </c>
    </row>
    <row r="7461" ht="15.75" customHeight="1">
      <c r="C7461" s="142" t="s">
        <v>2030</v>
      </c>
    </row>
    <row r="7462" ht="15.75" customHeight="1">
      <c r="C7462" s="142" t="s">
        <v>1719</v>
      </c>
    </row>
    <row r="7463" ht="15.75" customHeight="1">
      <c r="C7463" s="142" t="s">
        <v>1492</v>
      </c>
    </row>
    <row r="7464" ht="15.75" customHeight="1">
      <c r="C7464" s="142" t="s">
        <v>1480</v>
      </c>
    </row>
    <row r="7465" ht="15.75" customHeight="1">
      <c r="D7465" s="142" t="s">
        <v>1790</v>
      </c>
    </row>
    <row r="7466" ht="15.75" customHeight="1">
      <c r="D7466" s="142" t="s">
        <v>2031</v>
      </c>
    </row>
    <row r="7467" ht="15.75" customHeight="1">
      <c r="D7467" s="142" t="s">
        <v>1604</v>
      </c>
    </row>
    <row r="7468" ht="15.75" customHeight="1">
      <c r="D7468" s="142" t="s">
        <v>1914</v>
      </c>
    </row>
    <row r="7469" ht="15.75" customHeight="1">
      <c r="C7469" s="142" t="s">
        <v>1497</v>
      </c>
    </row>
    <row r="7470" ht="15.75" customHeight="1">
      <c r="C7470" s="142" t="s">
        <v>2032</v>
      </c>
    </row>
    <row r="7471" ht="15.75" customHeight="1">
      <c r="C7471" s="142" t="s">
        <v>1499</v>
      </c>
    </row>
    <row r="7472" ht="15.75" customHeight="1">
      <c r="C7472" s="142" t="s">
        <v>1500</v>
      </c>
    </row>
    <row r="7473" ht="15.75" customHeight="1">
      <c r="C7473" s="142" t="s">
        <v>1501</v>
      </c>
    </row>
    <row r="7474" ht="15.75" customHeight="1">
      <c r="B7474" s="142" t="s">
        <v>1497</v>
      </c>
    </row>
    <row r="7475" ht="15.75" customHeight="1">
      <c r="B7475" s="142" t="s">
        <v>1480</v>
      </c>
    </row>
    <row r="7476" ht="15.75" customHeight="1">
      <c r="C7476" s="142" t="s">
        <v>2261</v>
      </c>
    </row>
    <row r="7477" ht="15.75" customHeight="1">
      <c r="C7477" s="142" t="s">
        <v>1550</v>
      </c>
    </row>
    <row r="7478" ht="15.75" customHeight="1">
      <c r="C7478" s="142" t="s">
        <v>1517</v>
      </c>
    </row>
    <row r="7479" ht="15.75" customHeight="1">
      <c r="C7479" s="142" t="s">
        <v>1484</v>
      </c>
    </row>
    <row r="7480" ht="15.75" customHeight="1">
      <c r="C7480" s="142" t="s">
        <v>1485</v>
      </c>
    </row>
    <row r="7481" ht="15.75" customHeight="1">
      <c r="C7481" s="142" t="s">
        <v>1486</v>
      </c>
    </row>
    <row r="7482" ht="15.75" customHeight="1">
      <c r="C7482" s="142" t="s">
        <v>1510</v>
      </c>
    </row>
    <row r="7483" ht="15.75" customHeight="1">
      <c r="C7483" s="142" t="s">
        <v>1488</v>
      </c>
    </row>
    <row r="7484" ht="15.75" customHeight="1">
      <c r="C7484" s="142" t="s">
        <v>1489</v>
      </c>
    </row>
    <row r="7485" ht="15.75" customHeight="1">
      <c r="C7485" s="142" t="s">
        <v>2262</v>
      </c>
    </row>
    <row r="7486" ht="15.75" customHeight="1">
      <c r="C7486" s="142" t="s">
        <v>1698</v>
      </c>
    </row>
    <row r="7487" ht="15.75" customHeight="1">
      <c r="C7487" s="142" t="s">
        <v>1492</v>
      </c>
    </row>
    <row r="7488" ht="15.75" customHeight="1">
      <c r="C7488" s="142" t="s">
        <v>1480</v>
      </c>
    </row>
    <row r="7489" ht="15.75" customHeight="1">
      <c r="D7489" s="142" t="s">
        <v>1648</v>
      </c>
    </row>
    <row r="7490" ht="15.75" customHeight="1">
      <c r="D7490" s="142" t="s">
        <v>1721</v>
      </c>
    </row>
    <row r="7491" ht="15.75" customHeight="1">
      <c r="D7491" s="142" t="s">
        <v>1737</v>
      </c>
    </row>
    <row r="7492" ht="15.75" customHeight="1">
      <c r="D7492" s="142" t="s">
        <v>1974</v>
      </c>
    </row>
    <row r="7493" ht="15.75" customHeight="1">
      <c r="C7493" s="142" t="s">
        <v>1497</v>
      </c>
    </row>
    <row r="7494" ht="15.75" customHeight="1">
      <c r="C7494" s="142" t="s">
        <v>1526</v>
      </c>
    </row>
    <row r="7495" ht="15.75" customHeight="1">
      <c r="C7495" s="142" t="s">
        <v>1499</v>
      </c>
    </row>
    <row r="7496" ht="15.75" customHeight="1">
      <c r="C7496" s="142" t="s">
        <v>1500</v>
      </c>
    </row>
    <row r="7497" ht="15.75" customHeight="1">
      <c r="C7497" s="142" t="s">
        <v>1501</v>
      </c>
    </row>
    <row r="7498" ht="15.75" customHeight="1">
      <c r="B7498" s="142" t="s">
        <v>1497</v>
      </c>
    </row>
    <row r="7499" ht="15.75" customHeight="1">
      <c r="B7499" s="142" t="s">
        <v>1480</v>
      </c>
    </row>
    <row r="7500" ht="15.75" customHeight="1">
      <c r="C7500" s="142" t="s">
        <v>2441</v>
      </c>
    </row>
    <row r="7501" ht="15.75" customHeight="1">
      <c r="C7501" s="142" t="s">
        <v>1550</v>
      </c>
    </row>
    <row r="7502" ht="15.75" customHeight="1">
      <c r="C7502" s="142" t="s">
        <v>1517</v>
      </c>
    </row>
    <row r="7503" ht="15.75" customHeight="1">
      <c r="C7503" s="142" t="s">
        <v>1484</v>
      </c>
    </row>
    <row r="7504" ht="15.75" customHeight="1">
      <c r="C7504" s="142" t="s">
        <v>1537</v>
      </c>
    </row>
    <row r="7505" ht="15.75" customHeight="1">
      <c r="C7505" s="142" t="s">
        <v>1486</v>
      </c>
    </row>
    <row r="7506" ht="15.75" customHeight="1">
      <c r="C7506" s="142" t="s">
        <v>1538</v>
      </c>
    </row>
    <row r="7507" ht="15.75" customHeight="1">
      <c r="C7507" s="142" t="s">
        <v>1488</v>
      </c>
    </row>
    <row r="7508" ht="15.75" customHeight="1">
      <c r="C7508" s="142" t="s">
        <v>1489</v>
      </c>
    </row>
    <row r="7509" ht="15.75" customHeight="1">
      <c r="C7509" s="142" t="s">
        <v>2442</v>
      </c>
    </row>
    <row r="7510" ht="15.75" customHeight="1">
      <c r="C7510" s="142" t="s">
        <v>2443</v>
      </c>
    </row>
    <row r="7511" ht="15.75" customHeight="1">
      <c r="C7511" s="142" t="s">
        <v>1492</v>
      </c>
    </row>
    <row r="7512" ht="15.75" customHeight="1">
      <c r="C7512" s="142" t="s">
        <v>1480</v>
      </c>
    </row>
    <row r="7513" ht="15.75" customHeight="1">
      <c r="D7513" s="142" t="s">
        <v>1695</v>
      </c>
    </row>
    <row r="7514" ht="15.75" customHeight="1">
      <c r="D7514" s="142" t="s">
        <v>2150</v>
      </c>
    </row>
    <row r="7515" ht="15.75" customHeight="1">
      <c r="D7515" s="142" t="s">
        <v>2028</v>
      </c>
    </row>
    <row r="7516" ht="15.75" customHeight="1">
      <c r="D7516" s="142" t="s">
        <v>1543</v>
      </c>
    </row>
    <row r="7517" ht="15.75" customHeight="1">
      <c r="C7517" s="142" t="s">
        <v>1497</v>
      </c>
    </row>
    <row r="7518" ht="15.75" customHeight="1">
      <c r="C7518" s="142" t="s">
        <v>1526</v>
      </c>
    </row>
    <row r="7519" ht="15.75" customHeight="1">
      <c r="C7519" s="142" t="s">
        <v>1499</v>
      </c>
    </row>
    <row r="7520" ht="15.75" customHeight="1">
      <c r="C7520" s="142" t="s">
        <v>1500</v>
      </c>
    </row>
    <row r="7521" ht="15.75" customHeight="1">
      <c r="C7521" s="142" t="s">
        <v>1501</v>
      </c>
    </row>
    <row r="7522" ht="15.75" customHeight="1">
      <c r="B7522" s="142" t="s">
        <v>1497</v>
      </c>
    </row>
    <row r="7523" ht="15.75" customHeight="1">
      <c r="A7523" s="142" t="s">
        <v>1527</v>
      </c>
    </row>
    <row r="7524" ht="15.75" customHeight="1"/>
    <row r="7525" ht="15.75" customHeight="1">
      <c r="A7525" s="142" t="s">
        <v>2444</v>
      </c>
    </row>
    <row r="7526" ht="15.75" customHeight="1">
      <c r="A7526" s="142" t="s">
        <v>2445</v>
      </c>
    </row>
    <row r="7527" ht="15.75" customHeight="1">
      <c r="A7527" s="142" t="s">
        <v>1480</v>
      </c>
    </row>
    <row r="7528" ht="15.75" customHeight="1">
      <c r="B7528" s="142" t="s">
        <v>1480</v>
      </c>
    </row>
    <row r="7529" ht="15.75" customHeight="1">
      <c r="C7529" s="142" t="s">
        <v>1964</v>
      </c>
    </row>
    <row r="7530" ht="15.75" customHeight="1">
      <c r="C7530" s="142" t="s">
        <v>1536</v>
      </c>
    </row>
    <row r="7531" ht="15.75" customHeight="1">
      <c r="C7531" s="142" t="s">
        <v>1517</v>
      </c>
    </row>
    <row r="7532" ht="15.75" customHeight="1">
      <c r="C7532" s="142" t="s">
        <v>1484</v>
      </c>
    </row>
    <row r="7533" ht="15.75" customHeight="1">
      <c r="C7533" s="142" t="s">
        <v>1485</v>
      </c>
    </row>
    <row r="7534" ht="15.75" customHeight="1">
      <c r="C7534" s="142" t="s">
        <v>1486</v>
      </c>
    </row>
    <row r="7535" ht="15.75" customHeight="1">
      <c r="C7535" s="142" t="s">
        <v>1510</v>
      </c>
    </row>
    <row r="7536" ht="15.75" customHeight="1">
      <c r="C7536" s="142" t="s">
        <v>1488</v>
      </c>
    </row>
    <row r="7537" ht="15.75" customHeight="1">
      <c r="C7537" s="142" t="s">
        <v>1489</v>
      </c>
    </row>
    <row r="7538" ht="15.75" customHeight="1">
      <c r="C7538" s="142" t="s">
        <v>2446</v>
      </c>
    </row>
    <row r="7539" ht="15.75" customHeight="1">
      <c r="C7539" s="142" t="s">
        <v>1674</v>
      </c>
    </row>
    <row r="7540" ht="15.75" customHeight="1">
      <c r="C7540" s="142" t="s">
        <v>1492</v>
      </c>
    </row>
    <row r="7541" ht="15.75" customHeight="1">
      <c r="C7541" s="142" t="s">
        <v>1480</v>
      </c>
    </row>
    <row r="7542" ht="15.75" customHeight="1">
      <c r="D7542" s="142" t="s">
        <v>1966</v>
      </c>
    </row>
    <row r="7543" ht="15.75" customHeight="1">
      <c r="D7543" s="142" t="s">
        <v>1879</v>
      </c>
    </row>
    <row r="7544" ht="15.75" customHeight="1">
      <c r="D7544" s="142" t="s">
        <v>1967</v>
      </c>
    </row>
    <row r="7545" ht="15.75" customHeight="1">
      <c r="D7545" s="142" t="s">
        <v>2060</v>
      </c>
    </row>
    <row r="7546" ht="15.75" customHeight="1">
      <c r="C7546" s="142" t="s">
        <v>1497</v>
      </c>
    </row>
    <row r="7547" ht="15.75" customHeight="1">
      <c r="C7547" s="142" t="s">
        <v>1498</v>
      </c>
    </row>
    <row r="7548" ht="15.75" customHeight="1">
      <c r="C7548" s="142" t="s">
        <v>1499</v>
      </c>
    </row>
    <row r="7549" ht="15.75" customHeight="1">
      <c r="C7549" s="142" t="s">
        <v>1500</v>
      </c>
    </row>
    <row r="7550" ht="15.75" customHeight="1">
      <c r="C7550" s="142" t="s">
        <v>1501</v>
      </c>
    </row>
    <row r="7551" ht="15.75" customHeight="1">
      <c r="B7551" s="142" t="s">
        <v>1497</v>
      </c>
    </row>
    <row r="7552" ht="15.75" customHeight="1">
      <c r="B7552" s="142" t="s">
        <v>1480</v>
      </c>
    </row>
    <row r="7553" ht="15.75" customHeight="1">
      <c r="C7553" s="142" t="s">
        <v>1901</v>
      </c>
    </row>
    <row r="7554" ht="15.75" customHeight="1">
      <c r="C7554" s="142" t="s">
        <v>1536</v>
      </c>
    </row>
    <row r="7555" ht="15.75" customHeight="1">
      <c r="C7555" s="142" t="s">
        <v>1517</v>
      </c>
    </row>
    <row r="7556" ht="15.75" customHeight="1">
      <c r="C7556" s="142" t="s">
        <v>1484</v>
      </c>
    </row>
    <row r="7557" ht="15.75" customHeight="1">
      <c r="C7557" s="142" t="s">
        <v>1485</v>
      </c>
    </row>
    <row r="7558" ht="15.75" customHeight="1">
      <c r="C7558" s="142" t="s">
        <v>1486</v>
      </c>
    </row>
    <row r="7559" ht="15.75" customHeight="1">
      <c r="C7559" s="142" t="s">
        <v>1510</v>
      </c>
    </row>
    <row r="7560" ht="15.75" customHeight="1">
      <c r="C7560" s="142" t="s">
        <v>1488</v>
      </c>
    </row>
    <row r="7561" ht="15.75" customHeight="1">
      <c r="C7561" s="142" t="s">
        <v>1489</v>
      </c>
    </row>
    <row r="7562" ht="15.75" customHeight="1">
      <c r="C7562" s="142" t="s">
        <v>1902</v>
      </c>
    </row>
    <row r="7563" ht="15.75" customHeight="1">
      <c r="C7563" s="142" t="s">
        <v>1553</v>
      </c>
    </row>
    <row r="7564" ht="15.75" customHeight="1">
      <c r="C7564" s="142" t="s">
        <v>1492</v>
      </c>
    </row>
    <row r="7565" ht="15.75" customHeight="1">
      <c r="C7565" s="142" t="s">
        <v>1480</v>
      </c>
    </row>
    <row r="7566" ht="15.75" customHeight="1">
      <c r="D7566" s="142" t="s">
        <v>1675</v>
      </c>
    </row>
    <row r="7567" ht="15.75" customHeight="1">
      <c r="D7567" s="142" t="s">
        <v>1903</v>
      </c>
    </row>
    <row r="7568" ht="15.75" customHeight="1">
      <c r="D7568" s="142" t="s">
        <v>1895</v>
      </c>
    </row>
    <row r="7569" ht="15.75" customHeight="1">
      <c r="D7569" s="142" t="s">
        <v>1580</v>
      </c>
    </row>
    <row r="7570" ht="15.75" customHeight="1">
      <c r="C7570" s="142" t="s">
        <v>1497</v>
      </c>
    </row>
    <row r="7571" ht="15.75" customHeight="1">
      <c r="C7571" s="142" t="s">
        <v>1498</v>
      </c>
    </row>
    <row r="7572" ht="15.75" customHeight="1">
      <c r="C7572" s="142" t="s">
        <v>1499</v>
      </c>
    </row>
    <row r="7573" ht="15.75" customHeight="1">
      <c r="C7573" s="142" t="s">
        <v>1500</v>
      </c>
    </row>
    <row r="7574" ht="15.75" customHeight="1">
      <c r="C7574" s="142" t="s">
        <v>1501</v>
      </c>
    </row>
    <row r="7575" ht="15.75" customHeight="1">
      <c r="B7575" s="142" t="s">
        <v>1497</v>
      </c>
    </row>
    <row r="7576" ht="15.75" customHeight="1">
      <c r="B7576" s="142" t="s">
        <v>1480</v>
      </c>
    </row>
    <row r="7577" ht="15.75" customHeight="1">
      <c r="C7577" s="142" t="s">
        <v>2312</v>
      </c>
    </row>
    <row r="7578" ht="15.75" customHeight="1">
      <c r="C7578" s="142" t="s">
        <v>1565</v>
      </c>
    </row>
    <row r="7579" ht="15.75" customHeight="1">
      <c r="C7579" s="142" t="s">
        <v>1517</v>
      </c>
    </row>
    <row r="7580" ht="15.75" customHeight="1">
      <c r="C7580" s="142" t="s">
        <v>1484</v>
      </c>
    </row>
    <row r="7581" ht="15.75" customHeight="1">
      <c r="C7581" s="142" t="s">
        <v>1485</v>
      </c>
    </row>
    <row r="7582" ht="15.75" customHeight="1">
      <c r="C7582" s="142" t="s">
        <v>1486</v>
      </c>
    </row>
    <row r="7583" ht="15.75" customHeight="1">
      <c r="C7583" s="142" t="s">
        <v>1510</v>
      </c>
    </row>
    <row r="7584" ht="15.75" customHeight="1">
      <c r="C7584" s="142" t="s">
        <v>1488</v>
      </c>
    </row>
    <row r="7585" ht="15.75" customHeight="1">
      <c r="C7585" s="142" t="s">
        <v>1489</v>
      </c>
    </row>
    <row r="7586" ht="15.75" customHeight="1">
      <c r="C7586" s="142" t="s">
        <v>2313</v>
      </c>
    </row>
    <row r="7587" ht="15.75" customHeight="1">
      <c r="C7587" s="142" t="s">
        <v>1553</v>
      </c>
    </row>
    <row r="7588" ht="15.75" customHeight="1">
      <c r="C7588" s="142" t="s">
        <v>1492</v>
      </c>
    </row>
    <row r="7589" ht="15.75" customHeight="1">
      <c r="C7589" s="142" t="s">
        <v>1480</v>
      </c>
    </row>
    <row r="7590" ht="15.75" customHeight="1">
      <c r="D7590" s="142" t="s">
        <v>1523</v>
      </c>
    </row>
    <row r="7591" ht="15.75" customHeight="1">
      <c r="D7591" s="142" t="s">
        <v>1773</v>
      </c>
    </row>
    <row r="7592" ht="15.75" customHeight="1">
      <c r="D7592" s="142" t="s">
        <v>1532</v>
      </c>
    </row>
    <row r="7593" ht="15.75" customHeight="1">
      <c r="D7593" s="142" t="s">
        <v>1759</v>
      </c>
    </row>
    <row r="7594" ht="15.75" customHeight="1">
      <c r="C7594" s="142" t="s">
        <v>1497</v>
      </c>
    </row>
    <row r="7595" ht="15.75" customHeight="1">
      <c r="C7595" s="142" t="s">
        <v>2223</v>
      </c>
    </row>
    <row r="7596" ht="15.75" customHeight="1">
      <c r="C7596" s="142" t="s">
        <v>1499</v>
      </c>
    </row>
    <row r="7597" ht="15.75" customHeight="1">
      <c r="C7597" s="142" t="s">
        <v>1500</v>
      </c>
    </row>
    <row r="7598" ht="15.75" customHeight="1">
      <c r="C7598" s="142" t="s">
        <v>1501</v>
      </c>
    </row>
    <row r="7599" ht="15.75" customHeight="1">
      <c r="B7599" s="142" t="s">
        <v>1497</v>
      </c>
    </row>
    <row r="7600" ht="15.75" customHeight="1">
      <c r="B7600" s="142" t="s">
        <v>1480</v>
      </c>
    </row>
    <row r="7601" ht="15.75" customHeight="1">
      <c r="C7601" s="142" t="s">
        <v>2447</v>
      </c>
    </row>
    <row r="7602" ht="15.75" customHeight="1">
      <c r="C7602" s="142" t="s">
        <v>1651</v>
      </c>
    </row>
    <row r="7603" ht="15.75" customHeight="1">
      <c r="C7603" s="142" t="s">
        <v>1517</v>
      </c>
    </row>
    <row r="7604" ht="15.75" customHeight="1">
      <c r="C7604" s="142" t="s">
        <v>1484</v>
      </c>
    </row>
    <row r="7605" ht="15.75" customHeight="1">
      <c r="C7605" s="142" t="s">
        <v>1537</v>
      </c>
    </row>
    <row r="7606" ht="15.75" customHeight="1">
      <c r="C7606" s="142" t="s">
        <v>1645</v>
      </c>
    </row>
    <row r="7607" ht="15.75" customHeight="1">
      <c r="C7607" s="142" t="s">
        <v>1510</v>
      </c>
    </row>
    <row r="7608" ht="15.75" customHeight="1">
      <c r="C7608" s="142" t="s">
        <v>1488</v>
      </c>
    </row>
    <row r="7609" ht="15.75" customHeight="1">
      <c r="C7609" s="142" t="s">
        <v>1489</v>
      </c>
    </row>
    <row r="7610" ht="15.75" customHeight="1">
      <c r="C7610" s="142" t="s">
        <v>2030</v>
      </c>
    </row>
    <row r="7611" ht="15.75" customHeight="1">
      <c r="C7611" s="142" t="s">
        <v>2448</v>
      </c>
    </row>
    <row r="7612" ht="15.75" customHeight="1">
      <c r="C7612" s="142" t="s">
        <v>1492</v>
      </c>
    </row>
    <row r="7613" ht="15.75" customHeight="1">
      <c r="C7613" s="142" t="s">
        <v>1480</v>
      </c>
    </row>
    <row r="7614" ht="15.75" customHeight="1">
      <c r="D7614" s="142" t="s">
        <v>1823</v>
      </c>
    </row>
    <row r="7615" ht="15.75" customHeight="1">
      <c r="D7615" s="142" t="s">
        <v>1910</v>
      </c>
    </row>
    <row r="7616" ht="15.75" customHeight="1">
      <c r="D7616" s="142" t="s">
        <v>1931</v>
      </c>
    </row>
    <row r="7617" ht="15.75" customHeight="1">
      <c r="D7617" s="142" t="s">
        <v>1899</v>
      </c>
    </row>
    <row r="7618" ht="15.75" customHeight="1">
      <c r="C7618" s="142" t="s">
        <v>1497</v>
      </c>
    </row>
    <row r="7619" ht="15.75" customHeight="1">
      <c r="C7619" s="142" t="s">
        <v>2032</v>
      </c>
    </row>
    <row r="7620" ht="15.75" customHeight="1">
      <c r="C7620" s="142" t="s">
        <v>1499</v>
      </c>
    </row>
    <row r="7621" ht="15.75" customHeight="1">
      <c r="C7621" s="142" t="s">
        <v>1500</v>
      </c>
    </row>
    <row r="7622" ht="15.75" customHeight="1">
      <c r="C7622" s="142" t="s">
        <v>1501</v>
      </c>
    </row>
    <row r="7623" ht="15.75" customHeight="1">
      <c r="B7623" s="142" t="s">
        <v>1497</v>
      </c>
    </row>
    <row r="7624" ht="15.75" customHeight="1">
      <c r="B7624" s="142" t="s">
        <v>1480</v>
      </c>
    </row>
    <row r="7625" ht="15.75" customHeight="1">
      <c r="C7625" s="142" t="s">
        <v>2449</v>
      </c>
    </row>
    <row r="7626" ht="15.75" customHeight="1">
      <c r="C7626" s="142" t="s">
        <v>1565</v>
      </c>
    </row>
    <row r="7627" ht="15.75" customHeight="1">
      <c r="C7627" s="142" t="s">
        <v>1517</v>
      </c>
    </row>
    <row r="7628" ht="15.75" customHeight="1">
      <c r="C7628" s="142" t="s">
        <v>1484</v>
      </c>
    </row>
    <row r="7629" ht="15.75" customHeight="1">
      <c r="C7629" s="142" t="s">
        <v>1485</v>
      </c>
    </row>
    <row r="7630" ht="15.75" customHeight="1">
      <c r="C7630" s="142" t="s">
        <v>1486</v>
      </c>
    </row>
    <row r="7631" ht="15.75" customHeight="1">
      <c r="C7631" s="142" t="s">
        <v>1510</v>
      </c>
    </row>
    <row r="7632" ht="15.75" customHeight="1">
      <c r="C7632" s="142" t="s">
        <v>1488</v>
      </c>
    </row>
    <row r="7633" ht="15.75" customHeight="1">
      <c r="C7633" s="142" t="s">
        <v>1489</v>
      </c>
    </row>
    <row r="7634" ht="15.75" customHeight="1">
      <c r="C7634" s="142" t="s">
        <v>2450</v>
      </c>
    </row>
    <row r="7635" ht="15.75" customHeight="1">
      <c r="C7635" s="142" t="s">
        <v>1719</v>
      </c>
    </row>
    <row r="7636" ht="15.75" customHeight="1">
      <c r="C7636" s="142" t="s">
        <v>1492</v>
      </c>
    </row>
    <row r="7637" ht="15.75" customHeight="1">
      <c r="C7637" s="142" t="s">
        <v>1480</v>
      </c>
    </row>
    <row r="7638" ht="15.75" customHeight="1">
      <c r="D7638" s="142" t="s">
        <v>2451</v>
      </c>
    </row>
    <row r="7639" ht="15.75" customHeight="1">
      <c r="D7639" s="142" t="s">
        <v>1773</v>
      </c>
    </row>
    <row r="7640" ht="15.75" customHeight="1">
      <c r="D7640" s="142" t="s">
        <v>1705</v>
      </c>
    </row>
    <row r="7641" ht="15.75" customHeight="1">
      <c r="D7641" s="142" t="s">
        <v>2092</v>
      </c>
    </row>
    <row r="7642" ht="15.75" customHeight="1">
      <c r="C7642" s="142" t="s">
        <v>1497</v>
      </c>
    </row>
    <row r="7643" ht="15.75" customHeight="1">
      <c r="C7643" s="142" t="s">
        <v>1526</v>
      </c>
    </row>
    <row r="7644" ht="15.75" customHeight="1">
      <c r="C7644" s="142" t="s">
        <v>1499</v>
      </c>
    </row>
    <row r="7645" ht="15.75" customHeight="1">
      <c r="C7645" s="142" t="s">
        <v>1500</v>
      </c>
    </row>
    <row r="7646" ht="15.75" customHeight="1">
      <c r="C7646" s="142" t="s">
        <v>1501</v>
      </c>
    </row>
    <row r="7647" ht="15.75" customHeight="1">
      <c r="B7647" s="142" t="s">
        <v>1497</v>
      </c>
    </row>
    <row r="7648" ht="15.75" customHeight="1">
      <c r="B7648" s="142" t="s">
        <v>1480</v>
      </c>
    </row>
    <row r="7649" ht="15.75" customHeight="1">
      <c r="C7649" s="142" t="s">
        <v>2235</v>
      </c>
    </row>
    <row r="7650" ht="15.75" customHeight="1">
      <c r="C7650" s="142" t="s">
        <v>1565</v>
      </c>
    </row>
    <row r="7651" ht="15.75" customHeight="1">
      <c r="C7651" s="142" t="s">
        <v>1517</v>
      </c>
    </row>
    <row r="7652" ht="15.75" customHeight="1">
      <c r="C7652" s="142" t="s">
        <v>1484</v>
      </c>
    </row>
    <row r="7653" ht="15.75" customHeight="1">
      <c r="C7653" s="142" t="s">
        <v>1485</v>
      </c>
    </row>
    <row r="7654" ht="15.75" customHeight="1">
      <c r="C7654" s="142" t="s">
        <v>1486</v>
      </c>
    </row>
    <row r="7655" ht="15.75" customHeight="1">
      <c r="C7655" s="142" t="s">
        <v>1510</v>
      </c>
    </row>
    <row r="7656" ht="15.75" customHeight="1">
      <c r="C7656" s="142" t="s">
        <v>1488</v>
      </c>
    </row>
    <row r="7657" ht="15.75" customHeight="1">
      <c r="C7657" s="142" t="s">
        <v>1489</v>
      </c>
    </row>
    <row r="7658" ht="15.75" customHeight="1">
      <c r="C7658" s="142" t="s">
        <v>2452</v>
      </c>
    </row>
    <row r="7659" ht="15.75" customHeight="1">
      <c r="C7659" s="142" t="s">
        <v>2453</v>
      </c>
    </row>
    <row r="7660" ht="15.75" customHeight="1">
      <c r="C7660" s="142" t="s">
        <v>1492</v>
      </c>
    </row>
    <row r="7661" ht="15.75" customHeight="1">
      <c r="C7661" s="142" t="s">
        <v>1480</v>
      </c>
    </row>
    <row r="7662" ht="15.75" customHeight="1">
      <c r="D7662" s="142" t="s">
        <v>1790</v>
      </c>
    </row>
    <row r="7663" ht="15.75" customHeight="1">
      <c r="D7663" s="142" t="s">
        <v>2177</v>
      </c>
    </row>
    <row r="7664" ht="15.75" customHeight="1">
      <c r="D7664" s="142" t="s">
        <v>1941</v>
      </c>
    </row>
    <row r="7665" ht="15.75" customHeight="1">
      <c r="D7665" s="142" t="s">
        <v>1567</v>
      </c>
    </row>
    <row r="7666" ht="15.75" customHeight="1">
      <c r="C7666" s="142" t="s">
        <v>1497</v>
      </c>
    </row>
    <row r="7667" ht="15.75" customHeight="1">
      <c r="C7667" s="142" t="s">
        <v>1534</v>
      </c>
    </row>
    <row r="7668" ht="15.75" customHeight="1">
      <c r="C7668" s="142" t="s">
        <v>1499</v>
      </c>
    </row>
    <row r="7669" ht="15.75" customHeight="1">
      <c r="C7669" s="142" t="s">
        <v>1500</v>
      </c>
    </row>
    <row r="7670" ht="15.75" customHeight="1">
      <c r="C7670" s="142" t="s">
        <v>1501</v>
      </c>
    </row>
    <row r="7671" ht="15.75" customHeight="1">
      <c r="B7671" s="142" t="s">
        <v>1497</v>
      </c>
    </row>
    <row r="7672" ht="15.75" customHeight="1">
      <c r="A7672" s="142" t="s">
        <v>1527</v>
      </c>
    </row>
    <row r="7673" ht="15.75" customHeight="1"/>
    <row r="7674" ht="15.75" customHeight="1">
      <c r="A7674" s="142" t="s">
        <v>2454</v>
      </c>
    </row>
    <row r="7675" ht="15.75" customHeight="1">
      <c r="A7675" s="142" t="s">
        <v>2455</v>
      </c>
    </row>
    <row r="7676" ht="15.75" customHeight="1">
      <c r="A7676" s="142" t="s">
        <v>1480</v>
      </c>
    </row>
    <row r="7677" ht="15.75" customHeight="1">
      <c r="B7677" s="142" t="s">
        <v>1480</v>
      </c>
    </row>
    <row r="7678" ht="15.75" customHeight="1">
      <c r="C7678" s="142" t="s">
        <v>2456</v>
      </c>
    </row>
    <row r="7679" ht="15.75" customHeight="1">
      <c r="C7679" s="142" t="s">
        <v>1565</v>
      </c>
    </row>
    <row r="7680" ht="15.75" customHeight="1">
      <c r="C7680" s="142" t="s">
        <v>1483</v>
      </c>
    </row>
    <row r="7681" ht="15.75" customHeight="1">
      <c r="C7681" s="142" t="s">
        <v>1484</v>
      </c>
    </row>
    <row r="7682" ht="15.75" customHeight="1">
      <c r="C7682" s="142" t="s">
        <v>1485</v>
      </c>
    </row>
    <row r="7683" ht="15.75" customHeight="1">
      <c r="C7683" s="142" t="s">
        <v>1486</v>
      </c>
    </row>
    <row r="7684" ht="15.75" customHeight="1">
      <c r="C7684" s="142" t="s">
        <v>1510</v>
      </c>
    </row>
    <row r="7685" ht="15.75" customHeight="1">
      <c r="C7685" s="142" t="s">
        <v>1488</v>
      </c>
    </row>
    <row r="7686" ht="15.75" customHeight="1">
      <c r="C7686" s="142" t="s">
        <v>1489</v>
      </c>
    </row>
    <row r="7687" ht="15.75" customHeight="1">
      <c r="C7687" s="142" t="s">
        <v>2127</v>
      </c>
    </row>
    <row r="7688" ht="15.75" customHeight="1">
      <c r="C7688" s="142" t="s">
        <v>1674</v>
      </c>
    </row>
    <row r="7689" ht="15.75" customHeight="1">
      <c r="C7689" s="142" t="s">
        <v>1492</v>
      </c>
    </row>
    <row r="7690" ht="15.75" customHeight="1">
      <c r="C7690" s="142" t="s">
        <v>1480</v>
      </c>
    </row>
    <row r="7691" ht="15.75" customHeight="1">
      <c r="D7691" s="142" t="s">
        <v>2115</v>
      </c>
    </row>
    <row r="7692" ht="15.75" customHeight="1">
      <c r="D7692" s="142" t="s">
        <v>2047</v>
      </c>
    </row>
    <row r="7693" ht="15.75" customHeight="1">
      <c r="D7693" s="142" t="s">
        <v>2457</v>
      </c>
    </row>
    <row r="7694" ht="15.75" customHeight="1">
      <c r="D7694" s="142" t="s">
        <v>2458</v>
      </c>
    </row>
    <row r="7695" ht="15.75" customHeight="1">
      <c r="C7695" s="142" t="s">
        <v>1497</v>
      </c>
    </row>
    <row r="7696" ht="15.75" customHeight="1">
      <c r="C7696" s="142" t="s">
        <v>1498</v>
      </c>
    </row>
    <row r="7697" ht="15.75" customHeight="1">
      <c r="C7697" s="142" t="s">
        <v>1499</v>
      </c>
    </row>
    <row r="7698" ht="15.75" customHeight="1">
      <c r="C7698" s="142" t="s">
        <v>1500</v>
      </c>
    </row>
    <row r="7699" ht="15.75" customHeight="1">
      <c r="C7699" s="142" t="s">
        <v>1501</v>
      </c>
    </row>
    <row r="7700" ht="15.75" customHeight="1">
      <c r="B7700" s="142" t="s">
        <v>1497</v>
      </c>
    </row>
    <row r="7701" ht="15.75" customHeight="1">
      <c r="B7701" s="142" t="s">
        <v>1480</v>
      </c>
    </row>
    <row r="7702" ht="15.75" customHeight="1">
      <c r="C7702" s="142" t="s">
        <v>2459</v>
      </c>
    </row>
    <row r="7703" ht="15.75" customHeight="1">
      <c r="C7703" s="142" t="s">
        <v>1565</v>
      </c>
    </row>
    <row r="7704" ht="15.75" customHeight="1">
      <c r="C7704" s="142" t="s">
        <v>1503</v>
      </c>
    </row>
    <row r="7705" ht="15.75" customHeight="1">
      <c r="C7705" s="142" t="s">
        <v>1484</v>
      </c>
    </row>
    <row r="7706" ht="15.75" customHeight="1">
      <c r="C7706" s="142" t="s">
        <v>1485</v>
      </c>
    </row>
    <row r="7707" ht="15.75" customHeight="1">
      <c r="C7707" s="142" t="s">
        <v>1486</v>
      </c>
    </row>
    <row r="7708" ht="15.75" customHeight="1">
      <c r="C7708" s="142" t="s">
        <v>1510</v>
      </c>
    </row>
    <row r="7709" ht="15.75" customHeight="1">
      <c r="C7709" s="142" t="s">
        <v>1488</v>
      </c>
    </row>
    <row r="7710" ht="15.75" customHeight="1">
      <c r="C7710" s="142" t="s">
        <v>1489</v>
      </c>
    </row>
    <row r="7711" ht="15.75" customHeight="1">
      <c r="C7711" s="142" t="s">
        <v>2460</v>
      </c>
    </row>
    <row r="7712" ht="15.75" customHeight="1">
      <c r="C7712" s="142" t="s">
        <v>1835</v>
      </c>
    </row>
    <row r="7713" ht="15.75" customHeight="1">
      <c r="C7713" s="142" t="s">
        <v>1492</v>
      </c>
    </row>
    <row r="7714" ht="15.75" customHeight="1">
      <c r="C7714" s="142" t="s">
        <v>1480</v>
      </c>
    </row>
    <row r="7715" ht="15.75" customHeight="1">
      <c r="D7715" s="142" t="s">
        <v>1790</v>
      </c>
    </row>
    <row r="7716" ht="15.75" customHeight="1">
      <c r="D7716" s="142" t="s">
        <v>2461</v>
      </c>
    </row>
    <row r="7717" ht="15.75" customHeight="1">
      <c r="D7717" s="142" t="s">
        <v>1506</v>
      </c>
    </row>
    <row r="7718" ht="15.75" customHeight="1">
      <c r="D7718" s="142" t="s">
        <v>1914</v>
      </c>
    </row>
    <row r="7719" ht="15.75" customHeight="1">
      <c r="C7719" s="142" t="s">
        <v>1497</v>
      </c>
    </row>
    <row r="7720" ht="15.75" customHeight="1">
      <c r="C7720" s="142" t="s">
        <v>1526</v>
      </c>
    </row>
    <row r="7721" ht="15.75" customHeight="1">
      <c r="C7721" s="142" t="s">
        <v>1499</v>
      </c>
    </row>
    <row r="7722" ht="15.75" customHeight="1">
      <c r="C7722" s="142" t="s">
        <v>1500</v>
      </c>
    </row>
    <row r="7723" ht="15.75" customHeight="1">
      <c r="C7723" s="142" t="s">
        <v>1501</v>
      </c>
    </row>
    <row r="7724" ht="15.75" customHeight="1">
      <c r="B7724" s="142" t="s">
        <v>1497</v>
      </c>
    </row>
    <row r="7725" ht="15.75" customHeight="1">
      <c r="B7725" s="142" t="s">
        <v>1480</v>
      </c>
    </row>
    <row r="7726" ht="15.75" customHeight="1">
      <c r="C7726" s="142" t="s">
        <v>2462</v>
      </c>
    </row>
    <row r="7727" ht="15.75" customHeight="1">
      <c r="C7727" s="142" t="s">
        <v>1536</v>
      </c>
    </row>
    <row r="7728" ht="15.75" customHeight="1">
      <c r="C7728" s="142" t="s">
        <v>1517</v>
      </c>
    </row>
    <row r="7729" ht="15.75" customHeight="1">
      <c r="C7729" s="142" t="s">
        <v>1484</v>
      </c>
    </row>
    <row r="7730" ht="15.75" customHeight="1">
      <c r="C7730" s="142" t="s">
        <v>1485</v>
      </c>
    </row>
    <row r="7731" ht="15.75" customHeight="1">
      <c r="C7731" s="142" t="s">
        <v>1486</v>
      </c>
    </row>
    <row r="7732" ht="15.75" customHeight="1">
      <c r="C7732" s="142" t="s">
        <v>1510</v>
      </c>
    </row>
    <row r="7733" ht="15.75" customHeight="1">
      <c r="C7733" s="142" t="s">
        <v>1488</v>
      </c>
    </row>
    <row r="7734" ht="15.75" customHeight="1">
      <c r="C7734" s="142" t="s">
        <v>1489</v>
      </c>
    </row>
    <row r="7735" ht="15.75" customHeight="1">
      <c r="C7735" s="142" t="s">
        <v>2463</v>
      </c>
    </row>
    <row r="7736" ht="15.75" customHeight="1">
      <c r="C7736" s="142" t="s">
        <v>2464</v>
      </c>
    </row>
    <row r="7737" ht="15.75" customHeight="1">
      <c r="C7737" s="142" t="s">
        <v>1492</v>
      </c>
    </row>
    <row r="7738" ht="15.75" customHeight="1">
      <c r="C7738" s="142" t="s">
        <v>1480</v>
      </c>
    </row>
    <row r="7739" ht="15.75" customHeight="1">
      <c r="D7739" s="142" t="s">
        <v>1815</v>
      </c>
    </row>
    <row r="7740" ht="15.75" customHeight="1">
      <c r="D7740" s="142" t="s">
        <v>2028</v>
      </c>
    </row>
    <row r="7741" ht="15.75" customHeight="1">
      <c r="D7741" s="142" t="s">
        <v>1962</v>
      </c>
    </row>
    <row r="7742" ht="15.75" customHeight="1">
      <c r="D7742" s="142" t="s">
        <v>1629</v>
      </c>
    </row>
    <row r="7743" ht="15.75" customHeight="1">
      <c r="C7743" s="142" t="s">
        <v>1497</v>
      </c>
    </row>
    <row r="7744" ht="15.75" customHeight="1">
      <c r="C7744" s="142" t="s">
        <v>1498</v>
      </c>
    </row>
    <row r="7745" ht="15.75" customHeight="1">
      <c r="C7745" s="142" t="s">
        <v>1499</v>
      </c>
    </row>
    <row r="7746" ht="15.75" customHeight="1">
      <c r="C7746" s="142" t="s">
        <v>1500</v>
      </c>
    </row>
    <row r="7747" ht="15.75" customHeight="1">
      <c r="C7747" s="142" t="s">
        <v>1501</v>
      </c>
    </row>
    <row r="7748" ht="15.75" customHeight="1">
      <c r="B7748" s="142" t="s">
        <v>1497</v>
      </c>
    </row>
    <row r="7749" ht="15.75" customHeight="1">
      <c r="B7749" s="142" t="s">
        <v>1480</v>
      </c>
    </row>
    <row r="7750" ht="15.75" customHeight="1">
      <c r="C7750" s="142" t="s">
        <v>2465</v>
      </c>
    </row>
    <row r="7751" ht="15.75" customHeight="1">
      <c r="C7751" s="142" t="s">
        <v>1636</v>
      </c>
    </row>
    <row r="7752" ht="15.75" customHeight="1">
      <c r="C7752" s="142" t="s">
        <v>1517</v>
      </c>
    </row>
    <row r="7753" ht="15.75" customHeight="1">
      <c r="C7753" s="142" t="s">
        <v>1484</v>
      </c>
    </row>
    <row r="7754" ht="15.75" customHeight="1">
      <c r="C7754" s="142" t="s">
        <v>1485</v>
      </c>
    </row>
    <row r="7755" ht="15.75" customHeight="1">
      <c r="C7755" s="142" t="s">
        <v>1486</v>
      </c>
    </row>
    <row r="7756" ht="15.75" customHeight="1">
      <c r="C7756" s="142" t="s">
        <v>1510</v>
      </c>
    </row>
    <row r="7757" ht="15.75" customHeight="1">
      <c r="C7757" s="142" t="s">
        <v>1488</v>
      </c>
    </row>
    <row r="7758" ht="15.75" customHeight="1">
      <c r="C7758" s="142" t="s">
        <v>1489</v>
      </c>
    </row>
    <row r="7759" ht="15.75" customHeight="1">
      <c r="C7759" s="142" t="s">
        <v>1969</v>
      </c>
    </row>
    <row r="7760" ht="15.75" customHeight="1">
      <c r="C7760" s="142" t="s">
        <v>2466</v>
      </c>
    </row>
    <row r="7761" ht="15.75" customHeight="1">
      <c r="C7761" s="142" t="s">
        <v>1492</v>
      </c>
    </row>
    <row r="7762" ht="15.75" customHeight="1">
      <c r="C7762" s="142" t="s">
        <v>1480</v>
      </c>
    </row>
    <row r="7763" ht="15.75" customHeight="1">
      <c r="D7763" s="142" t="s">
        <v>1941</v>
      </c>
    </row>
    <row r="7764" ht="15.75" customHeight="1">
      <c r="D7764" s="142" t="s">
        <v>2177</v>
      </c>
    </row>
    <row r="7765" ht="15.75" customHeight="1">
      <c r="D7765" s="142" t="s">
        <v>2091</v>
      </c>
    </row>
    <row r="7766" ht="15.75" customHeight="1">
      <c r="D7766" s="142" t="s">
        <v>1643</v>
      </c>
    </row>
    <row r="7767" ht="15.75" customHeight="1">
      <c r="C7767" s="142" t="s">
        <v>1497</v>
      </c>
    </row>
    <row r="7768" ht="15.75" customHeight="1">
      <c r="C7768" s="142" t="s">
        <v>1534</v>
      </c>
    </row>
    <row r="7769" ht="15.75" customHeight="1">
      <c r="C7769" s="142" t="s">
        <v>1499</v>
      </c>
    </row>
    <row r="7770" ht="15.75" customHeight="1">
      <c r="C7770" s="142" t="s">
        <v>1500</v>
      </c>
    </row>
    <row r="7771" ht="15.75" customHeight="1">
      <c r="C7771" s="142" t="s">
        <v>1501</v>
      </c>
    </row>
    <row r="7772" ht="15.75" customHeight="1">
      <c r="B7772" s="142" t="s">
        <v>1497</v>
      </c>
    </row>
    <row r="7773" ht="15.75" customHeight="1">
      <c r="B7773" s="142" t="s">
        <v>1480</v>
      </c>
    </row>
    <row r="7774" ht="15.75" customHeight="1">
      <c r="C7774" s="142" t="s">
        <v>2467</v>
      </c>
    </row>
    <row r="7775" ht="15.75" customHeight="1">
      <c r="C7775" s="142" t="s">
        <v>1565</v>
      </c>
    </row>
    <row r="7776" ht="15.75" customHeight="1">
      <c r="C7776" s="142" t="s">
        <v>1517</v>
      </c>
    </row>
    <row r="7777" ht="15.75" customHeight="1">
      <c r="C7777" s="142" t="s">
        <v>1484</v>
      </c>
    </row>
    <row r="7778" ht="15.75" customHeight="1">
      <c r="C7778" s="142" t="s">
        <v>1485</v>
      </c>
    </row>
    <row r="7779" ht="15.75" customHeight="1">
      <c r="C7779" s="142" t="s">
        <v>1486</v>
      </c>
    </row>
    <row r="7780" ht="15.75" customHeight="1">
      <c r="C7780" s="142" t="s">
        <v>1510</v>
      </c>
    </row>
    <row r="7781" ht="15.75" customHeight="1">
      <c r="C7781" s="142" t="s">
        <v>1488</v>
      </c>
    </row>
    <row r="7782" ht="15.75" customHeight="1">
      <c r="C7782" s="142" t="s">
        <v>1489</v>
      </c>
    </row>
    <row r="7783" ht="15.75" customHeight="1">
      <c r="C7783" s="142" t="s">
        <v>2468</v>
      </c>
    </row>
    <row r="7784" ht="15.75" customHeight="1">
      <c r="C7784" s="142" t="s">
        <v>1733</v>
      </c>
    </row>
    <row r="7785" ht="15.75" customHeight="1">
      <c r="C7785" s="142" t="s">
        <v>1492</v>
      </c>
    </row>
    <row r="7786" ht="15.75" customHeight="1">
      <c r="C7786" s="142" t="s">
        <v>1480</v>
      </c>
    </row>
    <row r="7787" ht="15.75" customHeight="1">
      <c r="D7787" s="142" t="s">
        <v>1734</v>
      </c>
    </row>
    <row r="7788" ht="15.75" customHeight="1">
      <c r="D7788" s="142" t="s">
        <v>2469</v>
      </c>
    </row>
    <row r="7789" ht="15.75" customHeight="1">
      <c r="D7789" s="142" t="s">
        <v>2358</v>
      </c>
    </row>
    <row r="7790" ht="15.75" customHeight="1">
      <c r="D7790" s="142" t="s">
        <v>1508</v>
      </c>
    </row>
    <row r="7791" ht="15.75" customHeight="1">
      <c r="C7791" s="142" t="s">
        <v>1497</v>
      </c>
    </row>
    <row r="7792" ht="15.75" customHeight="1">
      <c r="C7792" s="142" t="s">
        <v>1526</v>
      </c>
    </row>
    <row r="7793" ht="15.75" customHeight="1">
      <c r="C7793" s="142" t="s">
        <v>1499</v>
      </c>
    </row>
    <row r="7794" ht="15.75" customHeight="1">
      <c r="C7794" s="142" t="s">
        <v>1500</v>
      </c>
    </row>
    <row r="7795" ht="15.75" customHeight="1">
      <c r="C7795" s="142" t="s">
        <v>1501</v>
      </c>
    </row>
    <row r="7796" ht="15.75" customHeight="1">
      <c r="B7796" s="142" t="s">
        <v>1497</v>
      </c>
    </row>
    <row r="7797" ht="15.75" customHeight="1">
      <c r="B7797" s="142" t="s">
        <v>1480</v>
      </c>
    </row>
    <row r="7798" ht="15.75" customHeight="1">
      <c r="C7798" s="142" t="s">
        <v>2470</v>
      </c>
    </row>
    <row r="7799" ht="15.75" customHeight="1">
      <c r="C7799" s="142" t="s">
        <v>1636</v>
      </c>
    </row>
    <row r="7800" ht="15.75" customHeight="1">
      <c r="C7800" s="142" t="s">
        <v>1517</v>
      </c>
    </row>
    <row r="7801" ht="15.75" customHeight="1">
      <c r="C7801" s="142" t="s">
        <v>1484</v>
      </c>
    </row>
    <row r="7802" ht="15.75" customHeight="1">
      <c r="C7802" s="142" t="s">
        <v>1485</v>
      </c>
    </row>
    <row r="7803" ht="15.75" customHeight="1">
      <c r="C7803" s="142" t="s">
        <v>1486</v>
      </c>
    </row>
    <row r="7804" ht="15.75" customHeight="1">
      <c r="C7804" s="142" t="s">
        <v>1510</v>
      </c>
    </row>
    <row r="7805" ht="15.75" customHeight="1">
      <c r="C7805" s="142" t="s">
        <v>1488</v>
      </c>
    </row>
    <row r="7806" ht="15.75" customHeight="1">
      <c r="C7806" s="142" t="s">
        <v>1489</v>
      </c>
    </row>
    <row r="7807" ht="15.75" customHeight="1">
      <c r="C7807" s="142" t="s">
        <v>2471</v>
      </c>
    </row>
    <row r="7808" ht="15.75" customHeight="1">
      <c r="C7808" s="142" t="s">
        <v>1719</v>
      </c>
    </row>
    <row r="7809" ht="15.75" customHeight="1">
      <c r="C7809" s="142" t="s">
        <v>1492</v>
      </c>
    </row>
    <row r="7810" ht="15.75" customHeight="1">
      <c r="C7810" s="142" t="s">
        <v>1480</v>
      </c>
    </row>
    <row r="7811" ht="15.75" customHeight="1">
      <c r="D7811" s="142" t="s">
        <v>1888</v>
      </c>
    </row>
    <row r="7812" ht="15.75" customHeight="1">
      <c r="D7812" s="142" t="s">
        <v>2353</v>
      </c>
    </row>
    <row r="7813" ht="15.75" customHeight="1">
      <c r="D7813" s="142" t="s">
        <v>1629</v>
      </c>
    </row>
    <row r="7814" ht="15.75" customHeight="1">
      <c r="D7814" s="142" t="s">
        <v>2018</v>
      </c>
    </row>
    <row r="7815" ht="15.75" customHeight="1">
      <c r="C7815" s="142" t="s">
        <v>1497</v>
      </c>
    </row>
    <row r="7816" ht="15.75" customHeight="1">
      <c r="C7816" s="142" t="s">
        <v>2223</v>
      </c>
    </row>
    <row r="7817" ht="15.75" customHeight="1">
      <c r="C7817" s="142" t="s">
        <v>1499</v>
      </c>
    </row>
    <row r="7818" ht="15.75" customHeight="1">
      <c r="C7818" s="142" t="s">
        <v>1500</v>
      </c>
    </row>
    <row r="7819" ht="15.75" customHeight="1">
      <c r="C7819" s="142" t="s">
        <v>1501</v>
      </c>
    </row>
    <row r="7820" ht="15.75" customHeight="1">
      <c r="B7820" s="142" t="s">
        <v>1497</v>
      </c>
    </row>
    <row r="7821" ht="15.75" customHeight="1">
      <c r="A7821" s="142" t="s">
        <v>1527</v>
      </c>
    </row>
    <row r="7822" ht="15.75" customHeight="1"/>
    <row r="7823" ht="15.75" customHeight="1"/>
    <row r="7824" ht="15.75" customHeight="1">
      <c r="A7824" s="142" t="s">
        <v>2472</v>
      </c>
    </row>
    <row r="7825" ht="15.75" customHeight="1">
      <c r="A7825" s="142" t="s">
        <v>2473</v>
      </c>
    </row>
    <row r="7826" ht="15.75" customHeight="1">
      <c r="A7826" s="142" t="s">
        <v>1480</v>
      </c>
    </row>
    <row r="7827" ht="15.75" customHeight="1">
      <c r="B7827" s="142" t="s">
        <v>1480</v>
      </c>
    </row>
    <row r="7828" ht="15.75" customHeight="1">
      <c r="C7828" s="142" t="s">
        <v>1761</v>
      </c>
    </row>
    <row r="7829" ht="15.75" customHeight="1">
      <c r="C7829" s="142" t="s">
        <v>1482</v>
      </c>
    </row>
    <row r="7830" ht="15.75" customHeight="1">
      <c r="C7830" s="142" t="s">
        <v>1483</v>
      </c>
    </row>
    <row r="7831" ht="15.75" customHeight="1">
      <c r="C7831" s="142" t="s">
        <v>1484</v>
      </c>
    </row>
    <row r="7832" ht="15.75" customHeight="1">
      <c r="C7832" s="142" t="s">
        <v>1485</v>
      </c>
    </row>
    <row r="7833" ht="15.75" customHeight="1">
      <c r="C7833" s="142" t="s">
        <v>1486</v>
      </c>
    </row>
    <row r="7834" ht="15.75" customHeight="1">
      <c r="C7834" s="142" t="s">
        <v>1510</v>
      </c>
    </row>
    <row r="7835" ht="15.75" customHeight="1">
      <c r="C7835" s="142" t="s">
        <v>1488</v>
      </c>
    </row>
    <row r="7836" ht="15.75" customHeight="1">
      <c r="C7836" s="142" t="s">
        <v>1489</v>
      </c>
    </row>
    <row r="7837" ht="15.75" customHeight="1">
      <c r="C7837" s="142" t="s">
        <v>1762</v>
      </c>
    </row>
    <row r="7838" ht="15.75" customHeight="1">
      <c r="C7838" s="142" t="s">
        <v>1553</v>
      </c>
    </row>
    <row r="7839" ht="15.75" customHeight="1">
      <c r="C7839" s="142" t="s">
        <v>1492</v>
      </c>
    </row>
    <row r="7840" ht="15.75" customHeight="1">
      <c r="C7840" s="142" t="s">
        <v>1480</v>
      </c>
    </row>
    <row r="7841" ht="15.75" customHeight="1">
      <c r="D7841" s="142" t="s">
        <v>1709</v>
      </c>
    </row>
    <row r="7842" ht="15.75" customHeight="1">
      <c r="D7842" s="142" t="s">
        <v>1642</v>
      </c>
    </row>
    <row r="7843" ht="15.75" customHeight="1">
      <c r="D7843" s="142" t="s">
        <v>2177</v>
      </c>
    </row>
    <row r="7844" ht="15.75" customHeight="1">
      <c r="D7844" s="142" t="s">
        <v>2474</v>
      </c>
    </row>
    <row r="7845" ht="15.75" customHeight="1">
      <c r="C7845" s="142" t="s">
        <v>1497</v>
      </c>
    </row>
    <row r="7846" ht="15.75" customHeight="1">
      <c r="C7846" s="142" t="s">
        <v>1498</v>
      </c>
    </row>
    <row r="7847" ht="15.75" customHeight="1">
      <c r="C7847" s="142" t="s">
        <v>1499</v>
      </c>
    </row>
    <row r="7848" ht="15.75" customHeight="1">
      <c r="C7848" s="142" t="s">
        <v>1500</v>
      </c>
    </row>
    <row r="7849" ht="15.75" customHeight="1">
      <c r="C7849" s="142" t="s">
        <v>1501</v>
      </c>
    </row>
    <row r="7850" ht="15.75" customHeight="1">
      <c r="B7850" s="142" t="s">
        <v>1497</v>
      </c>
    </row>
    <row r="7851" ht="15.75" customHeight="1">
      <c r="B7851" s="142" t="s">
        <v>1480</v>
      </c>
    </row>
    <row r="7852" ht="15.75" customHeight="1">
      <c r="C7852" s="142" t="s">
        <v>2475</v>
      </c>
    </row>
    <row r="7853" ht="15.75" customHeight="1">
      <c r="C7853" s="142" t="s">
        <v>1482</v>
      </c>
    </row>
    <row r="7854" ht="15.75" customHeight="1">
      <c r="C7854" s="142" t="s">
        <v>1503</v>
      </c>
    </row>
    <row r="7855" ht="15.75" customHeight="1">
      <c r="C7855" s="142" t="s">
        <v>1484</v>
      </c>
    </row>
    <row r="7856" ht="15.75" customHeight="1">
      <c r="C7856" s="142" t="s">
        <v>1485</v>
      </c>
    </row>
    <row r="7857" ht="15.75" customHeight="1">
      <c r="C7857" s="142" t="s">
        <v>1486</v>
      </c>
    </row>
    <row r="7858" ht="15.75" customHeight="1">
      <c r="C7858" s="142" t="s">
        <v>1510</v>
      </c>
    </row>
    <row r="7859" ht="15.75" customHeight="1">
      <c r="C7859" s="142" t="s">
        <v>1488</v>
      </c>
    </row>
    <row r="7860" ht="15.75" customHeight="1">
      <c r="C7860" s="142" t="s">
        <v>1489</v>
      </c>
    </row>
    <row r="7861" ht="15.75" customHeight="1">
      <c r="C7861" s="142" t="s">
        <v>1691</v>
      </c>
    </row>
    <row r="7862" ht="15.75" customHeight="1">
      <c r="C7862" s="142" t="s">
        <v>1787</v>
      </c>
    </row>
    <row r="7863" ht="15.75" customHeight="1">
      <c r="C7863" s="142" t="s">
        <v>1492</v>
      </c>
    </row>
    <row r="7864" ht="15.75" customHeight="1">
      <c r="C7864" s="142" t="s">
        <v>1480</v>
      </c>
    </row>
    <row r="7865" ht="15.75" customHeight="1">
      <c r="D7865" s="142" t="s">
        <v>1493</v>
      </c>
    </row>
    <row r="7866" ht="15.75" customHeight="1">
      <c r="D7866" s="142" t="s">
        <v>1692</v>
      </c>
    </row>
    <row r="7867" ht="15.75" customHeight="1">
      <c r="D7867" s="142" t="s">
        <v>1629</v>
      </c>
    </row>
    <row r="7868" ht="15.75" customHeight="1">
      <c r="D7868" s="142" t="s">
        <v>1508</v>
      </c>
    </row>
    <row r="7869" ht="15.75" customHeight="1">
      <c r="C7869" s="142" t="s">
        <v>1497</v>
      </c>
    </row>
    <row r="7870" ht="15.75" customHeight="1">
      <c r="C7870" s="142" t="s">
        <v>1526</v>
      </c>
    </row>
    <row r="7871" ht="15.75" customHeight="1">
      <c r="C7871" s="142" t="s">
        <v>1499</v>
      </c>
    </row>
    <row r="7872" ht="15.75" customHeight="1">
      <c r="C7872" s="142" t="s">
        <v>1500</v>
      </c>
    </row>
    <row r="7873" ht="15.75" customHeight="1">
      <c r="C7873" s="142" t="s">
        <v>1501</v>
      </c>
    </row>
    <row r="7874" ht="15.75" customHeight="1">
      <c r="B7874" s="142" t="s">
        <v>1497</v>
      </c>
    </row>
    <row r="7875" ht="15.75" customHeight="1">
      <c r="B7875" s="142" t="s">
        <v>1480</v>
      </c>
    </row>
    <row r="7876" ht="15.75" customHeight="1">
      <c r="C7876" s="142" t="s">
        <v>2476</v>
      </c>
    </row>
    <row r="7877" ht="15.75" customHeight="1">
      <c r="C7877" s="142" t="s">
        <v>1565</v>
      </c>
    </row>
    <row r="7878" ht="15.75" customHeight="1">
      <c r="C7878" s="142" t="s">
        <v>1503</v>
      </c>
    </row>
    <row r="7879" ht="15.75" customHeight="1">
      <c r="C7879" s="142" t="s">
        <v>1484</v>
      </c>
    </row>
    <row r="7880" ht="15.75" customHeight="1">
      <c r="C7880" s="142" t="s">
        <v>1485</v>
      </c>
    </row>
    <row r="7881" ht="15.75" customHeight="1">
      <c r="C7881" s="142" t="s">
        <v>1486</v>
      </c>
    </row>
    <row r="7882" ht="15.75" customHeight="1">
      <c r="C7882" s="142" t="s">
        <v>1510</v>
      </c>
    </row>
    <row r="7883" ht="15.75" customHeight="1">
      <c r="C7883" s="142" t="s">
        <v>1488</v>
      </c>
    </row>
    <row r="7884" ht="15.75" customHeight="1">
      <c r="C7884" s="142" t="s">
        <v>1489</v>
      </c>
    </row>
    <row r="7885" ht="15.75" customHeight="1">
      <c r="C7885" s="142" t="s">
        <v>2477</v>
      </c>
    </row>
    <row r="7886" ht="15.75" customHeight="1">
      <c r="C7886" s="142" t="s">
        <v>1719</v>
      </c>
    </row>
    <row r="7887" ht="15.75" customHeight="1">
      <c r="C7887" s="142" t="s">
        <v>1492</v>
      </c>
    </row>
    <row r="7888" ht="15.75" customHeight="1">
      <c r="C7888" s="142" t="s">
        <v>1480</v>
      </c>
    </row>
    <row r="7889" ht="15.75" customHeight="1">
      <c r="D7889" s="142" t="s">
        <v>2343</v>
      </c>
    </row>
    <row r="7890" ht="15.75" customHeight="1">
      <c r="D7890" s="142" t="s">
        <v>1729</v>
      </c>
    </row>
    <row r="7891" ht="15.75" customHeight="1">
      <c r="D7891" s="142" t="s">
        <v>2035</v>
      </c>
    </row>
    <row r="7892" ht="15.75" customHeight="1">
      <c r="D7892" s="142" t="s">
        <v>2478</v>
      </c>
    </row>
    <row r="7893" ht="15.75" customHeight="1">
      <c r="C7893" s="142" t="s">
        <v>1497</v>
      </c>
    </row>
    <row r="7894" ht="15.75" customHeight="1">
      <c r="C7894" s="142" t="s">
        <v>1498</v>
      </c>
    </row>
    <row r="7895" ht="15.75" customHeight="1">
      <c r="C7895" s="142" t="s">
        <v>1499</v>
      </c>
    </row>
    <row r="7896" ht="15.75" customHeight="1">
      <c r="C7896" s="142" t="s">
        <v>1500</v>
      </c>
    </row>
    <row r="7897" ht="15.75" customHeight="1">
      <c r="C7897" s="142" t="s">
        <v>1501</v>
      </c>
    </row>
    <row r="7898" ht="15.75" customHeight="1">
      <c r="B7898" s="142" t="s">
        <v>1497</v>
      </c>
    </row>
    <row r="7899" ht="15.75" customHeight="1">
      <c r="B7899" s="142" t="s">
        <v>1480</v>
      </c>
    </row>
    <row r="7900" ht="15.75" customHeight="1">
      <c r="C7900" s="142" t="s">
        <v>2479</v>
      </c>
    </row>
    <row r="7901" ht="15.75" customHeight="1">
      <c r="C7901" s="142" t="s">
        <v>1565</v>
      </c>
    </row>
    <row r="7902" ht="15.75" customHeight="1">
      <c r="C7902" s="142" t="s">
        <v>1517</v>
      </c>
    </row>
    <row r="7903" ht="15.75" customHeight="1">
      <c r="C7903" s="142" t="s">
        <v>1484</v>
      </c>
    </row>
    <row r="7904" ht="15.75" customHeight="1">
      <c r="C7904" s="142" t="s">
        <v>1485</v>
      </c>
    </row>
    <row r="7905" ht="15.75" customHeight="1">
      <c r="C7905" s="142" t="s">
        <v>1486</v>
      </c>
    </row>
    <row r="7906" ht="15.75" customHeight="1">
      <c r="C7906" s="142" t="s">
        <v>1510</v>
      </c>
    </row>
    <row r="7907" ht="15.75" customHeight="1">
      <c r="C7907" s="142" t="s">
        <v>1488</v>
      </c>
    </row>
    <row r="7908" ht="15.75" customHeight="1">
      <c r="C7908" s="142" t="s">
        <v>1489</v>
      </c>
    </row>
    <row r="7909" ht="15.75" customHeight="1">
      <c r="C7909" s="142" t="s">
        <v>2480</v>
      </c>
    </row>
    <row r="7910" ht="15.75" customHeight="1">
      <c r="C7910" s="142" t="s">
        <v>2481</v>
      </c>
    </row>
    <row r="7911" ht="15.75" customHeight="1">
      <c r="C7911" s="142" t="s">
        <v>1492</v>
      </c>
    </row>
    <row r="7912" ht="15.75" customHeight="1">
      <c r="C7912" s="142" t="s">
        <v>1480</v>
      </c>
    </row>
    <row r="7913" ht="15.75" customHeight="1">
      <c r="D7913" s="142" t="s">
        <v>1493</v>
      </c>
    </row>
    <row r="7914" ht="15.75" customHeight="1">
      <c r="D7914" s="142" t="s">
        <v>1941</v>
      </c>
    </row>
    <row r="7915" ht="15.75" customHeight="1">
      <c r="D7915" s="142" t="s">
        <v>1994</v>
      </c>
    </row>
    <row r="7916" ht="15.75" customHeight="1">
      <c r="D7916" s="142" t="s">
        <v>2047</v>
      </c>
    </row>
    <row r="7917" ht="15.75" customHeight="1">
      <c r="C7917" s="142" t="s">
        <v>1497</v>
      </c>
    </row>
    <row r="7918" ht="15.75" customHeight="1">
      <c r="C7918" s="142" t="s">
        <v>1498</v>
      </c>
    </row>
    <row r="7919" ht="15.75" customHeight="1">
      <c r="C7919" s="142" t="s">
        <v>1499</v>
      </c>
    </row>
    <row r="7920" ht="15.75" customHeight="1">
      <c r="C7920" s="142" t="s">
        <v>1500</v>
      </c>
    </row>
    <row r="7921" ht="15.75" customHeight="1">
      <c r="C7921" s="142" t="s">
        <v>1501</v>
      </c>
    </row>
    <row r="7922" ht="15.75" customHeight="1">
      <c r="B7922" s="142" t="s">
        <v>1497</v>
      </c>
    </row>
    <row r="7923" ht="15.75" customHeight="1">
      <c r="B7923" s="142" t="s">
        <v>1480</v>
      </c>
    </row>
    <row r="7924" ht="15.75" customHeight="1">
      <c r="C7924" s="142" t="s">
        <v>2482</v>
      </c>
    </row>
    <row r="7925" ht="15.75" customHeight="1">
      <c r="C7925" s="142" t="s">
        <v>1536</v>
      </c>
    </row>
    <row r="7926" ht="15.75" customHeight="1">
      <c r="C7926" s="142" t="s">
        <v>1517</v>
      </c>
    </row>
    <row r="7927" ht="15.75" customHeight="1">
      <c r="C7927" s="142" t="s">
        <v>1484</v>
      </c>
    </row>
    <row r="7928" ht="15.75" customHeight="1">
      <c r="C7928" s="142" t="s">
        <v>1485</v>
      </c>
    </row>
    <row r="7929" ht="15.75" customHeight="1">
      <c r="C7929" s="142" t="s">
        <v>1645</v>
      </c>
    </row>
    <row r="7930" ht="15.75" customHeight="1">
      <c r="C7930" s="142" t="s">
        <v>1538</v>
      </c>
    </row>
    <row r="7931" ht="15.75" customHeight="1">
      <c r="C7931" s="142" t="s">
        <v>1590</v>
      </c>
    </row>
    <row r="7932" ht="15.75" customHeight="1">
      <c r="C7932" s="142" t="s">
        <v>1637</v>
      </c>
    </row>
    <row r="7933" ht="15.75" customHeight="1">
      <c r="C7933" s="142" t="s">
        <v>2483</v>
      </c>
    </row>
    <row r="7934" ht="15.75" customHeight="1">
      <c r="C7934" s="142" t="s">
        <v>2202</v>
      </c>
    </row>
    <row r="7935" ht="15.75" customHeight="1">
      <c r="C7935" s="142" t="s">
        <v>1492</v>
      </c>
    </row>
    <row r="7936" ht="15.75" customHeight="1">
      <c r="C7936" s="142" t="s">
        <v>1480</v>
      </c>
    </row>
    <row r="7937" ht="15.75" customHeight="1">
      <c r="D7937" s="142" t="s">
        <v>1856</v>
      </c>
    </row>
    <row r="7938" ht="15.75" customHeight="1">
      <c r="D7938" s="142" t="s">
        <v>1911</v>
      </c>
    </row>
    <row r="7939" ht="15.75" customHeight="1">
      <c r="D7939" s="142" t="s">
        <v>1831</v>
      </c>
    </row>
    <row r="7940" ht="15.75" customHeight="1">
      <c r="D7940" s="142" t="s">
        <v>1544</v>
      </c>
    </row>
    <row r="7941" ht="15.75" customHeight="1">
      <c r="C7941" s="142" t="s">
        <v>1497</v>
      </c>
    </row>
    <row r="7942" ht="15.75" customHeight="1">
      <c r="C7942" s="142" t="s">
        <v>2223</v>
      </c>
    </row>
    <row r="7943" ht="15.75" customHeight="1">
      <c r="C7943" s="142" t="s">
        <v>1499</v>
      </c>
    </row>
    <row r="7944" ht="15.75" customHeight="1">
      <c r="C7944" s="142" t="s">
        <v>1500</v>
      </c>
    </row>
    <row r="7945" ht="15.75" customHeight="1">
      <c r="C7945" s="142" t="s">
        <v>1501</v>
      </c>
    </row>
    <row r="7946" ht="15.75" customHeight="1">
      <c r="B7946" s="142" t="s">
        <v>1497</v>
      </c>
    </row>
    <row r="7947" ht="15.75" customHeight="1">
      <c r="B7947" s="142" t="s">
        <v>1480</v>
      </c>
    </row>
    <row r="7948" ht="15.75" customHeight="1">
      <c r="C7948" s="142" t="s">
        <v>2196</v>
      </c>
    </row>
    <row r="7949" ht="15.75" customHeight="1">
      <c r="C7949" s="142" t="s">
        <v>1536</v>
      </c>
    </row>
    <row r="7950" ht="15.75" customHeight="1">
      <c r="C7950" s="142" t="s">
        <v>1517</v>
      </c>
    </row>
    <row r="7951" ht="15.75" customHeight="1">
      <c r="C7951" s="142" t="s">
        <v>1484</v>
      </c>
    </row>
    <row r="7952" ht="15.75" customHeight="1">
      <c r="C7952" s="142" t="s">
        <v>1485</v>
      </c>
    </row>
    <row r="7953" ht="15.75" customHeight="1">
      <c r="C7953" s="142" t="s">
        <v>1486</v>
      </c>
    </row>
    <row r="7954" ht="15.75" customHeight="1">
      <c r="C7954" s="142" t="s">
        <v>1510</v>
      </c>
    </row>
    <row r="7955" ht="15.75" customHeight="1">
      <c r="C7955" s="142" t="s">
        <v>1488</v>
      </c>
    </row>
    <row r="7956" ht="15.75" customHeight="1">
      <c r="C7956" s="142" t="s">
        <v>1489</v>
      </c>
    </row>
    <row r="7957" ht="15.75" customHeight="1">
      <c r="C7957" s="142" t="s">
        <v>2197</v>
      </c>
    </row>
    <row r="7958" ht="15.75" customHeight="1">
      <c r="C7958" s="142" t="s">
        <v>1698</v>
      </c>
    </row>
    <row r="7959" ht="15.75" customHeight="1">
      <c r="C7959" s="142" t="s">
        <v>1492</v>
      </c>
    </row>
    <row r="7960" ht="15.75" customHeight="1">
      <c r="C7960" s="142" t="s">
        <v>1480</v>
      </c>
    </row>
    <row r="7961" ht="15.75" customHeight="1">
      <c r="D7961" s="142" t="s">
        <v>1648</v>
      </c>
    </row>
    <row r="7962" ht="15.75" customHeight="1">
      <c r="D7962" s="142" t="s">
        <v>1580</v>
      </c>
    </row>
    <row r="7963" ht="15.75" customHeight="1">
      <c r="D7963" s="142" t="s">
        <v>1737</v>
      </c>
    </row>
    <row r="7964" ht="15.75" customHeight="1">
      <c r="D7964" s="142" t="s">
        <v>1903</v>
      </c>
    </row>
    <row r="7965" ht="15.75" customHeight="1">
      <c r="C7965" s="142" t="s">
        <v>1497</v>
      </c>
    </row>
    <row r="7966" ht="15.75" customHeight="1">
      <c r="C7966" s="142" t="s">
        <v>2223</v>
      </c>
    </row>
    <row r="7967" ht="15.75" customHeight="1">
      <c r="C7967" s="142" t="s">
        <v>1499</v>
      </c>
    </row>
    <row r="7968" ht="15.75" customHeight="1">
      <c r="C7968" s="142" t="s">
        <v>1500</v>
      </c>
    </row>
    <row r="7969" ht="15.75" customHeight="1">
      <c r="C7969" s="142" t="s">
        <v>1501</v>
      </c>
    </row>
    <row r="7970" ht="15.75" customHeight="1">
      <c r="B7970" s="142" t="s">
        <v>1497</v>
      </c>
    </row>
    <row r="7971" ht="15.75" customHeight="1">
      <c r="A7971" s="142" t="s">
        <v>1527</v>
      </c>
    </row>
    <row r="7972" ht="15.75" customHeight="1"/>
    <row r="7973" ht="15.75" customHeight="1"/>
    <row r="7974" ht="15.75" customHeight="1">
      <c r="A7974" s="142" t="s">
        <v>2484</v>
      </c>
    </row>
    <row r="7975" ht="15.75" customHeight="1">
      <c r="A7975" s="142" t="s">
        <v>2485</v>
      </c>
    </row>
    <row r="7976" ht="15.75" customHeight="1">
      <c r="A7976" s="142" t="s">
        <v>1480</v>
      </c>
    </row>
    <row r="7977" ht="15.75" customHeight="1">
      <c r="B7977" s="142" t="s">
        <v>1480</v>
      </c>
    </row>
    <row r="7978" ht="15.75" customHeight="1">
      <c r="C7978" s="142" t="s">
        <v>2233</v>
      </c>
    </row>
    <row r="7979" ht="15.75" customHeight="1">
      <c r="C7979" s="142" t="s">
        <v>1565</v>
      </c>
    </row>
    <row r="7980" ht="15.75" customHeight="1">
      <c r="C7980" s="142" t="s">
        <v>1517</v>
      </c>
    </row>
    <row r="7981" ht="15.75" customHeight="1">
      <c r="C7981" s="142" t="s">
        <v>1484</v>
      </c>
    </row>
    <row r="7982" ht="15.75" customHeight="1">
      <c r="C7982" s="142" t="s">
        <v>1485</v>
      </c>
    </row>
    <row r="7983" ht="15.75" customHeight="1">
      <c r="C7983" s="142" t="s">
        <v>1486</v>
      </c>
    </row>
    <row r="7984" ht="15.75" customHeight="1">
      <c r="C7984" s="142" t="s">
        <v>1510</v>
      </c>
    </row>
    <row r="7985" ht="15.75" customHeight="1">
      <c r="C7985" s="142" t="s">
        <v>1488</v>
      </c>
    </row>
    <row r="7986" ht="15.75" customHeight="1">
      <c r="C7986" s="142" t="s">
        <v>1489</v>
      </c>
    </row>
    <row r="7987" ht="15.75" customHeight="1">
      <c r="C7987" s="142" t="s">
        <v>2234</v>
      </c>
    </row>
    <row r="7988" ht="15.75" customHeight="1">
      <c r="C7988" s="142" t="s">
        <v>1956</v>
      </c>
    </row>
    <row r="7989" ht="15.75" customHeight="1">
      <c r="C7989" s="142" t="s">
        <v>1492</v>
      </c>
    </row>
    <row r="7990" ht="15.75" customHeight="1">
      <c r="C7990" s="142" t="s">
        <v>1480</v>
      </c>
    </row>
    <row r="7991" ht="15.75" customHeight="1">
      <c r="D7991" s="142" t="s">
        <v>1611</v>
      </c>
    </row>
    <row r="7992" ht="15.75" customHeight="1">
      <c r="D7992" s="142" t="s">
        <v>2260</v>
      </c>
    </row>
    <row r="7993" ht="15.75" customHeight="1">
      <c r="D7993" s="142" t="s">
        <v>1579</v>
      </c>
    </row>
    <row r="7994" ht="15.75" customHeight="1">
      <c r="D7994" s="142" t="s">
        <v>1578</v>
      </c>
    </row>
    <row r="7995" ht="15.75" customHeight="1">
      <c r="C7995" s="142" t="s">
        <v>1497</v>
      </c>
    </row>
    <row r="7996" ht="15.75" customHeight="1">
      <c r="C7996" s="142" t="s">
        <v>1498</v>
      </c>
    </row>
    <row r="7997" ht="15.75" customHeight="1">
      <c r="C7997" s="142" t="s">
        <v>1499</v>
      </c>
    </row>
    <row r="7998" ht="15.75" customHeight="1">
      <c r="C7998" s="142" t="s">
        <v>1500</v>
      </c>
    </row>
    <row r="7999" ht="15.75" customHeight="1">
      <c r="C7999" s="142" t="s">
        <v>1501</v>
      </c>
    </row>
    <row r="8000" ht="15.75" customHeight="1">
      <c r="B8000" s="142" t="s">
        <v>1497</v>
      </c>
    </row>
    <row r="8001" ht="15.75" customHeight="1">
      <c r="B8001" s="142" t="s">
        <v>1480</v>
      </c>
    </row>
    <row r="8002" ht="15.75" customHeight="1">
      <c r="C8002" s="142" t="s">
        <v>2486</v>
      </c>
    </row>
    <row r="8003" ht="15.75" customHeight="1">
      <c r="C8003" s="142" t="s">
        <v>1565</v>
      </c>
    </row>
    <row r="8004" ht="15.75" customHeight="1">
      <c r="C8004" s="142" t="s">
        <v>1517</v>
      </c>
    </row>
    <row r="8005" ht="15.75" customHeight="1">
      <c r="C8005" s="142" t="s">
        <v>1484</v>
      </c>
    </row>
    <row r="8006" ht="15.75" customHeight="1">
      <c r="C8006" s="142" t="s">
        <v>1485</v>
      </c>
    </row>
    <row r="8007" ht="15.75" customHeight="1">
      <c r="C8007" s="142" t="s">
        <v>1486</v>
      </c>
    </row>
    <row r="8008" ht="15.75" customHeight="1">
      <c r="C8008" s="142" t="s">
        <v>1510</v>
      </c>
    </row>
    <row r="8009" ht="15.75" customHeight="1">
      <c r="C8009" s="142" t="s">
        <v>1488</v>
      </c>
    </row>
    <row r="8010" ht="15.75" customHeight="1">
      <c r="C8010" s="142" t="s">
        <v>1489</v>
      </c>
    </row>
    <row r="8011" ht="15.75" customHeight="1">
      <c r="C8011" s="142" t="s">
        <v>2487</v>
      </c>
    </row>
    <row r="8012" ht="15.75" customHeight="1">
      <c r="C8012" s="142" t="s">
        <v>1719</v>
      </c>
    </row>
    <row r="8013" ht="15.75" customHeight="1">
      <c r="C8013" s="142" t="s">
        <v>1492</v>
      </c>
    </row>
    <row r="8014" ht="15.75" customHeight="1">
      <c r="C8014" s="142" t="s">
        <v>1480</v>
      </c>
    </row>
    <row r="8015" ht="15.75" customHeight="1">
      <c r="D8015" s="142" t="s">
        <v>2031</v>
      </c>
    </row>
    <row r="8016" ht="15.75" customHeight="1">
      <c r="D8016" s="142" t="s">
        <v>1864</v>
      </c>
    </row>
    <row r="8017" ht="15.75" customHeight="1">
      <c r="D8017" s="142" t="s">
        <v>1941</v>
      </c>
    </row>
    <row r="8018" ht="15.75" customHeight="1">
      <c r="D8018" s="142" t="s">
        <v>1790</v>
      </c>
    </row>
    <row r="8019" ht="15.75" customHeight="1">
      <c r="C8019" s="142" t="s">
        <v>1497</v>
      </c>
    </row>
    <row r="8020" ht="15.75" customHeight="1">
      <c r="C8020" s="142" t="s">
        <v>2032</v>
      </c>
    </row>
    <row r="8021" ht="15.75" customHeight="1">
      <c r="C8021" s="142" t="s">
        <v>1499</v>
      </c>
    </row>
    <row r="8022" ht="15.75" customHeight="1">
      <c r="C8022" s="142" t="s">
        <v>1500</v>
      </c>
    </row>
    <row r="8023" ht="15.75" customHeight="1">
      <c r="C8023" s="142" t="s">
        <v>1501</v>
      </c>
    </row>
    <row r="8024" ht="15.75" customHeight="1">
      <c r="B8024" s="142" t="s">
        <v>1497</v>
      </c>
    </row>
    <row r="8025" ht="15.75" customHeight="1">
      <c r="B8025" s="142" t="s">
        <v>1480</v>
      </c>
    </row>
    <row r="8026" ht="15.75" customHeight="1">
      <c r="C8026" s="142" t="s">
        <v>2488</v>
      </c>
    </row>
    <row r="8027" ht="15.75" customHeight="1">
      <c r="C8027" s="142" t="s">
        <v>1565</v>
      </c>
    </row>
    <row r="8028" ht="15.75" customHeight="1">
      <c r="C8028" s="142" t="s">
        <v>1517</v>
      </c>
    </row>
    <row r="8029" ht="15.75" customHeight="1">
      <c r="C8029" s="142" t="s">
        <v>1484</v>
      </c>
    </row>
    <row r="8030" ht="15.75" customHeight="1">
      <c r="C8030" s="142" t="s">
        <v>1485</v>
      </c>
    </row>
    <row r="8031" ht="15.75" customHeight="1">
      <c r="C8031" s="142" t="s">
        <v>1486</v>
      </c>
    </row>
    <row r="8032" ht="15.75" customHeight="1">
      <c r="C8032" s="142" t="s">
        <v>1510</v>
      </c>
    </row>
    <row r="8033" ht="15.75" customHeight="1">
      <c r="C8033" s="142" t="s">
        <v>1488</v>
      </c>
    </row>
    <row r="8034" ht="15.75" customHeight="1">
      <c r="C8034" s="142" t="s">
        <v>1489</v>
      </c>
    </row>
    <row r="8035" ht="15.75" customHeight="1">
      <c r="C8035" s="142" t="s">
        <v>2489</v>
      </c>
    </row>
    <row r="8036" ht="15.75" customHeight="1">
      <c r="C8036" s="142" t="s">
        <v>2170</v>
      </c>
    </row>
    <row r="8037" ht="15.75" customHeight="1">
      <c r="C8037" s="142" t="s">
        <v>1492</v>
      </c>
    </row>
    <row r="8038" ht="15.75" customHeight="1">
      <c r="C8038" s="142" t="s">
        <v>1480</v>
      </c>
    </row>
    <row r="8039" ht="15.75" customHeight="1">
      <c r="D8039" s="142" t="s">
        <v>1758</v>
      </c>
    </row>
    <row r="8040" ht="15.75" customHeight="1">
      <c r="D8040" s="142" t="s">
        <v>2490</v>
      </c>
    </row>
    <row r="8041" ht="15.75" customHeight="1">
      <c r="D8041" s="142" t="s">
        <v>2018</v>
      </c>
    </row>
    <row r="8042" ht="15.75" customHeight="1">
      <c r="D8042" s="142" t="s">
        <v>2260</v>
      </c>
    </row>
    <row r="8043" ht="15.75" customHeight="1">
      <c r="C8043" s="142" t="s">
        <v>1497</v>
      </c>
    </row>
    <row r="8044" ht="15.75" customHeight="1">
      <c r="C8044" s="142" t="s">
        <v>1678</v>
      </c>
    </row>
    <row r="8045" ht="15.75" customHeight="1">
      <c r="C8045" s="142" t="s">
        <v>1499</v>
      </c>
    </row>
    <row r="8046" ht="15.75" customHeight="1">
      <c r="C8046" s="142" t="s">
        <v>1500</v>
      </c>
    </row>
    <row r="8047" ht="15.75" customHeight="1">
      <c r="C8047" s="142" t="s">
        <v>1501</v>
      </c>
    </row>
    <row r="8048" ht="15.75" customHeight="1">
      <c r="B8048" s="142" t="s">
        <v>1497</v>
      </c>
    </row>
    <row r="8049" ht="15.75" customHeight="1">
      <c r="B8049" s="142" t="s">
        <v>1480</v>
      </c>
    </row>
    <row r="8050" ht="15.75" customHeight="1">
      <c r="C8050" s="142" t="s">
        <v>2491</v>
      </c>
    </row>
    <row r="8051" ht="15.75" customHeight="1">
      <c r="C8051" s="142" t="s">
        <v>1636</v>
      </c>
    </row>
    <row r="8052" ht="15.75" customHeight="1">
      <c r="C8052" s="142" t="s">
        <v>1517</v>
      </c>
    </row>
    <row r="8053" ht="15.75" customHeight="1">
      <c r="C8053" s="142" t="s">
        <v>1484</v>
      </c>
    </row>
    <row r="8054" ht="15.75" customHeight="1">
      <c r="C8054" s="142" t="s">
        <v>1485</v>
      </c>
    </row>
    <row r="8055" ht="15.75" customHeight="1">
      <c r="C8055" s="142" t="s">
        <v>1486</v>
      </c>
    </row>
    <row r="8056" ht="15.75" customHeight="1">
      <c r="C8056" s="142" t="s">
        <v>1510</v>
      </c>
    </row>
    <row r="8057" ht="15.75" customHeight="1">
      <c r="C8057" s="142" t="s">
        <v>1488</v>
      </c>
    </row>
    <row r="8058" ht="15.75" customHeight="1">
      <c r="C8058" s="142" t="s">
        <v>1489</v>
      </c>
    </row>
    <row r="8059" ht="15.75" customHeight="1">
      <c r="C8059" s="142" t="s">
        <v>2492</v>
      </c>
    </row>
    <row r="8060" ht="15.75" customHeight="1">
      <c r="C8060" s="142" t="s">
        <v>1719</v>
      </c>
    </row>
    <row r="8061" ht="15.75" customHeight="1">
      <c r="C8061" s="142" t="s">
        <v>1492</v>
      </c>
    </row>
    <row r="8062" ht="15.75" customHeight="1">
      <c r="C8062" s="142" t="s">
        <v>1480</v>
      </c>
    </row>
    <row r="8063" ht="15.75" customHeight="1">
      <c r="D8063" s="142" t="s">
        <v>1642</v>
      </c>
    </row>
    <row r="8064" ht="15.75" customHeight="1">
      <c r="D8064" s="142" t="s">
        <v>1629</v>
      </c>
    </row>
    <row r="8065" ht="15.75" customHeight="1">
      <c r="D8065" s="142" t="s">
        <v>1895</v>
      </c>
    </row>
    <row r="8066" ht="15.75" customHeight="1">
      <c r="D8066" s="142" t="s">
        <v>1823</v>
      </c>
    </row>
    <row r="8067" ht="15.75" customHeight="1">
      <c r="C8067" s="142" t="s">
        <v>1497</v>
      </c>
    </row>
    <row r="8068" ht="15.75" customHeight="1">
      <c r="C8068" s="142" t="s">
        <v>1498</v>
      </c>
    </row>
    <row r="8069" ht="15.75" customHeight="1">
      <c r="C8069" s="142" t="s">
        <v>1499</v>
      </c>
    </row>
    <row r="8070" ht="15.75" customHeight="1">
      <c r="C8070" s="142" t="s">
        <v>1500</v>
      </c>
    </row>
    <row r="8071" ht="15.75" customHeight="1">
      <c r="C8071" s="142" t="s">
        <v>1501</v>
      </c>
    </row>
    <row r="8072" ht="15.75" customHeight="1">
      <c r="B8072" s="142" t="s">
        <v>1497</v>
      </c>
    </row>
    <row r="8073" ht="15.75" customHeight="1">
      <c r="B8073" s="142" t="s">
        <v>1480</v>
      </c>
    </row>
    <row r="8074" ht="15.75" customHeight="1">
      <c r="C8074" s="142" t="s">
        <v>2158</v>
      </c>
    </row>
    <row r="8075" ht="15.75" customHeight="1">
      <c r="C8075" s="142" t="s">
        <v>1651</v>
      </c>
    </row>
    <row r="8076" ht="15.75" customHeight="1">
      <c r="C8076" s="142" t="s">
        <v>1517</v>
      </c>
    </row>
    <row r="8077" ht="15.75" customHeight="1">
      <c r="C8077" s="142" t="s">
        <v>1484</v>
      </c>
    </row>
    <row r="8078" ht="15.75" customHeight="1">
      <c r="C8078" s="142" t="s">
        <v>1537</v>
      </c>
    </row>
    <row r="8079" ht="15.75" customHeight="1">
      <c r="C8079" s="142" t="s">
        <v>1486</v>
      </c>
    </row>
    <row r="8080" ht="15.75" customHeight="1">
      <c r="C8080" s="142" t="s">
        <v>1538</v>
      </c>
    </row>
    <row r="8081" ht="15.75" customHeight="1">
      <c r="C8081" s="142" t="s">
        <v>1488</v>
      </c>
    </row>
    <row r="8082" ht="15.75" customHeight="1">
      <c r="C8082" s="142" t="s">
        <v>1489</v>
      </c>
    </row>
    <row r="8083" ht="15.75" customHeight="1">
      <c r="C8083" s="142" t="s">
        <v>2319</v>
      </c>
    </row>
    <row r="8084" ht="15.75" customHeight="1">
      <c r="C8084" s="142" t="s">
        <v>1787</v>
      </c>
    </row>
    <row r="8085" ht="15.75" customHeight="1">
      <c r="C8085" s="142" t="s">
        <v>1492</v>
      </c>
    </row>
    <row r="8086" ht="15.75" customHeight="1">
      <c r="C8086" s="142" t="s">
        <v>1480</v>
      </c>
    </row>
    <row r="8087" ht="15.75" customHeight="1">
      <c r="D8087" s="142" t="s">
        <v>1823</v>
      </c>
    </row>
    <row r="8088" ht="15.75" customHeight="1">
      <c r="D8088" s="142" t="s">
        <v>2160</v>
      </c>
    </row>
    <row r="8089" ht="15.75" customHeight="1">
      <c r="D8089" s="142" t="s">
        <v>1543</v>
      </c>
    </row>
    <row r="8090" ht="15.75" customHeight="1">
      <c r="D8090" s="142" t="s">
        <v>2242</v>
      </c>
    </row>
    <row r="8091" ht="15.75" customHeight="1">
      <c r="C8091" s="142" t="s">
        <v>1497</v>
      </c>
    </row>
    <row r="8092" ht="15.75" customHeight="1">
      <c r="C8092" s="142" t="s">
        <v>1498</v>
      </c>
    </row>
    <row r="8093" ht="15.75" customHeight="1">
      <c r="C8093" s="142" t="s">
        <v>1499</v>
      </c>
    </row>
    <row r="8094" ht="15.75" customHeight="1">
      <c r="C8094" s="142" t="s">
        <v>1500</v>
      </c>
    </row>
    <row r="8095" ht="15.75" customHeight="1">
      <c r="C8095" s="142" t="s">
        <v>1501</v>
      </c>
    </row>
    <row r="8096" ht="15.75" customHeight="1">
      <c r="B8096" s="142" t="s">
        <v>1497</v>
      </c>
    </row>
    <row r="8097" ht="15.75" customHeight="1">
      <c r="B8097" s="142" t="s">
        <v>1480</v>
      </c>
    </row>
    <row r="8098" ht="15.75" customHeight="1">
      <c r="C8098" s="142" t="s">
        <v>2493</v>
      </c>
    </row>
    <row r="8099" ht="15.75" customHeight="1">
      <c r="C8099" s="142" t="s">
        <v>1607</v>
      </c>
    </row>
    <row r="8100" ht="15.75" customHeight="1">
      <c r="C8100" s="142" t="s">
        <v>1517</v>
      </c>
    </row>
    <row r="8101" ht="15.75" customHeight="1">
      <c r="C8101" s="142" t="s">
        <v>1484</v>
      </c>
    </row>
    <row r="8102" ht="15.75" customHeight="1">
      <c r="C8102" s="142" t="s">
        <v>1485</v>
      </c>
    </row>
    <row r="8103" ht="15.75" customHeight="1">
      <c r="C8103" s="142" t="s">
        <v>1486</v>
      </c>
    </row>
    <row r="8104" ht="15.75" customHeight="1">
      <c r="C8104" s="142" t="s">
        <v>1510</v>
      </c>
    </row>
    <row r="8105" ht="15.75" customHeight="1">
      <c r="C8105" s="142" t="s">
        <v>1488</v>
      </c>
    </row>
    <row r="8106" ht="15.75" customHeight="1">
      <c r="C8106" s="142" t="s">
        <v>1489</v>
      </c>
    </row>
    <row r="8107" ht="15.75" customHeight="1">
      <c r="C8107" s="142" t="s">
        <v>2494</v>
      </c>
    </row>
    <row r="8108" ht="15.75" customHeight="1">
      <c r="C8108" s="142" t="s">
        <v>2495</v>
      </c>
    </row>
    <row r="8109" ht="15.75" customHeight="1">
      <c r="C8109" s="142" t="s">
        <v>1492</v>
      </c>
    </row>
    <row r="8110" ht="15.75" customHeight="1">
      <c r="C8110" s="142" t="s">
        <v>1480</v>
      </c>
    </row>
    <row r="8111" ht="15.75" customHeight="1">
      <c r="D8111" s="142" t="s">
        <v>1547</v>
      </c>
    </row>
    <row r="8112" ht="15.75" customHeight="1">
      <c r="D8112" s="142" t="s">
        <v>2496</v>
      </c>
    </row>
    <row r="8113" ht="15.75" customHeight="1">
      <c r="D8113" s="142" t="s">
        <v>2282</v>
      </c>
    </row>
    <row r="8114" ht="15.75" customHeight="1">
      <c r="D8114" s="142" t="s">
        <v>1544</v>
      </c>
    </row>
    <row r="8115" ht="15.75" customHeight="1">
      <c r="C8115" s="142" t="s">
        <v>1497</v>
      </c>
    </row>
    <row r="8116" ht="15.75" customHeight="1">
      <c r="C8116" s="142" t="s">
        <v>1526</v>
      </c>
    </row>
    <row r="8117" ht="15.75" customHeight="1">
      <c r="C8117" s="142" t="s">
        <v>1499</v>
      </c>
    </row>
    <row r="8118" ht="15.75" customHeight="1">
      <c r="C8118" s="142" t="s">
        <v>1500</v>
      </c>
    </row>
    <row r="8119" ht="15.75" customHeight="1">
      <c r="C8119" s="142" t="s">
        <v>1501</v>
      </c>
    </row>
    <row r="8120" ht="15.75" customHeight="1">
      <c r="B8120" s="142" t="s">
        <v>1497</v>
      </c>
    </row>
    <row r="8121" ht="15.75" customHeight="1">
      <c r="A8121" s="142" t="s">
        <v>1527</v>
      </c>
    </row>
    <row r="8122" ht="15.75" customHeight="1"/>
    <row r="8123" ht="15.75" customHeight="1">
      <c r="A8123" s="142" t="s">
        <v>2497</v>
      </c>
    </row>
    <row r="8124" ht="15.75" customHeight="1">
      <c r="A8124" s="142" t="s">
        <v>2498</v>
      </c>
    </row>
    <row r="8125" ht="15.75" customHeight="1">
      <c r="A8125" s="142" t="s">
        <v>1480</v>
      </c>
    </row>
    <row r="8126" ht="15.75" customHeight="1">
      <c r="B8126" s="142" t="s">
        <v>1480</v>
      </c>
    </row>
    <row r="8127" ht="15.75" customHeight="1">
      <c r="C8127" s="142" t="s">
        <v>2499</v>
      </c>
    </row>
    <row r="8128" ht="15.75" customHeight="1">
      <c r="C8128" s="142" t="s">
        <v>1536</v>
      </c>
    </row>
    <row r="8129" ht="15.75" customHeight="1">
      <c r="C8129" s="142" t="s">
        <v>1517</v>
      </c>
    </row>
    <row r="8130" ht="15.75" customHeight="1">
      <c r="C8130" s="142" t="s">
        <v>1484</v>
      </c>
    </row>
    <row r="8131" ht="15.75" customHeight="1">
      <c r="C8131" s="142" t="s">
        <v>1485</v>
      </c>
    </row>
    <row r="8132" ht="15.75" customHeight="1">
      <c r="C8132" s="142" t="s">
        <v>1486</v>
      </c>
    </row>
    <row r="8133" ht="15.75" customHeight="1">
      <c r="C8133" s="142" t="s">
        <v>1510</v>
      </c>
    </row>
    <row r="8134" ht="15.75" customHeight="1">
      <c r="C8134" s="142" t="s">
        <v>1488</v>
      </c>
    </row>
    <row r="8135" ht="15.75" customHeight="1">
      <c r="C8135" s="142" t="s">
        <v>1489</v>
      </c>
    </row>
    <row r="8136" ht="15.75" customHeight="1">
      <c r="C8136" s="142" t="s">
        <v>2500</v>
      </c>
    </row>
    <row r="8137" ht="15.75" customHeight="1">
      <c r="C8137" s="142" t="s">
        <v>1674</v>
      </c>
    </row>
    <row r="8138" ht="15.75" customHeight="1">
      <c r="C8138" s="142" t="s">
        <v>1492</v>
      </c>
    </row>
    <row r="8139" ht="15.75" customHeight="1">
      <c r="C8139" s="142" t="s">
        <v>1480</v>
      </c>
    </row>
    <row r="8140" ht="15.75" customHeight="1">
      <c r="D8140" s="142" t="s">
        <v>1960</v>
      </c>
    </row>
    <row r="8141" ht="15.75" customHeight="1">
      <c r="D8141" s="142" t="s">
        <v>1993</v>
      </c>
    </row>
    <row r="8142" ht="15.75" customHeight="1">
      <c r="D8142" s="142" t="s">
        <v>1823</v>
      </c>
    </row>
    <row r="8143" ht="15.75" customHeight="1">
      <c r="D8143" s="142" t="s">
        <v>1985</v>
      </c>
    </row>
    <row r="8144" ht="15.75" customHeight="1">
      <c r="C8144" s="142" t="s">
        <v>1497</v>
      </c>
    </row>
    <row r="8145" ht="15.75" customHeight="1">
      <c r="C8145" s="142" t="s">
        <v>1498</v>
      </c>
    </row>
    <row r="8146" ht="15.75" customHeight="1">
      <c r="C8146" s="142" t="s">
        <v>1499</v>
      </c>
    </row>
    <row r="8147" ht="15.75" customHeight="1">
      <c r="C8147" s="142" t="s">
        <v>1500</v>
      </c>
    </row>
    <row r="8148" ht="15.75" customHeight="1">
      <c r="C8148" s="142" t="s">
        <v>1501</v>
      </c>
    </row>
    <row r="8149" ht="15.75" customHeight="1">
      <c r="B8149" s="142" t="s">
        <v>1497</v>
      </c>
    </row>
    <row r="8150" ht="15.75" customHeight="1">
      <c r="B8150" s="142" t="s">
        <v>1480</v>
      </c>
    </row>
    <row r="8151" ht="15.75" customHeight="1">
      <c r="C8151" s="142" t="s">
        <v>2501</v>
      </c>
    </row>
    <row r="8152" ht="15.75" customHeight="1">
      <c r="C8152" s="142" t="s">
        <v>1565</v>
      </c>
    </row>
    <row r="8153" ht="15.75" customHeight="1">
      <c r="C8153" s="142" t="s">
        <v>1517</v>
      </c>
    </row>
    <row r="8154" ht="15.75" customHeight="1">
      <c r="C8154" s="142" t="s">
        <v>1484</v>
      </c>
    </row>
    <row r="8155" ht="15.75" customHeight="1">
      <c r="C8155" s="142" t="s">
        <v>1485</v>
      </c>
    </row>
    <row r="8156" ht="15.75" customHeight="1">
      <c r="C8156" s="142" t="s">
        <v>1486</v>
      </c>
    </row>
    <row r="8157" ht="15.75" customHeight="1">
      <c r="C8157" s="142" t="s">
        <v>1510</v>
      </c>
    </row>
    <row r="8158" ht="15.75" customHeight="1">
      <c r="C8158" s="142" t="s">
        <v>1488</v>
      </c>
    </row>
    <row r="8159" ht="15.75" customHeight="1">
      <c r="C8159" s="142" t="s">
        <v>1489</v>
      </c>
    </row>
    <row r="8160" ht="15.75" customHeight="1">
      <c r="C8160" s="142" t="s">
        <v>2502</v>
      </c>
    </row>
    <row r="8161" ht="15.75" customHeight="1">
      <c r="C8161" s="142" t="s">
        <v>2503</v>
      </c>
    </row>
    <row r="8162" ht="15.75" customHeight="1">
      <c r="C8162" s="142" t="s">
        <v>1492</v>
      </c>
    </row>
    <row r="8163" ht="15.75" customHeight="1">
      <c r="C8163" s="142" t="s">
        <v>1480</v>
      </c>
    </row>
    <row r="8164" ht="15.75" customHeight="1">
      <c r="D8164" s="142" t="s">
        <v>2504</v>
      </c>
    </row>
    <row r="8165" ht="15.75" customHeight="1">
      <c r="D8165" s="142" t="s">
        <v>2163</v>
      </c>
    </row>
    <row r="8166" ht="15.75" customHeight="1">
      <c r="D8166" s="142" t="s">
        <v>2018</v>
      </c>
    </row>
    <row r="8167" ht="15.75" customHeight="1">
      <c r="D8167" s="142" t="s">
        <v>2293</v>
      </c>
    </row>
    <row r="8168" ht="15.75" customHeight="1">
      <c r="C8168" s="142" t="s">
        <v>1497</v>
      </c>
    </row>
    <row r="8169" ht="15.75" customHeight="1">
      <c r="C8169" s="142" t="s">
        <v>1526</v>
      </c>
    </row>
    <row r="8170" ht="15.75" customHeight="1">
      <c r="C8170" s="142" t="s">
        <v>1499</v>
      </c>
    </row>
    <row r="8171" ht="15.75" customHeight="1">
      <c r="C8171" s="142" t="s">
        <v>1500</v>
      </c>
    </row>
    <row r="8172" ht="15.75" customHeight="1">
      <c r="C8172" s="142" t="s">
        <v>1501</v>
      </c>
    </row>
    <row r="8173" ht="15.75" customHeight="1">
      <c r="C8173" s="142" t="s">
        <v>2505</v>
      </c>
    </row>
    <row r="8174" ht="15.75" customHeight="1">
      <c r="B8174" s="142" t="s">
        <v>1497</v>
      </c>
    </row>
    <row r="8175" ht="15.75" customHeight="1">
      <c r="B8175" s="142" t="s">
        <v>1480</v>
      </c>
    </row>
    <row r="8176" ht="15.75" customHeight="1">
      <c r="C8176" s="142" t="s">
        <v>2506</v>
      </c>
    </row>
    <row r="8177" ht="15.75" customHeight="1">
      <c r="C8177" s="142" t="s">
        <v>1565</v>
      </c>
    </row>
    <row r="8178" ht="15.75" customHeight="1">
      <c r="C8178" s="142" t="s">
        <v>1517</v>
      </c>
    </row>
    <row r="8179" ht="15.75" customHeight="1">
      <c r="C8179" s="142" t="s">
        <v>1484</v>
      </c>
    </row>
    <row r="8180" ht="15.75" customHeight="1">
      <c r="C8180" s="142" t="s">
        <v>1485</v>
      </c>
    </row>
    <row r="8181" ht="15.75" customHeight="1">
      <c r="C8181" s="142" t="s">
        <v>1486</v>
      </c>
    </row>
    <row r="8182" ht="15.75" customHeight="1">
      <c r="C8182" s="142" t="s">
        <v>1510</v>
      </c>
    </row>
    <row r="8183" ht="15.75" customHeight="1">
      <c r="C8183" s="142" t="s">
        <v>1488</v>
      </c>
    </row>
    <row r="8184" ht="15.75" customHeight="1">
      <c r="C8184" s="142" t="s">
        <v>1489</v>
      </c>
    </row>
    <row r="8185" ht="15.75" customHeight="1">
      <c r="C8185" s="142" t="s">
        <v>2102</v>
      </c>
    </row>
    <row r="8186" ht="15.75" customHeight="1">
      <c r="C8186" s="142" t="s">
        <v>1553</v>
      </c>
    </row>
    <row r="8187" ht="15.75" customHeight="1">
      <c r="C8187" s="142" t="s">
        <v>1492</v>
      </c>
    </row>
    <row r="8188" ht="15.75" customHeight="1">
      <c r="C8188" s="142" t="s">
        <v>1480</v>
      </c>
    </row>
    <row r="8189" ht="15.75" customHeight="1">
      <c r="D8189" s="142" t="s">
        <v>2103</v>
      </c>
    </row>
    <row r="8190" ht="15.75" customHeight="1">
      <c r="D8190" s="142" t="s">
        <v>1705</v>
      </c>
    </row>
    <row r="8191" ht="15.75" customHeight="1">
      <c r="D8191" s="142" t="s">
        <v>1532</v>
      </c>
    </row>
    <row r="8192" ht="15.75" customHeight="1">
      <c r="D8192" s="142" t="s">
        <v>1832</v>
      </c>
    </row>
    <row r="8193" ht="15.75" customHeight="1">
      <c r="C8193" s="142" t="s">
        <v>1497</v>
      </c>
    </row>
    <row r="8194" ht="15.75" customHeight="1">
      <c r="C8194" s="142" t="s">
        <v>1498</v>
      </c>
    </row>
    <row r="8195" ht="15.75" customHeight="1">
      <c r="C8195" s="142" t="s">
        <v>1499</v>
      </c>
    </row>
    <row r="8196" ht="15.75" customHeight="1">
      <c r="C8196" s="142" t="s">
        <v>1500</v>
      </c>
    </row>
    <row r="8197" ht="15.75" customHeight="1">
      <c r="C8197" s="142" t="s">
        <v>1501</v>
      </c>
    </row>
    <row r="8198" ht="15.75" customHeight="1">
      <c r="B8198" s="142" t="s">
        <v>1497</v>
      </c>
    </row>
    <row r="8199" ht="15.75" customHeight="1">
      <c r="B8199" s="142" t="s">
        <v>1480</v>
      </c>
    </row>
    <row r="8200" ht="15.75" customHeight="1">
      <c r="C8200" s="142" t="s">
        <v>2019</v>
      </c>
    </row>
    <row r="8201" ht="15.75" customHeight="1">
      <c r="C8201" s="142" t="s">
        <v>1651</v>
      </c>
    </row>
    <row r="8202" ht="15.75" customHeight="1">
      <c r="C8202" s="142" t="s">
        <v>1517</v>
      </c>
    </row>
    <row r="8203" ht="15.75" customHeight="1">
      <c r="C8203" s="142" t="s">
        <v>1484</v>
      </c>
    </row>
    <row r="8204" ht="15.75" customHeight="1">
      <c r="C8204" s="142" t="s">
        <v>1485</v>
      </c>
    </row>
    <row r="8205" ht="15.75" customHeight="1">
      <c r="C8205" s="142" t="s">
        <v>1486</v>
      </c>
    </row>
    <row r="8206" ht="15.75" customHeight="1">
      <c r="C8206" s="142" t="s">
        <v>1510</v>
      </c>
    </row>
    <row r="8207" ht="15.75" customHeight="1">
      <c r="C8207" s="142" t="s">
        <v>1488</v>
      </c>
    </row>
    <row r="8208" ht="15.75" customHeight="1">
      <c r="C8208" s="142" t="s">
        <v>1489</v>
      </c>
    </row>
    <row r="8209" ht="15.75" customHeight="1">
      <c r="C8209" s="142" t="s">
        <v>2507</v>
      </c>
    </row>
    <row r="8210" ht="15.75" customHeight="1">
      <c r="C8210" s="142" t="s">
        <v>1674</v>
      </c>
    </row>
    <row r="8211" ht="15.75" customHeight="1">
      <c r="C8211" s="142" t="s">
        <v>1492</v>
      </c>
    </row>
    <row r="8212" ht="15.75" customHeight="1">
      <c r="C8212" s="142" t="s">
        <v>1480</v>
      </c>
    </row>
    <row r="8213" ht="15.75" customHeight="1">
      <c r="D8213" s="142" t="s">
        <v>1562</v>
      </c>
    </row>
    <row r="8214" ht="15.75" customHeight="1">
      <c r="D8214" s="142" t="s">
        <v>1985</v>
      </c>
    </row>
    <row r="8215" ht="15.75" customHeight="1">
      <c r="D8215" s="142" t="s">
        <v>1989</v>
      </c>
    </row>
    <row r="8216" ht="15.75" customHeight="1">
      <c r="D8216" s="142" t="s">
        <v>1993</v>
      </c>
    </row>
    <row r="8217" ht="15.75" customHeight="1">
      <c r="C8217" s="142" t="s">
        <v>1497</v>
      </c>
    </row>
    <row r="8218" ht="15.75" customHeight="1">
      <c r="C8218" s="142" t="s">
        <v>1498</v>
      </c>
    </row>
    <row r="8219" ht="15.75" customHeight="1">
      <c r="C8219" s="142" t="s">
        <v>1499</v>
      </c>
    </row>
    <row r="8220" ht="15.75" customHeight="1">
      <c r="C8220" s="142" t="s">
        <v>1500</v>
      </c>
    </row>
    <row r="8221" ht="15.75" customHeight="1">
      <c r="C8221" s="142" t="s">
        <v>1501</v>
      </c>
    </row>
    <row r="8222" ht="15.75" customHeight="1">
      <c r="B8222" s="142" t="s">
        <v>1497</v>
      </c>
    </row>
    <row r="8223" ht="15.75" customHeight="1">
      <c r="B8223" s="142" t="s">
        <v>1480</v>
      </c>
    </row>
    <row r="8224" ht="15.75" customHeight="1">
      <c r="C8224" s="142" t="s">
        <v>2508</v>
      </c>
    </row>
    <row r="8225" ht="15.75" customHeight="1">
      <c r="C8225" s="142" t="s">
        <v>1536</v>
      </c>
    </row>
    <row r="8226" ht="15.75" customHeight="1">
      <c r="C8226" s="142" t="s">
        <v>1517</v>
      </c>
    </row>
    <row r="8227" ht="15.75" customHeight="1">
      <c r="C8227" s="142" t="s">
        <v>1484</v>
      </c>
    </row>
    <row r="8228" ht="15.75" customHeight="1">
      <c r="C8228" s="142" t="s">
        <v>1537</v>
      </c>
    </row>
    <row r="8229" ht="15.75" customHeight="1">
      <c r="C8229" s="142" t="s">
        <v>1645</v>
      </c>
    </row>
    <row r="8230" ht="15.75" customHeight="1">
      <c r="C8230" s="142" t="s">
        <v>1510</v>
      </c>
    </row>
    <row r="8231" ht="15.75" customHeight="1">
      <c r="C8231" s="142" t="s">
        <v>1488</v>
      </c>
    </row>
    <row r="8232" ht="15.75" customHeight="1">
      <c r="C8232" s="142" t="s">
        <v>1489</v>
      </c>
    </row>
    <row r="8233" ht="15.75" customHeight="1">
      <c r="C8233" s="142" t="s">
        <v>2509</v>
      </c>
    </row>
    <row r="8234" ht="15.75" customHeight="1">
      <c r="C8234" s="142" t="s">
        <v>2191</v>
      </c>
    </row>
    <row r="8235" ht="15.75" customHeight="1">
      <c r="C8235" s="142" t="s">
        <v>1492</v>
      </c>
    </row>
    <row r="8236" ht="15.75" customHeight="1">
      <c r="C8236" s="142" t="s">
        <v>1480</v>
      </c>
    </row>
    <row r="8237" ht="15.75" customHeight="1">
      <c r="D8237" s="142" t="s">
        <v>2510</v>
      </c>
    </row>
    <row r="8238" ht="15.75" customHeight="1">
      <c r="D8238" s="142" t="s">
        <v>1985</v>
      </c>
    </row>
    <row r="8239" ht="15.75" customHeight="1">
      <c r="D8239" s="142" t="s">
        <v>1986</v>
      </c>
    </row>
    <row r="8240" ht="15.75" customHeight="1">
      <c r="D8240" s="142" t="s">
        <v>1931</v>
      </c>
    </row>
    <row r="8241" ht="15.75" customHeight="1">
      <c r="C8241" s="142" t="s">
        <v>1497</v>
      </c>
    </row>
    <row r="8242" ht="15.75" customHeight="1">
      <c r="C8242" s="142" t="s">
        <v>2223</v>
      </c>
    </row>
    <row r="8243" ht="15.75" customHeight="1">
      <c r="C8243" s="142" t="s">
        <v>1499</v>
      </c>
    </row>
    <row r="8244" ht="15.75" customHeight="1">
      <c r="C8244" s="142" t="s">
        <v>1500</v>
      </c>
    </row>
    <row r="8245" ht="15.75" customHeight="1">
      <c r="C8245" s="142" t="s">
        <v>1501</v>
      </c>
    </row>
    <row r="8246" ht="15.75" customHeight="1">
      <c r="B8246" s="142" t="s">
        <v>1497</v>
      </c>
    </row>
    <row r="8247" ht="15.75" customHeight="1">
      <c r="B8247" s="142" t="s">
        <v>1480</v>
      </c>
    </row>
    <row r="8248" ht="15.75" customHeight="1">
      <c r="C8248" s="142" t="s">
        <v>2185</v>
      </c>
    </row>
    <row r="8249" ht="15.75" customHeight="1">
      <c r="C8249" s="142" t="s">
        <v>1565</v>
      </c>
    </row>
    <row r="8250" ht="15.75" customHeight="1">
      <c r="C8250" s="142" t="s">
        <v>1517</v>
      </c>
    </row>
    <row r="8251" ht="15.75" customHeight="1">
      <c r="C8251" s="142" t="s">
        <v>1484</v>
      </c>
    </row>
    <row r="8252" ht="15.75" customHeight="1">
      <c r="C8252" s="142" t="s">
        <v>1485</v>
      </c>
    </row>
    <row r="8253" ht="15.75" customHeight="1">
      <c r="C8253" s="142" t="s">
        <v>1486</v>
      </c>
    </row>
    <row r="8254" ht="15.75" customHeight="1">
      <c r="C8254" s="142" t="s">
        <v>1510</v>
      </c>
    </row>
    <row r="8255" ht="15.75" customHeight="1">
      <c r="C8255" s="142" t="s">
        <v>1488</v>
      </c>
    </row>
    <row r="8256" ht="15.75" customHeight="1">
      <c r="C8256" s="142" t="s">
        <v>1489</v>
      </c>
    </row>
    <row r="8257" ht="15.75" customHeight="1">
      <c r="C8257" s="142" t="s">
        <v>2511</v>
      </c>
    </row>
    <row r="8258" ht="15.75" customHeight="1">
      <c r="C8258" s="142" t="s">
        <v>2187</v>
      </c>
    </row>
    <row r="8259" ht="15.75" customHeight="1">
      <c r="C8259" s="142" t="s">
        <v>1492</v>
      </c>
    </row>
    <row r="8260" ht="15.75" customHeight="1">
      <c r="C8260" s="142" t="s">
        <v>1480</v>
      </c>
    </row>
    <row r="8261" ht="15.75" customHeight="1">
      <c r="D8261" s="142" t="s">
        <v>1758</v>
      </c>
    </row>
    <row r="8262" ht="15.75" customHeight="1">
      <c r="D8262" s="142" t="s">
        <v>2177</v>
      </c>
    </row>
    <row r="8263" ht="15.75" customHeight="1">
      <c r="D8263" s="142" t="s">
        <v>2140</v>
      </c>
    </row>
    <row r="8264" ht="15.75" customHeight="1">
      <c r="D8264" s="142" t="s">
        <v>1888</v>
      </c>
    </row>
    <row r="8265" ht="15.75" customHeight="1">
      <c r="C8265" s="142" t="s">
        <v>1497</v>
      </c>
    </row>
    <row r="8266" ht="15.75" customHeight="1">
      <c r="C8266" s="142" t="s">
        <v>1526</v>
      </c>
    </row>
    <row r="8267" ht="15.75" customHeight="1">
      <c r="C8267" s="142" t="s">
        <v>1499</v>
      </c>
    </row>
    <row r="8268" ht="15.75" customHeight="1">
      <c r="C8268" s="142" t="s">
        <v>1500</v>
      </c>
    </row>
    <row r="8269" ht="15.75" customHeight="1">
      <c r="C8269" s="142" t="s">
        <v>1501</v>
      </c>
    </row>
    <row r="8270" ht="15.75" customHeight="1">
      <c r="B8270" s="142" t="s">
        <v>1497</v>
      </c>
    </row>
    <row r="8271" ht="15.75" customHeight="1">
      <c r="A8271" s="142" t="s">
        <v>1527</v>
      </c>
    </row>
    <row r="8272" ht="15.75" customHeight="1"/>
    <row r="8273" ht="15.75" customHeight="1">
      <c r="A8273" s="142" t="s">
        <v>2512</v>
      </c>
    </row>
    <row r="8274" ht="15.75" customHeight="1">
      <c r="A8274" s="142" t="s">
        <v>1480</v>
      </c>
    </row>
    <row r="8275" ht="15.75" customHeight="1">
      <c r="B8275" s="142" t="s">
        <v>1480</v>
      </c>
    </row>
    <row r="8276" ht="15.75" customHeight="1">
      <c r="C8276" s="142" t="s">
        <v>2116</v>
      </c>
    </row>
    <row r="8277" ht="15.75" customHeight="1">
      <c r="C8277" s="142" t="s">
        <v>1607</v>
      </c>
    </row>
    <row r="8278" ht="15.75" customHeight="1">
      <c r="C8278" s="142" t="s">
        <v>1517</v>
      </c>
    </row>
    <row r="8279" ht="15.75" customHeight="1">
      <c r="C8279" s="142" t="s">
        <v>1484</v>
      </c>
    </row>
    <row r="8280" ht="15.75" customHeight="1">
      <c r="C8280" s="142" t="s">
        <v>1485</v>
      </c>
    </row>
    <row r="8281" ht="15.75" customHeight="1">
      <c r="C8281" s="142" t="s">
        <v>1486</v>
      </c>
    </row>
    <row r="8282" ht="15.75" customHeight="1">
      <c r="C8282" s="142" t="s">
        <v>1510</v>
      </c>
    </row>
    <row r="8283" ht="15.75" customHeight="1">
      <c r="C8283" s="142" t="s">
        <v>1488</v>
      </c>
    </row>
    <row r="8284" ht="15.75" customHeight="1">
      <c r="C8284" s="142" t="s">
        <v>1489</v>
      </c>
    </row>
    <row r="8285" ht="15.75" customHeight="1">
      <c r="C8285" s="142" t="s">
        <v>2143</v>
      </c>
    </row>
    <row r="8286" ht="15.75" customHeight="1">
      <c r="C8286" s="142" t="s">
        <v>2117</v>
      </c>
    </row>
    <row r="8287" ht="15.75" customHeight="1">
      <c r="C8287" s="142" t="s">
        <v>1492</v>
      </c>
    </row>
    <row r="8288" ht="15.75" customHeight="1">
      <c r="C8288" s="142" t="s">
        <v>1480</v>
      </c>
    </row>
    <row r="8289" ht="15.75" customHeight="1">
      <c r="D8289" s="142" t="s">
        <v>2120</v>
      </c>
    </row>
    <row r="8290" ht="15.75" customHeight="1">
      <c r="D8290" s="142" t="s">
        <v>2119</v>
      </c>
    </row>
    <row r="8291" ht="15.75" customHeight="1">
      <c r="D8291" s="142" t="s">
        <v>2118</v>
      </c>
    </row>
    <row r="8292" ht="15.75" customHeight="1">
      <c r="D8292" s="142" t="s">
        <v>2121</v>
      </c>
    </row>
    <row r="8293" ht="15.75" customHeight="1">
      <c r="C8293" s="142" t="s">
        <v>1497</v>
      </c>
    </row>
    <row r="8294" ht="15.75" customHeight="1">
      <c r="C8294" s="142" t="s">
        <v>1498</v>
      </c>
    </row>
    <row r="8295" ht="15.75" customHeight="1">
      <c r="C8295" s="142" t="s">
        <v>1499</v>
      </c>
    </row>
    <row r="8296" ht="15.75" customHeight="1">
      <c r="C8296" s="142" t="s">
        <v>1500</v>
      </c>
    </row>
    <row r="8297" ht="15.75" customHeight="1">
      <c r="C8297" s="142" t="s">
        <v>1501</v>
      </c>
    </row>
    <row r="8298" ht="15.75" customHeight="1">
      <c r="B8298" s="142" t="s">
        <v>1497</v>
      </c>
    </row>
    <row r="8299" ht="15.75" customHeight="1">
      <c r="B8299" s="142" t="s">
        <v>1480</v>
      </c>
    </row>
    <row r="8300" ht="15.75" customHeight="1">
      <c r="C8300" s="142" t="s">
        <v>2513</v>
      </c>
    </row>
    <row r="8301" ht="15.75" customHeight="1">
      <c r="C8301" s="142" t="s">
        <v>1565</v>
      </c>
    </row>
    <row r="8302" ht="15.75" customHeight="1">
      <c r="C8302" s="142" t="s">
        <v>1517</v>
      </c>
    </row>
    <row r="8303" ht="15.75" customHeight="1">
      <c r="C8303" s="142" t="s">
        <v>1484</v>
      </c>
    </row>
    <row r="8304" ht="15.75" customHeight="1">
      <c r="C8304" s="142" t="s">
        <v>1485</v>
      </c>
    </row>
    <row r="8305" ht="15.75" customHeight="1">
      <c r="C8305" s="142" t="s">
        <v>1486</v>
      </c>
    </row>
    <row r="8306" ht="15.75" customHeight="1">
      <c r="C8306" s="142" t="s">
        <v>1510</v>
      </c>
    </row>
    <row r="8307" ht="15.75" customHeight="1">
      <c r="C8307" s="142" t="s">
        <v>1488</v>
      </c>
    </row>
    <row r="8308" ht="15.75" customHeight="1">
      <c r="C8308" s="142" t="s">
        <v>1489</v>
      </c>
    </row>
    <row r="8309" ht="15.75" customHeight="1">
      <c r="C8309" s="142" t="s">
        <v>2514</v>
      </c>
    </row>
    <row r="8310" ht="15.75" customHeight="1">
      <c r="C8310" s="142" t="s">
        <v>1956</v>
      </c>
    </row>
    <row r="8311" ht="15.75" customHeight="1">
      <c r="C8311" s="142" t="s">
        <v>1492</v>
      </c>
    </row>
    <row r="8312" ht="15.75" customHeight="1">
      <c r="C8312" s="142" t="s">
        <v>1480</v>
      </c>
    </row>
    <row r="8313" ht="15.75" customHeight="1">
      <c r="D8313" s="142" t="s">
        <v>1579</v>
      </c>
    </row>
    <row r="8314" ht="15.75" customHeight="1">
      <c r="D8314" s="142" t="s">
        <v>1840</v>
      </c>
    </row>
    <row r="8315" ht="15.75" customHeight="1">
      <c r="D8315" s="142" t="s">
        <v>1941</v>
      </c>
    </row>
    <row r="8316" ht="15.75" customHeight="1">
      <c r="D8316" s="142" t="s">
        <v>1864</v>
      </c>
    </row>
    <row r="8317" ht="15.75" customHeight="1">
      <c r="C8317" s="142" t="s">
        <v>1497</v>
      </c>
    </row>
    <row r="8318" ht="15.75" customHeight="1">
      <c r="C8318" s="142" t="s">
        <v>1498</v>
      </c>
    </row>
    <row r="8319" ht="15.75" customHeight="1">
      <c r="C8319" s="142" t="s">
        <v>1499</v>
      </c>
    </row>
    <row r="8320" ht="15.75" customHeight="1">
      <c r="C8320" s="142" t="s">
        <v>1500</v>
      </c>
    </row>
    <row r="8321" ht="15.75" customHeight="1">
      <c r="C8321" s="142" t="s">
        <v>1501</v>
      </c>
    </row>
    <row r="8322" ht="15.75" customHeight="1">
      <c r="B8322" s="142" t="s">
        <v>1497</v>
      </c>
    </row>
    <row r="8323" ht="15.75" customHeight="1">
      <c r="B8323" s="142" t="s">
        <v>1480</v>
      </c>
    </row>
    <row r="8324" ht="15.75" customHeight="1">
      <c r="C8324" s="142" t="s">
        <v>2515</v>
      </c>
    </row>
    <row r="8325" ht="15.75" customHeight="1">
      <c r="C8325" s="142" t="s">
        <v>1565</v>
      </c>
    </row>
    <row r="8326" ht="15.75" customHeight="1">
      <c r="C8326" s="142" t="s">
        <v>1517</v>
      </c>
    </row>
    <row r="8327" ht="15.75" customHeight="1">
      <c r="C8327" s="142" t="s">
        <v>1484</v>
      </c>
    </row>
    <row r="8328" ht="15.75" customHeight="1">
      <c r="C8328" s="142" t="s">
        <v>1485</v>
      </c>
    </row>
    <row r="8329" ht="15.75" customHeight="1">
      <c r="C8329" s="142" t="s">
        <v>1486</v>
      </c>
    </row>
    <row r="8330" ht="15.75" customHeight="1">
      <c r="C8330" s="142" t="s">
        <v>1510</v>
      </c>
    </row>
    <row r="8331" ht="15.75" customHeight="1">
      <c r="C8331" s="142" t="s">
        <v>1488</v>
      </c>
    </row>
    <row r="8332" ht="15.75" customHeight="1">
      <c r="C8332" s="142" t="s">
        <v>1489</v>
      </c>
    </row>
    <row r="8333" ht="15.75" customHeight="1">
      <c r="C8333" s="142" t="s">
        <v>2516</v>
      </c>
    </row>
    <row r="8334" ht="15.75" customHeight="1">
      <c r="C8334" s="142" t="s">
        <v>1719</v>
      </c>
    </row>
    <row r="8335" ht="15.75" customHeight="1">
      <c r="C8335" s="142" t="s">
        <v>1492</v>
      </c>
    </row>
    <row r="8336" ht="15.75" customHeight="1">
      <c r="C8336" s="142" t="s">
        <v>1480</v>
      </c>
    </row>
    <row r="8337" ht="15.75" customHeight="1">
      <c r="D8337" s="142" t="s">
        <v>1790</v>
      </c>
    </row>
    <row r="8338" ht="15.75" customHeight="1">
      <c r="D8338" s="142" t="s">
        <v>1716</v>
      </c>
    </row>
    <row r="8339" ht="15.75" customHeight="1">
      <c r="D8339" s="142" t="s">
        <v>1508</v>
      </c>
    </row>
    <row r="8340" ht="15.75" customHeight="1">
      <c r="D8340" s="142" t="s">
        <v>1773</v>
      </c>
    </row>
    <row r="8341" ht="15.75" customHeight="1">
      <c r="C8341" s="142" t="s">
        <v>1497</v>
      </c>
    </row>
    <row r="8342" ht="15.75" customHeight="1">
      <c r="C8342" s="142" t="s">
        <v>1498</v>
      </c>
    </row>
    <row r="8343" ht="15.75" customHeight="1">
      <c r="C8343" s="142" t="s">
        <v>1499</v>
      </c>
    </row>
    <row r="8344" ht="15.75" customHeight="1">
      <c r="C8344" s="142" t="s">
        <v>1500</v>
      </c>
    </row>
    <row r="8345" ht="15.75" customHeight="1">
      <c r="C8345" s="142" t="s">
        <v>1501</v>
      </c>
    </row>
    <row r="8346" ht="15.75" customHeight="1">
      <c r="B8346" s="142" t="s">
        <v>1497</v>
      </c>
    </row>
    <row r="8347" ht="15.75" customHeight="1">
      <c r="B8347" s="142" t="s">
        <v>1480</v>
      </c>
    </row>
    <row r="8348" ht="15.75" customHeight="1">
      <c r="C8348" s="142" t="s">
        <v>2517</v>
      </c>
    </row>
    <row r="8349" ht="15.75" customHeight="1">
      <c r="C8349" s="142" t="s">
        <v>1482</v>
      </c>
    </row>
    <row r="8350" ht="15.75" customHeight="1">
      <c r="C8350" s="142" t="s">
        <v>1517</v>
      </c>
    </row>
    <row r="8351" ht="15.75" customHeight="1">
      <c r="C8351" s="142" t="s">
        <v>1484</v>
      </c>
    </row>
    <row r="8352" ht="15.75" customHeight="1">
      <c r="C8352" s="142" t="s">
        <v>1485</v>
      </c>
    </row>
    <row r="8353" ht="15.75" customHeight="1">
      <c r="C8353" s="142" t="s">
        <v>1486</v>
      </c>
    </row>
    <row r="8354" ht="15.75" customHeight="1">
      <c r="C8354" s="142" t="s">
        <v>1510</v>
      </c>
    </row>
    <row r="8355" ht="15.75" customHeight="1">
      <c r="C8355" s="142" t="s">
        <v>1488</v>
      </c>
    </row>
    <row r="8356" ht="15.75" customHeight="1">
      <c r="C8356" s="142" t="s">
        <v>1489</v>
      </c>
    </row>
    <row r="8357" ht="15.75" customHeight="1">
      <c r="C8357" s="142" t="s">
        <v>2518</v>
      </c>
    </row>
    <row r="8358" ht="15.75" customHeight="1">
      <c r="C8358" s="142" t="s">
        <v>1674</v>
      </c>
    </row>
    <row r="8359" ht="15.75" customHeight="1">
      <c r="C8359" s="142" t="s">
        <v>1492</v>
      </c>
    </row>
    <row r="8360" ht="15.75" customHeight="1">
      <c r="C8360" s="142" t="s">
        <v>1480</v>
      </c>
    </row>
    <row r="8361" ht="15.75" customHeight="1">
      <c r="D8361" s="142" t="s">
        <v>1790</v>
      </c>
    </row>
    <row r="8362" ht="15.75" customHeight="1">
      <c r="D8362" s="142" t="s">
        <v>2519</v>
      </c>
    </row>
    <row r="8363" ht="15.75" customHeight="1">
      <c r="D8363" s="142" t="s">
        <v>1870</v>
      </c>
    </row>
    <row r="8364" ht="15.75" customHeight="1">
      <c r="D8364" s="142" t="s">
        <v>1687</v>
      </c>
    </row>
    <row r="8365" ht="15.75" customHeight="1">
      <c r="C8365" s="142" t="s">
        <v>1497</v>
      </c>
    </row>
    <row r="8366" ht="15.75" customHeight="1">
      <c r="C8366" s="142" t="s">
        <v>1498</v>
      </c>
    </row>
    <row r="8367" ht="15.75" customHeight="1">
      <c r="C8367" s="142" t="s">
        <v>1499</v>
      </c>
    </row>
    <row r="8368" ht="15.75" customHeight="1">
      <c r="C8368" s="142" t="s">
        <v>1500</v>
      </c>
    </row>
    <row r="8369" ht="15.75" customHeight="1">
      <c r="C8369" s="142" t="s">
        <v>1501</v>
      </c>
    </row>
    <row r="8370" ht="15.75" customHeight="1">
      <c r="B8370" s="142" t="s">
        <v>1497</v>
      </c>
    </row>
    <row r="8371" ht="15.75" customHeight="1">
      <c r="B8371" s="142" t="s">
        <v>1480</v>
      </c>
    </row>
    <row r="8372" ht="15.75" customHeight="1">
      <c r="C8372" s="142" t="s">
        <v>2026</v>
      </c>
    </row>
    <row r="8373" ht="15.75" customHeight="1">
      <c r="C8373" s="142" t="s">
        <v>1550</v>
      </c>
    </row>
    <row r="8374" ht="15.75" customHeight="1">
      <c r="C8374" s="142" t="s">
        <v>1517</v>
      </c>
    </row>
    <row r="8375" ht="15.75" customHeight="1">
      <c r="C8375" s="142" t="s">
        <v>1484</v>
      </c>
    </row>
    <row r="8376" ht="15.75" customHeight="1">
      <c r="C8376" s="142" t="s">
        <v>1537</v>
      </c>
    </row>
    <row r="8377" ht="15.75" customHeight="1">
      <c r="C8377" s="142" t="s">
        <v>1486</v>
      </c>
    </row>
    <row r="8378" ht="15.75" customHeight="1">
      <c r="C8378" s="142" t="s">
        <v>1510</v>
      </c>
    </row>
    <row r="8379" ht="15.75" customHeight="1">
      <c r="C8379" s="142" t="s">
        <v>1488</v>
      </c>
    </row>
    <row r="8380" ht="15.75" customHeight="1">
      <c r="C8380" s="142" t="s">
        <v>1489</v>
      </c>
    </row>
    <row r="8381" ht="15.75" customHeight="1">
      <c r="C8381" s="142" t="s">
        <v>2520</v>
      </c>
    </row>
    <row r="8382" ht="15.75" customHeight="1">
      <c r="C8382" s="142" t="s">
        <v>1553</v>
      </c>
    </row>
    <row r="8383" ht="15.75" customHeight="1">
      <c r="C8383" s="142" t="s">
        <v>1492</v>
      </c>
    </row>
    <row r="8384" ht="15.75" customHeight="1">
      <c r="C8384" s="142" t="s">
        <v>1480</v>
      </c>
    </row>
    <row r="8385" ht="15.75" customHeight="1">
      <c r="D8385" s="142" t="s">
        <v>2521</v>
      </c>
    </row>
    <row r="8386" ht="15.75" customHeight="1">
      <c r="D8386" s="142" t="s">
        <v>1878</v>
      </c>
    </row>
    <row r="8387" ht="15.75" customHeight="1">
      <c r="D8387" s="142" t="s">
        <v>2028</v>
      </c>
    </row>
    <row r="8388" ht="15.75" customHeight="1">
      <c r="D8388" s="142" t="s">
        <v>1556</v>
      </c>
    </row>
    <row r="8389" ht="15.75" customHeight="1">
      <c r="C8389" s="142" t="s">
        <v>1497</v>
      </c>
    </row>
    <row r="8390" ht="15.75" customHeight="1">
      <c r="C8390" s="142" t="s">
        <v>1498</v>
      </c>
    </row>
    <row r="8391" ht="15.75" customHeight="1">
      <c r="C8391" s="142" t="s">
        <v>1499</v>
      </c>
    </row>
    <row r="8392" ht="15.75" customHeight="1">
      <c r="C8392" s="142" t="s">
        <v>1500</v>
      </c>
    </row>
    <row r="8393" ht="15.75" customHeight="1">
      <c r="C8393" s="142" t="s">
        <v>1501</v>
      </c>
    </row>
    <row r="8394" ht="15.75" customHeight="1">
      <c r="B8394" s="142" t="s">
        <v>1497</v>
      </c>
    </row>
    <row r="8395" ht="15.75" customHeight="1">
      <c r="B8395" s="142" t="s">
        <v>1480</v>
      </c>
    </row>
    <row r="8396" ht="15.75" customHeight="1">
      <c r="C8396" s="142" t="s">
        <v>2522</v>
      </c>
    </row>
    <row r="8397" ht="15.75" customHeight="1">
      <c r="C8397" s="142" t="s">
        <v>1565</v>
      </c>
    </row>
    <row r="8398" ht="15.75" customHeight="1">
      <c r="C8398" s="142" t="s">
        <v>1517</v>
      </c>
    </row>
    <row r="8399" ht="15.75" customHeight="1">
      <c r="C8399" s="142" t="s">
        <v>1484</v>
      </c>
    </row>
    <row r="8400" ht="15.75" customHeight="1">
      <c r="C8400" s="142" t="s">
        <v>1485</v>
      </c>
    </row>
    <row r="8401" ht="15.75" customHeight="1">
      <c r="C8401" s="142" t="s">
        <v>1486</v>
      </c>
    </row>
    <row r="8402" ht="15.75" customHeight="1">
      <c r="C8402" s="142" t="s">
        <v>1510</v>
      </c>
    </row>
    <row r="8403" ht="15.75" customHeight="1">
      <c r="C8403" s="142" t="s">
        <v>1488</v>
      </c>
    </row>
    <row r="8404" ht="15.75" customHeight="1">
      <c r="C8404" s="142" t="s">
        <v>1489</v>
      </c>
    </row>
    <row r="8405" ht="15.75" customHeight="1">
      <c r="C8405" s="142" t="s">
        <v>2523</v>
      </c>
    </row>
    <row r="8406" ht="15.75" customHeight="1">
      <c r="C8406" s="142" t="s">
        <v>2524</v>
      </c>
    </row>
    <row r="8407" ht="15.75" customHeight="1">
      <c r="C8407" s="142" t="s">
        <v>1492</v>
      </c>
    </row>
    <row r="8408" ht="15.75" customHeight="1">
      <c r="C8408" s="142" t="s">
        <v>1480</v>
      </c>
    </row>
    <row r="8409" ht="15.75" customHeight="1">
      <c r="D8409" s="142" t="s">
        <v>1953</v>
      </c>
    </row>
    <row r="8410" ht="15.75" customHeight="1">
      <c r="D8410" s="142" t="s">
        <v>1755</v>
      </c>
    </row>
    <row r="8411" ht="15.75" customHeight="1">
      <c r="D8411" s="142" t="s">
        <v>1941</v>
      </c>
    </row>
    <row r="8412" ht="15.75" customHeight="1">
      <c r="D8412" s="142" t="s">
        <v>1506</v>
      </c>
    </row>
    <row r="8413" ht="15.75" customHeight="1">
      <c r="C8413" s="142" t="s">
        <v>1497</v>
      </c>
    </row>
    <row r="8414" ht="15.75" customHeight="1">
      <c r="C8414" s="142" t="s">
        <v>1526</v>
      </c>
    </row>
    <row r="8415" ht="15.75" customHeight="1">
      <c r="C8415" s="142" t="s">
        <v>1499</v>
      </c>
    </row>
    <row r="8416" ht="15.75" customHeight="1">
      <c r="C8416" s="142" t="s">
        <v>1500</v>
      </c>
    </row>
    <row r="8417" ht="15.75" customHeight="1">
      <c r="C8417" s="142" t="s">
        <v>1501</v>
      </c>
    </row>
    <row r="8418" ht="15.75" customHeight="1">
      <c r="B8418" s="142" t="s">
        <v>1497</v>
      </c>
    </row>
    <row r="8419" ht="15.75" customHeight="1">
      <c r="A8419" s="142" t="s">
        <v>1527</v>
      </c>
    </row>
    <row r="8420" ht="15.75" customHeight="1"/>
    <row r="8421" ht="15.75" customHeight="1">
      <c r="A8421" s="142" t="s">
        <v>2525</v>
      </c>
    </row>
    <row r="8422" ht="15.75" customHeight="1">
      <c r="A8422" s="142" t="s">
        <v>1480</v>
      </c>
    </row>
    <row r="8423" ht="15.75" customHeight="1">
      <c r="B8423" s="142" t="s">
        <v>1480</v>
      </c>
    </row>
    <row r="8424" ht="15.75" customHeight="1">
      <c r="C8424" s="142" t="s">
        <v>2526</v>
      </c>
    </row>
    <row r="8425" ht="15.75" customHeight="1">
      <c r="C8425" s="142" t="s">
        <v>1700</v>
      </c>
    </row>
    <row r="8426" ht="15.75" customHeight="1">
      <c r="C8426" s="142" t="s">
        <v>1483</v>
      </c>
    </row>
    <row r="8427" ht="15.75" customHeight="1">
      <c r="C8427" s="142" t="s">
        <v>1484</v>
      </c>
    </row>
    <row r="8428" ht="15.75" customHeight="1">
      <c r="C8428" s="142" t="s">
        <v>1485</v>
      </c>
    </row>
    <row r="8429" ht="15.75" customHeight="1">
      <c r="C8429" s="142" t="s">
        <v>1486</v>
      </c>
    </row>
    <row r="8430" ht="15.75" customHeight="1">
      <c r="C8430" s="142" t="s">
        <v>1510</v>
      </c>
    </row>
    <row r="8431" ht="15.75" customHeight="1">
      <c r="C8431" s="142" t="s">
        <v>1488</v>
      </c>
    </row>
    <row r="8432" ht="15.75" customHeight="1">
      <c r="C8432" s="142" t="s">
        <v>1489</v>
      </c>
    </row>
    <row r="8433" ht="15.75" customHeight="1">
      <c r="C8433" s="142" t="s">
        <v>2143</v>
      </c>
    </row>
    <row r="8434" ht="15.75" customHeight="1">
      <c r="C8434" s="142" t="s">
        <v>1674</v>
      </c>
    </row>
    <row r="8435" ht="15.75" customHeight="1">
      <c r="C8435" s="142" t="s">
        <v>1492</v>
      </c>
    </row>
    <row r="8436" ht="15.75" customHeight="1">
      <c r="C8436" s="142" t="s">
        <v>1480</v>
      </c>
    </row>
    <row r="8437" ht="15.75" customHeight="1">
      <c r="D8437" s="142" t="s">
        <v>2527</v>
      </c>
    </row>
    <row r="8438" ht="15.75" customHeight="1">
      <c r="D8438" s="142" t="s">
        <v>2104</v>
      </c>
    </row>
    <row r="8439" ht="15.75" customHeight="1">
      <c r="D8439" s="142" t="s">
        <v>1795</v>
      </c>
    </row>
    <row r="8440" ht="15.75" customHeight="1">
      <c r="D8440" s="142" t="s">
        <v>2458</v>
      </c>
    </row>
    <row r="8441" ht="15.75" customHeight="1">
      <c r="C8441" s="142" t="s">
        <v>1497</v>
      </c>
    </row>
    <row r="8442" ht="15.75" customHeight="1">
      <c r="C8442" s="142" t="s">
        <v>2032</v>
      </c>
    </row>
    <row r="8443" ht="15.75" customHeight="1">
      <c r="C8443" s="142" t="s">
        <v>1499</v>
      </c>
    </row>
    <row r="8444" ht="15.75" customHeight="1">
      <c r="C8444" s="142" t="s">
        <v>1500</v>
      </c>
    </row>
    <row r="8445" ht="15.75" customHeight="1">
      <c r="C8445" s="142" t="s">
        <v>1501</v>
      </c>
    </row>
    <row r="8446" ht="15.75" customHeight="1">
      <c r="B8446" s="142" t="s">
        <v>1497</v>
      </c>
    </row>
    <row r="8447" ht="15.75" customHeight="1">
      <c r="B8447" s="142" t="s">
        <v>1480</v>
      </c>
    </row>
    <row r="8448" ht="15.75" customHeight="1">
      <c r="C8448" s="142" t="s">
        <v>2528</v>
      </c>
    </row>
    <row r="8449" ht="15.75" customHeight="1">
      <c r="C8449" s="142" t="s">
        <v>1607</v>
      </c>
    </row>
    <row r="8450" ht="15.75" customHeight="1">
      <c r="C8450" s="142" t="s">
        <v>1517</v>
      </c>
    </row>
    <row r="8451" ht="15.75" customHeight="1">
      <c r="C8451" s="142" t="s">
        <v>1484</v>
      </c>
    </row>
    <row r="8452" ht="15.75" customHeight="1">
      <c r="C8452" s="142" t="s">
        <v>1485</v>
      </c>
    </row>
    <row r="8453" ht="15.75" customHeight="1">
      <c r="C8453" s="142" t="s">
        <v>1486</v>
      </c>
    </row>
    <row r="8454" ht="15.75" customHeight="1">
      <c r="C8454" s="142" t="s">
        <v>1510</v>
      </c>
    </row>
    <row r="8455" ht="15.75" customHeight="1">
      <c r="C8455" s="142" t="s">
        <v>1488</v>
      </c>
    </row>
    <row r="8456" ht="15.75" customHeight="1">
      <c r="C8456" s="142" t="s">
        <v>1489</v>
      </c>
    </row>
    <row r="8457" ht="15.75" customHeight="1">
      <c r="C8457" s="142" t="s">
        <v>2529</v>
      </c>
    </row>
    <row r="8458" ht="15.75" customHeight="1">
      <c r="C8458" s="142" t="s">
        <v>1553</v>
      </c>
    </row>
    <row r="8459" ht="15.75" customHeight="1">
      <c r="C8459" s="142" t="s">
        <v>1492</v>
      </c>
    </row>
    <row r="8460" ht="15.75" customHeight="1">
      <c r="C8460" s="142" t="s">
        <v>1480</v>
      </c>
    </row>
    <row r="8461" ht="15.75" customHeight="1">
      <c r="D8461" s="142" t="s">
        <v>2144</v>
      </c>
    </row>
    <row r="8462" ht="15.75" customHeight="1">
      <c r="D8462" s="142" t="s">
        <v>1580</v>
      </c>
    </row>
    <row r="8463" ht="15.75" customHeight="1">
      <c r="D8463" s="142" t="s">
        <v>1578</v>
      </c>
    </row>
    <row r="8464" ht="15.75" customHeight="1">
      <c r="D8464" s="142" t="s">
        <v>1629</v>
      </c>
    </row>
    <row r="8465" ht="15.75" customHeight="1">
      <c r="C8465" s="142" t="s">
        <v>1497</v>
      </c>
    </row>
    <row r="8466" ht="15.75" customHeight="1">
      <c r="C8466" s="142" t="s">
        <v>2032</v>
      </c>
    </row>
    <row r="8467" ht="15.75" customHeight="1">
      <c r="C8467" s="142" t="s">
        <v>1499</v>
      </c>
    </row>
    <row r="8468" ht="15.75" customHeight="1">
      <c r="C8468" s="142" t="s">
        <v>1500</v>
      </c>
    </row>
    <row r="8469" ht="15.75" customHeight="1">
      <c r="C8469" s="142" t="s">
        <v>1501</v>
      </c>
    </row>
    <row r="8470" ht="15.75" customHeight="1">
      <c r="B8470" s="142" t="s">
        <v>1497</v>
      </c>
    </row>
    <row r="8471" ht="15.75" customHeight="1">
      <c r="B8471" s="142" t="s">
        <v>1480</v>
      </c>
    </row>
    <row r="8472" ht="15.75" customHeight="1">
      <c r="C8472" s="142" t="s">
        <v>2530</v>
      </c>
    </row>
    <row r="8473" ht="15.75" customHeight="1">
      <c r="C8473" s="142" t="s">
        <v>1550</v>
      </c>
    </row>
    <row r="8474" ht="15.75" customHeight="1">
      <c r="C8474" s="142" t="s">
        <v>1517</v>
      </c>
    </row>
    <row r="8475" ht="15.75" customHeight="1">
      <c r="C8475" s="142" t="s">
        <v>1484</v>
      </c>
    </row>
    <row r="8476" ht="15.75" customHeight="1">
      <c r="C8476" s="142" t="s">
        <v>1485</v>
      </c>
    </row>
    <row r="8477" ht="15.75" customHeight="1">
      <c r="C8477" s="142" t="s">
        <v>1486</v>
      </c>
    </row>
    <row r="8478" ht="15.75" customHeight="1">
      <c r="C8478" s="142" t="s">
        <v>1510</v>
      </c>
    </row>
    <row r="8479" ht="15.75" customHeight="1">
      <c r="C8479" s="142" t="s">
        <v>1488</v>
      </c>
    </row>
    <row r="8480" ht="15.75" customHeight="1">
      <c r="C8480" s="142" t="s">
        <v>1489</v>
      </c>
    </row>
    <row r="8481" ht="15.75" customHeight="1">
      <c r="C8481" s="142" t="s">
        <v>2531</v>
      </c>
    </row>
    <row r="8482" ht="15.75" customHeight="1">
      <c r="C8482" s="142" t="s">
        <v>1553</v>
      </c>
    </row>
    <row r="8483" ht="15.75" customHeight="1">
      <c r="C8483" s="142" t="s">
        <v>1492</v>
      </c>
    </row>
    <row r="8484" ht="15.75" customHeight="1">
      <c r="C8484" s="142" t="s">
        <v>1480</v>
      </c>
    </row>
    <row r="8485" ht="15.75" customHeight="1">
      <c r="D8485" s="142" t="s">
        <v>2532</v>
      </c>
    </row>
    <row r="8486" ht="15.75" customHeight="1">
      <c r="D8486" s="142" t="s">
        <v>2435</v>
      </c>
    </row>
    <row r="8487" ht="15.75" customHeight="1">
      <c r="D8487" s="142" t="s">
        <v>1556</v>
      </c>
    </row>
    <row r="8488" ht="15.75" customHeight="1">
      <c r="D8488" s="142" t="s">
        <v>1578</v>
      </c>
    </row>
    <row r="8489" ht="15.75" customHeight="1">
      <c r="C8489" s="142" t="s">
        <v>1497</v>
      </c>
    </row>
    <row r="8490" ht="15.75" customHeight="1">
      <c r="C8490" s="142" t="s">
        <v>1498</v>
      </c>
    </row>
    <row r="8491" ht="15.75" customHeight="1">
      <c r="C8491" s="142" t="s">
        <v>1499</v>
      </c>
    </row>
    <row r="8492" ht="15.75" customHeight="1">
      <c r="C8492" s="142" t="s">
        <v>1500</v>
      </c>
    </row>
    <row r="8493" ht="15.75" customHeight="1">
      <c r="C8493" s="142" t="s">
        <v>1501</v>
      </c>
    </row>
    <row r="8494" ht="15.75" customHeight="1">
      <c r="B8494" s="142" t="s">
        <v>1497</v>
      </c>
    </row>
    <row r="8495" ht="15.75" customHeight="1">
      <c r="B8495" s="142" t="s">
        <v>1480</v>
      </c>
    </row>
    <row r="8496" ht="15.75" customHeight="1">
      <c r="C8496" s="142" t="s">
        <v>2533</v>
      </c>
    </row>
    <row r="8497" ht="15.75" customHeight="1">
      <c r="C8497" s="142" t="s">
        <v>1817</v>
      </c>
    </row>
    <row r="8498" ht="15.75" customHeight="1">
      <c r="C8498" s="142" t="s">
        <v>1517</v>
      </c>
    </row>
    <row r="8499" ht="15.75" customHeight="1">
      <c r="C8499" s="142" t="s">
        <v>1484</v>
      </c>
    </row>
    <row r="8500" ht="15.75" customHeight="1">
      <c r="C8500" s="142" t="s">
        <v>1537</v>
      </c>
    </row>
    <row r="8501" ht="15.75" customHeight="1">
      <c r="C8501" s="142" t="s">
        <v>1486</v>
      </c>
    </row>
    <row r="8502" ht="15.75" customHeight="1">
      <c r="C8502" s="142" t="s">
        <v>1538</v>
      </c>
    </row>
    <row r="8503" ht="15.75" customHeight="1">
      <c r="C8503" s="142" t="s">
        <v>1488</v>
      </c>
    </row>
    <row r="8504" ht="15.75" customHeight="1">
      <c r="C8504" s="142" t="s">
        <v>1637</v>
      </c>
    </row>
    <row r="8505" ht="15.75" customHeight="1">
      <c r="C8505" s="142" t="s">
        <v>2520</v>
      </c>
    </row>
    <row r="8506" ht="15.75" customHeight="1">
      <c r="C8506" s="142" t="s">
        <v>1674</v>
      </c>
    </row>
    <row r="8507" ht="15.75" customHeight="1">
      <c r="C8507" s="142" t="s">
        <v>1492</v>
      </c>
    </row>
    <row r="8508" ht="15.75" customHeight="1">
      <c r="C8508" s="142" t="s">
        <v>1480</v>
      </c>
    </row>
    <row r="8509" ht="15.75" customHeight="1">
      <c r="D8509" s="142" t="s">
        <v>1747</v>
      </c>
    </row>
    <row r="8510" ht="15.75" customHeight="1">
      <c r="D8510" s="142" t="s">
        <v>1508</v>
      </c>
    </row>
    <row r="8511" ht="15.75" customHeight="1">
      <c r="D8511" s="142" t="s">
        <v>1888</v>
      </c>
    </row>
    <row r="8512" ht="15.75" customHeight="1">
      <c r="D8512" s="142" t="s">
        <v>1875</v>
      </c>
    </row>
    <row r="8513" ht="15.75" customHeight="1">
      <c r="C8513" s="142" t="s">
        <v>1497</v>
      </c>
    </row>
    <row r="8514" ht="15.75" customHeight="1">
      <c r="C8514" s="142" t="s">
        <v>1498</v>
      </c>
    </row>
    <row r="8515" ht="15.75" customHeight="1">
      <c r="C8515" s="142" t="s">
        <v>1499</v>
      </c>
    </row>
    <row r="8516" ht="15.75" customHeight="1">
      <c r="C8516" s="142" t="s">
        <v>1500</v>
      </c>
    </row>
    <row r="8517" ht="15.75" customHeight="1">
      <c r="C8517" s="142" t="s">
        <v>1501</v>
      </c>
    </row>
    <row r="8518" ht="15.75" customHeight="1">
      <c r="B8518" s="142" t="s">
        <v>1497</v>
      </c>
    </row>
    <row r="8519" ht="15.75" customHeight="1">
      <c r="B8519" s="142" t="s">
        <v>1480</v>
      </c>
    </row>
    <row r="8520" ht="15.75" customHeight="1">
      <c r="C8520" s="142" t="s">
        <v>2534</v>
      </c>
    </row>
    <row r="8521" ht="15.75" customHeight="1">
      <c r="C8521" s="142" t="s">
        <v>1550</v>
      </c>
    </row>
    <row r="8522" ht="15.75" customHeight="1">
      <c r="C8522" s="142" t="s">
        <v>1517</v>
      </c>
    </row>
    <row r="8523" ht="15.75" customHeight="1">
      <c r="C8523" s="142" t="s">
        <v>1484</v>
      </c>
    </row>
    <row r="8524" ht="15.75" customHeight="1">
      <c r="C8524" s="142" t="s">
        <v>1537</v>
      </c>
    </row>
    <row r="8525" ht="15.75" customHeight="1">
      <c r="C8525" s="142" t="s">
        <v>1486</v>
      </c>
    </row>
    <row r="8526" ht="15.75" customHeight="1">
      <c r="C8526" s="142" t="s">
        <v>1510</v>
      </c>
    </row>
    <row r="8527" ht="15.75" customHeight="1">
      <c r="C8527" s="142" t="s">
        <v>1488</v>
      </c>
    </row>
    <row r="8528" ht="15.75" customHeight="1">
      <c r="C8528" s="142" t="s">
        <v>1489</v>
      </c>
    </row>
    <row r="8529" ht="15.75" customHeight="1">
      <c r="C8529" s="142" t="s">
        <v>2520</v>
      </c>
    </row>
    <row r="8530" ht="15.75" customHeight="1">
      <c r="C8530" s="142" t="s">
        <v>1553</v>
      </c>
    </row>
    <row r="8531" ht="15.75" customHeight="1">
      <c r="C8531" s="142" t="s">
        <v>1492</v>
      </c>
    </row>
    <row r="8532" ht="15.75" customHeight="1">
      <c r="C8532" s="142" t="s">
        <v>1480</v>
      </c>
    </row>
    <row r="8533" ht="15.75" customHeight="1">
      <c r="D8533" s="142" t="s">
        <v>1807</v>
      </c>
    </row>
    <row r="8534" ht="15.75" customHeight="1">
      <c r="D8534" s="142" t="s">
        <v>1900</v>
      </c>
    </row>
    <row r="8535" ht="15.75" customHeight="1">
      <c r="D8535" s="142" t="s">
        <v>2521</v>
      </c>
    </row>
    <row r="8536" ht="15.75" customHeight="1">
      <c r="D8536" s="142" t="s">
        <v>1556</v>
      </c>
    </row>
    <row r="8537" ht="15.75" customHeight="1">
      <c r="C8537" s="142" t="s">
        <v>1497</v>
      </c>
    </row>
    <row r="8538" ht="15.75" customHeight="1">
      <c r="C8538" s="142" t="s">
        <v>1498</v>
      </c>
    </row>
    <row r="8539" ht="15.75" customHeight="1">
      <c r="C8539" s="142" t="s">
        <v>1499</v>
      </c>
    </row>
    <row r="8540" ht="15.75" customHeight="1">
      <c r="C8540" s="142" t="s">
        <v>1500</v>
      </c>
    </row>
    <row r="8541" ht="15.75" customHeight="1">
      <c r="C8541" s="142" t="s">
        <v>1501</v>
      </c>
    </row>
    <row r="8542" ht="15.75" customHeight="1">
      <c r="B8542" s="142" t="s">
        <v>1497</v>
      </c>
    </row>
    <row r="8543" ht="15.75" customHeight="1">
      <c r="B8543" s="142" t="s">
        <v>1480</v>
      </c>
    </row>
    <row r="8544" ht="15.75" customHeight="1">
      <c r="C8544" s="142" t="s">
        <v>2535</v>
      </c>
    </row>
    <row r="8545" ht="15.75" customHeight="1">
      <c r="C8545" s="142" t="s">
        <v>1482</v>
      </c>
    </row>
    <row r="8546" ht="15.75" customHeight="1">
      <c r="C8546" s="142" t="s">
        <v>1517</v>
      </c>
    </row>
    <row r="8547" ht="15.75" customHeight="1">
      <c r="C8547" s="142" t="s">
        <v>1484</v>
      </c>
    </row>
    <row r="8548" ht="15.75" customHeight="1">
      <c r="C8548" s="142" t="s">
        <v>1485</v>
      </c>
    </row>
    <row r="8549" ht="15.75" customHeight="1">
      <c r="C8549" s="142" t="s">
        <v>1486</v>
      </c>
    </row>
    <row r="8550" ht="15.75" customHeight="1">
      <c r="C8550" s="142" t="s">
        <v>1510</v>
      </c>
    </row>
    <row r="8551" ht="15.75" customHeight="1">
      <c r="C8551" s="142" t="s">
        <v>1488</v>
      </c>
    </row>
    <row r="8552" ht="15.75" customHeight="1">
      <c r="C8552" s="142" t="s">
        <v>1489</v>
      </c>
    </row>
    <row r="8553" ht="15.75" customHeight="1">
      <c r="C8553" s="142" t="s">
        <v>2536</v>
      </c>
    </row>
    <row r="8554" ht="15.75" customHeight="1">
      <c r="C8554" s="142" t="s">
        <v>2537</v>
      </c>
    </row>
    <row r="8555" ht="15.75" customHeight="1">
      <c r="C8555" s="142" t="s">
        <v>1492</v>
      </c>
    </row>
    <row r="8556" ht="15.75" customHeight="1">
      <c r="C8556" s="142" t="s">
        <v>1480</v>
      </c>
    </row>
    <row r="8557" ht="15.75" customHeight="1">
      <c r="D8557" s="142" t="s">
        <v>1729</v>
      </c>
    </row>
    <row r="8558" ht="15.75" customHeight="1">
      <c r="D8558" s="142" t="s">
        <v>1525</v>
      </c>
    </row>
    <row r="8559" ht="15.75" customHeight="1">
      <c r="D8559" s="142" t="s">
        <v>1759</v>
      </c>
    </row>
    <row r="8560" ht="15.75" customHeight="1">
      <c r="D8560" s="142" t="s">
        <v>1888</v>
      </c>
    </row>
    <row r="8561" ht="15.75" customHeight="1">
      <c r="C8561" s="142" t="s">
        <v>1497</v>
      </c>
    </row>
    <row r="8562" ht="15.75" customHeight="1">
      <c r="C8562" s="142" t="s">
        <v>2223</v>
      </c>
    </row>
    <row r="8563" ht="15.75" customHeight="1">
      <c r="C8563" s="142" t="s">
        <v>1499</v>
      </c>
    </row>
    <row r="8564" ht="15.75" customHeight="1">
      <c r="C8564" s="142" t="s">
        <v>1500</v>
      </c>
    </row>
    <row r="8565" ht="15.75" customHeight="1">
      <c r="C8565" s="142" t="s">
        <v>1501</v>
      </c>
    </row>
    <row r="8566" ht="15.75" customHeight="1">
      <c r="B8566" s="142" t="s">
        <v>1497</v>
      </c>
    </row>
    <row r="8567" ht="15.75" customHeight="1">
      <c r="A8567" s="142" t="s">
        <v>1527</v>
      </c>
    </row>
    <row r="8568" ht="15.75" customHeight="1"/>
    <row r="8569" ht="15.75" customHeight="1">
      <c r="A8569" s="142" t="s">
        <v>2538</v>
      </c>
    </row>
    <row r="8570" ht="15.75" customHeight="1">
      <c r="A8570" s="142" t="s">
        <v>1480</v>
      </c>
    </row>
    <row r="8571" ht="15.75" customHeight="1">
      <c r="B8571" s="142" t="s">
        <v>1480</v>
      </c>
    </row>
    <row r="8572" ht="15.75" customHeight="1">
      <c r="C8572" s="142" t="s">
        <v>1982</v>
      </c>
    </row>
    <row r="8573" ht="15.75" customHeight="1">
      <c r="C8573" s="142" t="s">
        <v>1536</v>
      </c>
    </row>
    <row r="8574" ht="15.75" customHeight="1">
      <c r="C8574" s="142" t="s">
        <v>1517</v>
      </c>
    </row>
    <row r="8575" ht="15.75" customHeight="1">
      <c r="C8575" s="142" t="s">
        <v>1484</v>
      </c>
    </row>
    <row r="8576" ht="15.75" customHeight="1">
      <c r="C8576" s="142" t="s">
        <v>1485</v>
      </c>
    </row>
    <row r="8577" ht="15.75" customHeight="1">
      <c r="C8577" s="142" t="s">
        <v>1486</v>
      </c>
    </row>
    <row r="8578" ht="15.75" customHeight="1">
      <c r="C8578" s="142" t="s">
        <v>1510</v>
      </c>
    </row>
    <row r="8579" ht="15.75" customHeight="1">
      <c r="C8579" s="142" t="s">
        <v>1488</v>
      </c>
    </row>
    <row r="8580" ht="15.75" customHeight="1">
      <c r="C8580" s="142" t="s">
        <v>1489</v>
      </c>
    </row>
    <row r="8581" ht="15.75" customHeight="1">
      <c r="C8581" s="142" t="s">
        <v>2539</v>
      </c>
    </row>
    <row r="8582" ht="15.75" customHeight="1">
      <c r="C8582" s="142" t="s">
        <v>1724</v>
      </c>
    </row>
    <row r="8583" ht="15.75" customHeight="1">
      <c r="C8583" s="142" t="s">
        <v>1492</v>
      </c>
    </row>
    <row r="8584" ht="15.75" customHeight="1">
      <c r="C8584" s="142" t="s">
        <v>1480</v>
      </c>
    </row>
    <row r="8585" ht="15.75" customHeight="1">
      <c r="D8585" s="142" t="s">
        <v>1993</v>
      </c>
    </row>
    <row r="8586" ht="15.75" customHeight="1">
      <c r="D8586" s="142" t="s">
        <v>1985</v>
      </c>
    </row>
    <row r="8587" ht="15.75" customHeight="1">
      <c r="D8587" s="142" t="s">
        <v>1986</v>
      </c>
    </row>
    <row r="8588" ht="15.75" customHeight="1">
      <c r="D8588" s="142" t="s">
        <v>1671</v>
      </c>
    </row>
    <row r="8589" ht="15.75" customHeight="1">
      <c r="C8589" s="142" t="s">
        <v>1497</v>
      </c>
    </row>
    <row r="8590" ht="15.75" customHeight="1">
      <c r="C8590" s="142" t="s">
        <v>1498</v>
      </c>
    </row>
    <row r="8591" ht="15.75" customHeight="1">
      <c r="C8591" s="142" t="s">
        <v>1499</v>
      </c>
    </row>
    <row r="8592" ht="15.75" customHeight="1">
      <c r="C8592" s="142" t="s">
        <v>1500</v>
      </c>
    </row>
    <row r="8593" ht="15.75" customHeight="1">
      <c r="C8593" s="142" t="s">
        <v>1501</v>
      </c>
    </row>
    <row r="8594" ht="15.75" customHeight="1">
      <c r="B8594" s="142" t="s">
        <v>1497</v>
      </c>
    </row>
    <row r="8595" ht="15.75" customHeight="1">
      <c r="B8595" s="142" t="s">
        <v>1480</v>
      </c>
    </row>
    <row r="8596" ht="15.75" customHeight="1">
      <c r="C8596" s="142" t="s">
        <v>2540</v>
      </c>
    </row>
    <row r="8597" ht="15.75" customHeight="1">
      <c r="C8597" s="142" t="s">
        <v>1536</v>
      </c>
    </row>
    <row r="8598" ht="15.75" customHeight="1">
      <c r="C8598" s="142" t="s">
        <v>1517</v>
      </c>
    </row>
    <row r="8599" ht="15.75" customHeight="1">
      <c r="C8599" s="142" t="s">
        <v>1484</v>
      </c>
    </row>
    <row r="8600" ht="15.75" customHeight="1">
      <c r="C8600" s="142" t="s">
        <v>1485</v>
      </c>
    </row>
    <row r="8601" ht="15.75" customHeight="1">
      <c r="C8601" s="142" t="s">
        <v>1486</v>
      </c>
    </row>
    <row r="8602" ht="15.75" customHeight="1">
      <c r="C8602" s="142" t="s">
        <v>1510</v>
      </c>
    </row>
    <row r="8603" ht="15.75" customHeight="1">
      <c r="C8603" s="142" t="s">
        <v>1488</v>
      </c>
    </row>
    <row r="8604" ht="15.75" customHeight="1">
      <c r="C8604" s="142" t="s">
        <v>1489</v>
      </c>
    </row>
    <row r="8605" ht="15.75" customHeight="1">
      <c r="C8605" s="142" t="s">
        <v>1988</v>
      </c>
    </row>
    <row r="8606" ht="15.75" customHeight="1">
      <c r="C8606" s="142" t="s">
        <v>1719</v>
      </c>
    </row>
    <row r="8607" ht="15.75" customHeight="1">
      <c r="C8607" s="142" t="s">
        <v>1492</v>
      </c>
    </row>
    <row r="8608" ht="15.75" customHeight="1">
      <c r="C8608" s="142" t="s">
        <v>1480</v>
      </c>
    </row>
    <row r="8609" ht="15.75" customHeight="1">
      <c r="D8609" s="142" t="s">
        <v>1985</v>
      </c>
    </row>
    <row r="8610" ht="15.75" customHeight="1">
      <c r="D8610" s="142" t="s">
        <v>1824</v>
      </c>
    </row>
    <row r="8611" ht="15.75" customHeight="1">
      <c r="D8611" s="142" t="s">
        <v>1993</v>
      </c>
    </row>
    <row r="8612" ht="15.75" customHeight="1">
      <c r="D8612" s="142" t="s">
        <v>2003</v>
      </c>
    </row>
    <row r="8613" ht="15.75" customHeight="1">
      <c r="C8613" s="142" t="s">
        <v>1497</v>
      </c>
    </row>
    <row r="8614" ht="15.75" customHeight="1">
      <c r="C8614" s="142" t="s">
        <v>1498</v>
      </c>
    </row>
    <row r="8615" ht="15.75" customHeight="1">
      <c r="C8615" s="142" t="s">
        <v>1499</v>
      </c>
    </row>
    <row r="8616" ht="15.75" customHeight="1">
      <c r="C8616" s="142" t="s">
        <v>1500</v>
      </c>
    </row>
    <row r="8617" ht="15.75" customHeight="1">
      <c r="C8617" s="142" t="s">
        <v>1501</v>
      </c>
    </row>
    <row r="8618" ht="15.75" customHeight="1">
      <c r="B8618" s="142" t="s">
        <v>1497</v>
      </c>
    </row>
    <row r="8619" ht="15.75" customHeight="1">
      <c r="B8619" s="142" t="s">
        <v>1480</v>
      </c>
    </row>
    <row r="8620" ht="15.75" customHeight="1">
      <c r="C8620" s="142" t="s">
        <v>2335</v>
      </c>
    </row>
    <row r="8621" ht="15.75" customHeight="1">
      <c r="C8621" s="142" t="s">
        <v>1565</v>
      </c>
    </row>
    <row r="8622" ht="15.75" customHeight="1">
      <c r="C8622" s="142" t="s">
        <v>1517</v>
      </c>
    </row>
    <row r="8623" ht="15.75" customHeight="1">
      <c r="C8623" s="142" t="s">
        <v>1484</v>
      </c>
    </row>
    <row r="8624" ht="15.75" customHeight="1">
      <c r="C8624" s="142" t="s">
        <v>1485</v>
      </c>
    </row>
    <row r="8625" ht="15.75" customHeight="1">
      <c r="C8625" s="142" t="s">
        <v>1486</v>
      </c>
    </row>
    <row r="8626" ht="15.75" customHeight="1">
      <c r="C8626" s="142" t="s">
        <v>1510</v>
      </c>
    </row>
    <row r="8627" ht="15.75" customHeight="1">
      <c r="C8627" s="142" t="s">
        <v>1488</v>
      </c>
    </row>
    <row r="8628" ht="15.75" customHeight="1">
      <c r="C8628" s="142" t="s">
        <v>1489</v>
      </c>
    </row>
    <row r="8629" ht="15.75" customHeight="1">
      <c r="C8629" s="142" t="s">
        <v>1727</v>
      </c>
    </row>
    <row r="8630" ht="15.75" customHeight="1">
      <c r="C8630" s="142" t="s">
        <v>2106</v>
      </c>
    </row>
    <row r="8631" ht="15.75" customHeight="1">
      <c r="C8631" s="142" t="s">
        <v>1492</v>
      </c>
    </row>
    <row r="8632" ht="15.75" customHeight="1">
      <c r="C8632" s="142" t="s">
        <v>1480</v>
      </c>
    </row>
    <row r="8633" ht="15.75" customHeight="1">
      <c r="D8633" s="142" t="s">
        <v>1888</v>
      </c>
    </row>
    <row r="8634" ht="15.75" customHeight="1">
      <c r="D8634" s="142" t="s">
        <v>2336</v>
      </c>
    </row>
    <row r="8635" ht="15.75" customHeight="1">
      <c r="D8635" s="142" t="s">
        <v>2018</v>
      </c>
    </row>
    <row r="8636" ht="15.75" customHeight="1">
      <c r="D8636" s="142" t="s">
        <v>1790</v>
      </c>
    </row>
    <row r="8637" ht="15.75" customHeight="1">
      <c r="C8637" s="142" t="s">
        <v>1497</v>
      </c>
    </row>
    <row r="8638" ht="15.75" customHeight="1">
      <c r="C8638" s="142" t="s">
        <v>2324</v>
      </c>
    </row>
    <row r="8639" ht="15.75" customHeight="1">
      <c r="C8639" s="142" t="s">
        <v>1499</v>
      </c>
    </row>
    <row r="8640" ht="15.75" customHeight="1">
      <c r="C8640" s="142" t="s">
        <v>1500</v>
      </c>
    </row>
    <row r="8641" ht="15.75" customHeight="1">
      <c r="C8641" s="142" t="s">
        <v>1501</v>
      </c>
    </row>
    <row r="8642" ht="15.75" customHeight="1">
      <c r="B8642" s="142" t="s">
        <v>1497</v>
      </c>
    </row>
    <row r="8643" ht="15.75" customHeight="1">
      <c r="B8643" s="142" t="s">
        <v>1480</v>
      </c>
    </row>
    <row r="8644" ht="15.75" customHeight="1">
      <c r="C8644" s="142" t="s">
        <v>2204</v>
      </c>
    </row>
    <row r="8645" ht="15.75" customHeight="1">
      <c r="C8645" s="142" t="s">
        <v>1636</v>
      </c>
    </row>
    <row r="8646" ht="15.75" customHeight="1">
      <c r="C8646" s="142" t="s">
        <v>1517</v>
      </c>
    </row>
    <row r="8647" ht="15.75" customHeight="1">
      <c r="C8647" s="142" t="s">
        <v>1484</v>
      </c>
    </row>
    <row r="8648" ht="15.75" customHeight="1">
      <c r="C8648" s="142" t="s">
        <v>1485</v>
      </c>
    </row>
    <row r="8649" ht="15.75" customHeight="1">
      <c r="C8649" s="142" t="s">
        <v>1486</v>
      </c>
    </row>
    <row r="8650" ht="15.75" customHeight="1">
      <c r="C8650" s="142" t="s">
        <v>1510</v>
      </c>
    </row>
    <row r="8651" ht="15.75" customHeight="1">
      <c r="C8651" s="142" t="s">
        <v>1488</v>
      </c>
    </row>
    <row r="8652" ht="15.75" customHeight="1">
      <c r="C8652" s="142" t="s">
        <v>1489</v>
      </c>
    </row>
    <row r="8653" ht="15.75" customHeight="1">
      <c r="C8653" s="142" t="s">
        <v>2541</v>
      </c>
    </row>
    <row r="8654" ht="15.75" customHeight="1">
      <c r="C8654" s="142" t="s">
        <v>2206</v>
      </c>
    </row>
    <row r="8655" ht="15.75" customHeight="1">
      <c r="C8655" s="142" t="s">
        <v>1492</v>
      </c>
    </row>
    <row r="8656" ht="15.75" customHeight="1">
      <c r="C8656" s="142" t="s">
        <v>1480</v>
      </c>
    </row>
    <row r="8657" ht="15.75" customHeight="1">
      <c r="D8657" s="142" t="s">
        <v>2207</v>
      </c>
    </row>
    <row r="8658" ht="15.75" customHeight="1">
      <c r="D8658" s="142" t="s">
        <v>1895</v>
      </c>
    </row>
    <row r="8659" ht="15.75" customHeight="1">
      <c r="D8659" s="142" t="s">
        <v>1716</v>
      </c>
    </row>
    <row r="8660" ht="15.75" customHeight="1">
      <c r="D8660" s="142" t="s">
        <v>1985</v>
      </c>
    </row>
    <row r="8661" ht="15.75" customHeight="1">
      <c r="C8661" s="142" t="s">
        <v>1497</v>
      </c>
    </row>
    <row r="8662" ht="15.75" customHeight="1">
      <c r="C8662" s="142" t="s">
        <v>1678</v>
      </c>
    </row>
    <row r="8663" ht="15.75" customHeight="1">
      <c r="C8663" s="142" t="s">
        <v>1499</v>
      </c>
    </row>
    <row r="8664" ht="15.75" customHeight="1">
      <c r="C8664" s="142" t="s">
        <v>1500</v>
      </c>
    </row>
    <row r="8665" ht="15.75" customHeight="1">
      <c r="C8665" s="142" t="s">
        <v>1501</v>
      </c>
    </row>
    <row r="8666" ht="15.75" customHeight="1">
      <c r="B8666" s="142" t="s">
        <v>1497</v>
      </c>
    </row>
    <row r="8667" ht="15.75" customHeight="1">
      <c r="B8667" s="142" t="s">
        <v>1480</v>
      </c>
    </row>
    <row r="8668" ht="15.75" customHeight="1">
      <c r="C8668" s="142" t="s">
        <v>2542</v>
      </c>
    </row>
    <row r="8669" ht="15.75" customHeight="1">
      <c r="C8669" s="142" t="s">
        <v>1536</v>
      </c>
    </row>
    <row r="8670" ht="15.75" customHeight="1">
      <c r="C8670" s="142" t="s">
        <v>1517</v>
      </c>
    </row>
    <row r="8671" ht="15.75" customHeight="1">
      <c r="C8671" s="142" t="s">
        <v>1484</v>
      </c>
    </row>
    <row r="8672" ht="15.75" customHeight="1">
      <c r="C8672" s="142" t="s">
        <v>1485</v>
      </c>
    </row>
    <row r="8673" ht="15.75" customHeight="1">
      <c r="C8673" s="142" t="s">
        <v>1645</v>
      </c>
    </row>
    <row r="8674" ht="15.75" customHeight="1">
      <c r="C8674" s="142" t="s">
        <v>1510</v>
      </c>
    </row>
    <row r="8675" ht="15.75" customHeight="1">
      <c r="C8675" s="142" t="s">
        <v>1590</v>
      </c>
    </row>
    <row r="8676" ht="15.75" customHeight="1">
      <c r="C8676" s="142" t="s">
        <v>1637</v>
      </c>
    </row>
    <row r="8677" ht="15.75" customHeight="1">
      <c r="C8677" s="142" t="s">
        <v>1988</v>
      </c>
    </row>
    <row r="8678" ht="15.75" customHeight="1">
      <c r="C8678" s="142" t="s">
        <v>1674</v>
      </c>
    </row>
    <row r="8679" ht="15.75" customHeight="1">
      <c r="C8679" s="142" t="s">
        <v>1492</v>
      </c>
    </row>
    <row r="8680" ht="15.75" customHeight="1">
      <c r="C8680" s="142" t="s">
        <v>1480</v>
      </c>
    </row>
    <row r="8681" ht="15.75" customHeight="1">
      <c r="D8681" s="142" t="s">
        <v>1562</v>
      </c>
    </row>
    <row r="8682" ht="15.75" customHeight="1">
      <c r="D8682" s="142" t="s">
        <v>1985</v>
      </c>
    </row>
    <row r="8683" ht="15.75" customHeight="1">
      <c r="D8683" s="142" t="s">
        <v>1993</v>
      </c>
    </row>
    <row r="8684" ht="15.75" customHeight="1">
      <c r="D8684" s="142" t="s">
        <v>1725</v>
      </c>
    </row>
    <row r="8685" ht="15.75" customHeight="1">
      <c r="C8685" s="142" t="s">
        <v>1497</v>
      </c>
    </row>
    <row r="8686" ht="15.75" customHeight="1">
      <c r="C8686" s="142" t="s">
        <v>1498</v>
      </c>
    </row>
    <row r="8687" ht="15.75" customHeight="1">
      <c r="C8687" s="142" t="s">
        <v>1499</v>
      </c>
    </row>
    <row r="8688" ht="15.75" customHeight="1">
      <c r="C8688" s="142" t="s">
        <v>1500</v>
      </c>
    </row>
    <row r="8689" ht="15.75" customHeight="1">
      <c r="C8689" s="142" t="s">
        <v>1501</v>
      </c>
    </row>
    <row r="8690" ht="15.75" customHeight="1">
      <c r="B8690" s="142" t="s">
        <v>1497</v>
      </c>
    </row>
    <row r="8691" ht="15.75" customHeight="1"/>
    <row r="8692" ht="15.75" customHeight="1"/>
    <row r="8693" ht="15.75" customHeight="1">
      <c r="A8693" s="142" t="s">
        <v>1527</v>
      </c>
    </row>
    <row r="8694" ht="15.75" customHeight="1"/>
    <row r="8695" ht="15.75" customHeight="1">
      <c r="A8695" s="142" t="s">
        <v>2543</v>
      </c>
    </row>
    <row r="8696" ht="15.75" customHeight="1">
      <c r="A8696" s="142" t="s">
        <v>1480</v>
      </c>
    </row>
    <row r="8697" ht="15.75" customHeight="1">
      <c r="B8697" s="142" t="s">
        <v>1480</v>
      </c>
    </row>
    <row r="8698" ht="15.75" customHeight="1">
      <c r="C8698" s="142" t="s">
        <v>2544</v>
      </c>
    </row>
    <row r="8699" ht="15.75" customHeight="1">
      <c r="C8699" s="142" t="s">
        <v>2338</v>
      </c>
    </row>
    <row r="8700" ht="15.75" customHeight="1">
      <c r="C8700" s="142" t="s">
        <v>1517</v>
      </c>
    </row>
    <row r="8701" ht="15.75" customHeight="1">
      <c r="C8701" s="142" t="s">
        <v>1484</v>
      </c>
    </row>
    <row r="8702" ht="15.75" customHeight="1">
      <c r="C8702" s="142" t="s">
        <v>1485</v>
      </c>
    </row>
    <row r="8703" ht="15.75" customHeight="1">
      <c r="C8703" s="142" t="s">
        <v>1486</v>
      </c>
    </row>
    <row r="8704" ht="15.75" customHeight="1">
      <c r="C8704" s="142" t="s">
        <v>1510</v>
      </c>
    </row>
    <row r="8705" ht="15.75" customHeight="1">
      <c r="C8705" s="142" t="s">
        <v>1488</v>
      </c>
    </row>
    <row r="8706" ht="15.75" customHeight="1">
      <c r="C8706" s="142" t="s">
        <v>1657</v>
      </c>
    </row>
    <row r="8707" ht="15.75" customHeight="1">
      <c r="C8707" s="142" t="s">
        <v>2545</v>
      </c>
    </row>
    <row r="8708" ht="15.75" customHeight="1">
      <c r="C8708" s="142" t="s">
        <v>1616</v>
      </c>
    </row>
    <row r="8709" ht="15.75" customHeight="1">
      <c r="C8709" s="142" t="s">
        <v>1492</v>
      </c>
    </row>
    <row r="8710" ht="15.75" customHeight="1">
      <c r="C8710" s="142" t="s">
        <v>1480</v>
      </c>
    </row>
    <row r="8711" ht="15.75" customHeight="1">
      <c r="D8711" s="142" t="s">
        <v>2546</v>
      </c>
    </row>
    <row r="8712" ht="15.75" customHeight="1">
      <c r="D8712" s="142" t="s">
        <v>1556</v>
      </c>
    </row>
    <row r="8713" ht="15.75" customHeight="1">
      <c r="D8713" s="142" t="s">
        <v>1823</v>
      </c>
    </row>
    <row r="8714" ht="15.75" customHeight="1">
      <c r="D8714" s="142" t="s">
        <v>1900</v>
      </c>
    </row>
    <row r="8715" ht="15.75" customHeight="1">
      <c r="C8715" s="142" t="s">
        <v>1497</v>
      </c>
    </row>
    <row r="8716" ht="15.75" customHeight="1">
      <c r="C8716" s="142" t="s">
        <v>2032</v>
      </c>
    </row>
    <row r="8717" ht="15.75" customHeight="1">
      <c r="C8717" s="142" t="s">
        <v>1499</v>
      </c>
    </row>
    <row r="8718" ht="15.75" customHeight="1">
      <c r="C8718" s="142" t="s">
        <v>1500</v>
      </c>
    </row>
    <row r="8719" ht="15.75" customHeight="1">
      <c r="C8719" s="142" t="s">
        <v>1501</v>
      </c>
    </row>
    <row r="8720" ht="15.75" customHeight="1">
      <c r="B8720" s="142" t="s">
        <v>1497</v>
      </c>
    </row>
    <row r="8721" ht="15.75" customHeight="1">
      <c r="B8721" s="142" t="s">
        <v>1480</v>
      </c>
    </row>
    <row r="8722" ht="15.75" customHeight="1">
      <c r="C8722" s="142" t="s">
        <v>2547</v>
      </c>
    </row>
    <row r="8723" ht="15.75" customHeight="1">
      <c r="C8723" s="142" t="s">
        <v>2200</v>
      </c>
    </row>
    <row r="8724" ht="15.75" customHeight="1">
      <c r="C8724" s="142" t="s">
        <v>1517</v>
      </c>
    </row>
    <row r="8725" ht="15.75" customHeight="1">
      <c r="C8725" s="142" t="s">
        <v>1484</v>
      </c>
    </row>
    <row r="8726" ht="15.75" customHeight="1">
      <c r="C8726" s="142" t="s">
        <v>1485</v>
      </c>
    </row>
    <row r="8727" ht="15.75" customHeight="1">
      <c r="C8727" s="142" t="s">
        <v>1486</v>
      </c>
    </row>
    <row r="8728" ht="15.75" customHeight="1">
      <c r="C8728" s="142" t="s">
        <v>1510</v>
      </c>
    </row>
    <row r="8729" ht="15.75" customHeight="1">
      <c r="C8729" s="142" t="s">
        <v>1488</v>
      </c>
    </row>
    <row r="8730" ht="15.75" customHeight="1">
      <c r="C8730" s="142" t="s">
        <v>1657</v>
      </c>
    </row>
    <row r="8731" ht="15.75" customHeight="1">
      <c r="C8731" s="142" t="s">
        <v>2548</v>
      </c>
    </row>
    <row r="8732" ht="15.75" customHeight="1">
      <c r="C8732" s="142" t="s">
        <v>2549</v>
      </c>
    </row>
    <row r="8733" ht="15.75" customHeight="1">
      <c r="C8733" s="142" t="s">
        <v>1492</v>
      </c>
    </row>
    <row r="8734" ht="15.75" customHeight="1">
      <c r="C8734" s="142" t="s">
        <v>1480</v>
      </c>
    </row>
    <row r="8735" ht="15.75" customHeight="1">
      <c r="D8735" s="142" t="s">
        <v>1831</v>
      </c>
    </row>
    <row r="8736" ht="15.75" customHeight="1">
      <c r="D8736" s="142" t="s">
        <v>1878</v>
      </c>
    </row>
    <row r="8737" ht="15.75" customHeight="1">
      <c r="D8737" s="142" t="s">
        <v>2028</v>
      </c>
    </row>
    <row r="8738" ht="15.75" customHeight="1">
      <c r="D8738" s="142" t="s">
        <v>1759</v>
      </c>
    </row>
    <row r="8739" ht="15.75" customHeight="1">
      <c r="C8739" s="142" t="s">
        <v>1497</v>
      </c>
    </row>
    <row r="8740" ht="15.75" customHeight="1">
      <c r="C8740" s="142" t="s">
        <v>2324</v>
      </c>
    </row>
    <row r="8741" ht="15.75" customHeight="1">
      <c r="C8741" s="142" t="s">
        <v>1499</v>
      </c>
    </row>
    <row r="8742" ht="15.75" customHeight="1">
      <c r="C8742" s="142" t="s">
        <v>1500</v>
      </c>
    </row>
    <row r="8743" ht="15.75" customHeight="1">
      <c r="C8743" s="142" t="s">
        <v>1501</v>
      </c>
    </row>
    <row r="8744" ht="15.75" customHeight="1">
      <c r="B8744" s="142" t="s">
        <v>1497</v>
      </c>
    </row>
    <row r="8745" ht="15.75" customHeight="1">
      <c r="B8745" s="142" t="s">
        <v>1480</v>
      </c>
    </row>
    <row r="8746" ht="15.75" customHeight="1">
      <c r="C8746" s="142" t="s">
        <v>2550</v>
      </c>
    </row>
    <row r="8747" ht="15.75" customHeight="1">
      <c r="C8747" s="142" t="s">
        <v>1656</v>
      </c>
    </row>
    <row r="8748" ht="15.75" customHeight="1">
      <c r="C8748" s="142" t="s">
        <v>1517</v>
      </c>
    </row>
    <row r="8749" ht="15.75" customHeight="1">
      <c r="C8749" s="142" t="s">
        <v>1484</v>
      </c>
    </row>
    <row r="8750" ht="15.75" customHeight="1">
      <c r="C8750" s="142" t="s">
        <v>1485</v>
      </c>
    </row>
    <row r="8751" ht="15.75" customHeight="1">
      <c r="C8751" s="142" t="s">
        <v>1486</v>
      </c>
    </row>
    <row r="8752" ht="15.75" customHeight="1">
      <c r="C8752" s="142" t="s">
        <v>1510</v>
      </c>
    </row>
    <row r="8753" ht="15.75" customHeight="1">
      <c r="C8753" s="142" t="s">
        <v>1488</v>
      </c>
    </row>
    <row r="8754" ht="15.75" customHeight="1">
      <c r="C8754" s="142" t="s">
        <v>1657</v>
      </c>
    </row>
    <row r="8755" ht="15.75" customHeight="1">
      <c r="C8755" s="142" t="s">
        <v>2440</v>
      </c>
    </row>
    <row r="8756" ht="15.75" customHeight="1">
      <c r="C8756" s="142" t="s">
        <v>1787</v>
      </c>
    </row>
    <row r="8757" ht="15.75" customHeight="1">
      <c r="C8757" s="142" t="s">
        <v>1492</v>
      </c>
    </row>
    <row r="8758" ht="15.75" customHeight="1">
      <c r="C8758" s="142" t="s">
        <v>1480</v>
      </c>
    </row>
    <row r="8759" ht="15.75" customHeight="1">
      <c r="D8759" s="142" t="s">
        <v>2092</v>
      </c>
    </row>
    <row r="8760" ht="15.75" customHeight="1">
      <c r="D8760" s="142" t="s">
        <v>1508</v>
      </c>
    </row>
    <row r="8761" ht="15.75" customHeight="1">
      <c r="D8761" s="142" t="s">
        <v>1888</v>
      </c>
    </row>
    <row r="8762" ht="15.75" customHeight="1">
      <c r="D8762" s="142" t="s">
        <v>1729</v>
      </c>
    </row>
    <row r="8763" ht="15.75" customHeight="1">
      <c r="C8763" s="142" t="s">
        <v>1497</v>
      </c>
    </row>
    <row r="8764" ht="15.75" customHeight="1">
      <c r="C8764" s="142" t="s">
        <v>1498</v>
      </c>
    </row>
    <row r="8765" ht="15.75" customHeight="1">
      <c r="C8765" s="142" t="s">
        <v>1499</v>
      </c>
    </row>
    <row r="8766" ht="15.75" customHeight="1">
      <c r="C8766" s="142" t="s">
        <v>1500</v>
      </c>
    </row>
    <row r="8767" ht="15.75" customHeight="1">
      <c r="C8767" s="142" t="s">
        <v>1501</v>
      </c>
    </row>
    <row r="8768" ht="15.75" customHeight="1">
      <c r="B8768" s="142" t="s">
        <v>1497</v>
      </c>
    </row>
    <row r="8769" ht="15.75" customHeight="1">
      <c r="B8769" s="142" t="s">
        <v>1480</v>
      </c>
    </row>
    <row r="8770" ht="15.75" customHeight="1">
      <c r="C8770" s="142" t="s">
        <v>1655</v>
      </c>
    </row>
    <row r="8771" ht="15.75" customHeight="1">
      <c r="C8771" s="142" t="s">
        <v>1656</v>
      </c>
    </row>
    <row r="8772" ht="15.75" customHeight="1">
      <c r="C8772" s="142" t="s">
        <v>1517</v>
      </c>
    </row>
    <row r="8773" ht="15.75" customHeight="1">
      <c r="C8773" s="142" t="s">
        <v>1484</v>
      </c>
    </row>
    <row r="8774" ht="15.75" customHeight="1">
      <c r="C8774" s="142" t="s">
        <v>1485</v>
      </c>
    </row>
    <row r="8775" ht="15.75" customHeight="1">
      <c r="C8775" s="142" t="s">
        <v>1486</v>
      </c>
    </row>
    <row r="8776" ht="15.75" customHeight="1">
      <c r="C8776" s="142" t="s">
        <v>1487</v>
      </c>
    </row>
    <row r="8777" ht="15.75" customHeight="1">
      <c r="C8777" s="142" t="s">
        <v>1488</v>
      </c>
    </row>
    <row r="8778" ht="15.75" customHeight="1">
      <c r="C8778" s="142" t="s">
        <v>1657</v>
      </c>
    </row>
    <row r="8779" ht="15.75" customHeight="1">
      <c r="C8779" s="142" t="s">
        <v>2193</v>
      </c>
    </row>
    <row r="8780" ht="15.75" customHeight="1">
      <c r="C8780" s="142" t="s">
        <v>2194</v>
      </c>
    </row>
    <row r="8781" ht="15.75" customHeight="1">
      <c r="C8781" s="142" t="s">
        <v>1492</v>
      </c>
    </row>
    <row r="8782" ht="15.75" customHeight="1">
      <c r="C8782" s="142" t="s">
        <v>1480</v>
      </c>
    </row>
    <row r="8783" ht="15.75" customHeight="1">
      <c r="D8783" s="142" t="s">
        <v>1716</v>
      </c>
    </row>
    <row r="8784" ht="15.75" customHeight="1">
      <c r="D8784" s="142" t="s">
        <v>1773</v>
      </c>
    </row>
    <row r="8785" ht="15.75" customHeight="1">
      <c r="D8785" s="142" t="s">
        <v>1864</v>
      </c>
    </row>
    <row r="8786" ht="15.75" customHeight="1">
      <c r="D8786" s="142" t="s">
        <v>1533</v>
      </c>
    </row>
    <row r="8787" ht="15.75" customHeight="1">
      <c r="C8787" s="142" t="s">
        <v>1497</v>
      </c>
    </row>
    <row r="8788" ht="15.75" customHeight="1">
      <c r="C8788" s="142" t="s">
        <v>1678</v>
      </c>
    </row>
    <row r="8789" ht="15.75" customHeight="1">
      <c r="C8789" s="142" t="s">
        <v>1499</v>
      </c>
    </row>
    <row r="8790" ht="15.75" customHeight="1">
      <c r="C8790" s="142" t="s">
        <v>1500</v>
      </c>
    </row>
    <row r="8791" ht="15.75" customHeight="1">
      <c r="C8791" s="142" t="s">
        <v>1501</v>
      </c>
    </row>
    <row r="8792" ht="15.75" customHeight="1">
      <c r="B8792" s="142" t="s">
        <v>1497</v>
      </c>
    </row>
    <row r="8793" ht="15.75" customHeight="1">
      <c r="A8793" s="142" t="s">
        <v>1527</v>
      </c>
    </row>
    <row r="8794" ht="15.75" customHeight="1"/>
    <row r="8795" ht="15.75" customHeight="1">
      <c r="A8795" s="142" t="s">
        <v>2551</v>
      </c>
    </row>
    <row r="8796" ht="15.75" customHeight="1">
      <c r="A8796" s="142" t="s">
        <v>2552</v>
      </c>
    </row>
    <row r="8797" ht="15.75" customHeight="1">
      <c r="A8797" s="142" t="s">
        <v>1480</v>
      </c>
    </row>
    <row r="8798" ht="15.75" customHeight="1">
      <c r="B8798" s="142" t="s">
        <v>1480</v>
      </c>
    </row>
    <row r="8799" ht="15.75" customHeight="1">
      <c r="C8799" s="142" t="s">
        <v>2553</v>
      </c>
    </row>
    <row r="8800" ht="15.75" customHeight="1">
      <c r="C8800" s="142" t="s">
        <v>1817</v>
      </c>
    </row>
    <row r="8801" ht="15.75" customHeight="1">
      <c r="C8801" s="142" t="s">
        <v>1517</v>
      </c>
    </row>
    <row r="8802" ht="15.75" customHeight="1">
      <c r="C8802" s="142" t="s">
        <v>1484</v>
      </c>
    </row>
    <row r="8803" ht="15.75" customHeight="1">
      <c r="C8803" s="142" t="s">
        <v>1485</v>
      </c>
    </row>
    <row r="8804" ht="15.75" customHeight="1">
      <c r="C8804" s="142" t="s">
        <v>1486</v>
      </c>
    </row>
    <row r="8805" ht="15.75" customHeight="1">
      <c r="C8805" s="142" t="s">
        <v>1510</v>
      </c>
    </row>
    <row r="8806" ht="15.75" customHeight="1">
      <c r="C8806" s="142" t="s">
        <v>1488</v>
      </c>
    </row>
    <row r="8807" ht="15.75" customHeight="1">
      <c r="C8807" s="142" t="s">
        <v>1489</v>
      </c>
    </row>
    <row r="8808" ht="15.75" customHeight="1">
      <c r="C8808" s="142" t="s">
        <v>1947</v>
      </c>
    </row>
    <row r="8809" ht="15.75" customHeight="1">
      <c r="C8809" s="142" t="s">
        <v>2554</v>
      </c>
    </row>
    <row r="8810" ht="15.75" customHeight="1">
      <c r="C8810" s="142" t="s">
        <v>1492</v>
      </c>
    </row>
    <row r="8811" ht="15.75" customHeight="1">
      <c r="C8811" s="142" t="s">
        <v>1480</v>
      </c>
    </row>
    <row r="8812" ht="15.75" customHeight="1">
      <c r="D8812" s="142" t="s">
        <v>1709</v>
      </c>
    </row>
    <row r="8813" ht="15.75" customHeight="1">
      <c r="D8813" s="142" t="s">
        <v>1832</v>
      </c>
    </row>
    <row r="8814" ht="15.75" customHeight="1">
      <c r="D8814" s="142" t="s">
        <v>1856</v>
      </c>
    </row>
    <row r="8815" ht="15.75" customHeight="1">
      <c r="D8815" s="142" t="s">
        <v>1716</v>
      </c>
    </row>
    <row r="8816" ht="15.75" customHeight="1">
      <c r="C8816" s="142" t="s">
        <v>1497</v>
      </c>
    </row>
    <row r="8817" ht="15.75" customHeight="1">
      <c r="C8817" s="142" t="s">
        <v>1678</v>
      </c>
    </row>
    <row r="8818" ht="15.75" customHeight="1">
      <c r="C8818" s="142" t="s">
        <v>1499</v>
      </c>
    </row>
    <row r="8819" ht="15.75" customHeight="1">
      <c r="C8819" s="142" t="s">
        <v>1500</v>
      </c>
    </row>
    <row r="8820" ht="15.75" customHeight="1">
      <c r="C8820" s="142" t="s">
        <v>1501</v>
      </c>
    </row>
    <row r="8821" ht="15.75" customHeight="1">
      <c r="B8821" s="142" t="s">
        <v>1497</v>
      </c>
    </row>
    <row r="8822" ht="15.75" customHeight="1">
      <c r="B8822" s="142" t="s">
        <v>1480</v>
      </c>
    </row>
    <row r="8823" ht="15.75" customHeight="1">
      <c r="C8823" s="142" t="s">
        <v>2042</v>
      </c>
    </row>
    <row r="8824" ht="15.75" customHeight="1">
      <c r="C8824" s="142" t="s">
        <v>1536</v>
      </c>
    </row>
    <row r="8825" ht="15.75" customHeight="1">
      <c r="C8825" s="142" t="s">
        <v>1517</v>
      </c>
    </row>
    <row r="8826" ht="15.75" customHeight="1">
      <c r="C8826" s="142" t="s">
        <v>1484</v>
      </c>
    </row>
    <row r="8827" ht="15.75" customHeight="1">
      <c r="C8827" s="142" t="s">
        <v>1485</v>
      </c>
    </row>
    <row r="8828" ht="15.75" customHeight="1">
      <c r="C8828" s="142" t="s">
        <v>1486</v>
      </c>
    </row>
    <row r="8829" ht="15.75" customHeight="1">
      <c r="C8829" s="142" t="s">
        <v>1510</v>
      </c>
    </row>
    <row r="8830" ht="15.75" customHeight="1">
      <c r="C8830" s="142" t="s">
        <v>1488</v>
      </c>
    </row>
    <row r="8831" ht="15.75" customHeight="1">
      <c r="C8831" s="142" t="s">
        <v>1489</v>
      </c>
    </row>
    <row r="8832" ht="15.75" customHeight="1">
      <c r="C8832" s="142" t="s">
        <v>1909</v>
      </c>
    </row>
    <row r="8833" ht="15.75" customHeight="1">
      <c r="C8833" s="142" t="s">
        <v>1674</v>
      </c>
    </row>
    <row r="8834" ht="15.75" customHeight="1">
      <c r="C8834" s="142" t="s">
        <v>1492</v>
      </c>
    </row>
    <row r="8835" ht="15.75" customHeight="1">
      <c r="C8835" s="142" t="s">
        <v>1480</v>
      </c>
    </row>
    <row r="8836" ht="15.75" customHeight="1">
      <c r="D8836" s="142" t="s">
        <v>2044</v>
      </c>
    </row>
    <row r="8837" ht="15.75" customHeight="1">
      <c r="D8837" s="142" t="s">
        <v>1892</v>
      </c>
    </row>
    <row r="8838" ht="15.75" customHeight="1">
      <c r="D8838" s="142" t="s">
        <v>1643</v>
      </c>
    </row>
    <row r="8839" ht="15.75" customHeight="1">
      <c r="D8839" s="142" t="s">
        <v>1856</v>
      </c>
    </row>
    <row r="8840" ht="15.75" customHeight="1">
      <c r="C8840" s="142" t="s">
        <v>1497</v>
      </c>
    </row>
    <row r="8841" ht="15.75" customHeight="1">
      <c r="C8841" s="142" t="s">
        <v>1534</v>
      </c>
    </row>
    <row r="8842" ht="15.75" customHeight="1">
      <c r="C8842" s="142" t="s">
        <v>1499</v>
      </c>
    </row>
    <row r="8843" ht="15.75" customHeight="1">
      <c r="C8843" s="142" t="s">
        <v>1500</v>
      </c>
    </row>
    <row r="8844" ht="15.75" customHeight="1">
      <c r="C8844" s="142" t="s">
        <v>1501</v>
      </c>
    </row>
    <row r="8845" ht="15.75" customHeight="1">
      <c r="B8845" s="142" t="s">
        <v>1497</v>
      </c>
    </row>
    <row r="8846" ht="15.75" customHeight="1">
      <c r="B8846" s="142" t="s">
        <v>1480</v>
      </c>
    </row>
    <row r="8847" ht="15.75" customHeight="1">
      <c r="C8847" s="142" t="s">
        <v>2365</v>
      </c>
    </row>
    <row r="8848" ht="15.75" customHeight="1">
      <c r="C8848" s="142" t="s">
        <v>1565</v>
      </c>
    </row>
    <row r="8849" ht="15.75" customHeight="1">
      <c r="C8849" s="142" t="s">
        <v>1517</v>
      </c>
    </row>
    <row r="8850" ht="15.75" customHeight="1">
      <c r="C8850" s="142" t="s">
        <v>1484</v>
      </c>
    </row>
    <row r="8851" ht="15.75" customHeight="1">
      <c r="C8851" s="142" t="s">
        <v>1485</v>
      </c>
    </row>
    <row r="8852" ht="15.75" customHeight="1">
      <c r="C8852" s="142" t="s">
        <v>1486</v>
      </c>
    </row>
    <row r="8853" ht="15.75" customHeight="1">
      <c r="C8853" s="142" t="s">
        <v>1510</v>
      </c>
    </row>
    <row r="8854" ht="15.75" customHeight="1">
      <c r="C8854" s="142" t="s">
        <v>1488</v>
      </c>
    </row>
    <row r="8855" ht="15.75" customHeight="1">
      <c r="C8855" s="142" t="s">
        <v>1489</v>
      </c>
    </row>
    <row r="8856" ht="15.75" customHeight="1">
      <c r="C8856" s="142" t="s">
        <v>2102</v>
      </c>
    </row>
    <row r="8857" ht="15.75" customHeight="1">
      <c r="C8857" s="142" t="s">
        <v>1553</v>
      </c>
    </row>
    <row r="8858" ht="15.75" customHeight="1">
      <c r="C8858" s="142" t="s">
        <v>1492</v>
      </c>
    </row>
    <row r="8859" ht="15.75" customHeight="1">
      <c r="C8859" s="142" t="s">
        <v>1480</v>
      </c>
    </row>
    <row r="8860" ht="15.75" customHeight="1">
      <c r="D8860" s="142" t="s">
        <v>2103</v>
      </c>
    </row>
    <row r="8861" ht="15.75" customHeight="1">
      <c r="D8861" s="142" t="s">
        <v>1895</v>
      </c>
    </row>
    <row r="8862" ht="15.75" customHeight="1">
      <c r="D8862" s="142" t="s">
        <v>1832</v>
      </c>
    </row>
    <row r="8863" ht="15.75" customHeight="1">
      <c r="D8863" s="142" t="s">
        <v>1532</v>
      </c>
    </row>
    <row r="8864" ht="15.75" customHeight="1">
      <c r="C8864" s="142" t="s">
        <v>1497</v>
      </c>
    </row>
    <row r="8865" ht="15.75" customHeight="1">
      <c r="C8865" s="142" t="s">
        <v>1498</v>
      </c>
    </row>
    <row r="8866" ht="15.75" customHeight="1">
      <c r="C8866" s="142" t="s">
        <v>1499</v>
      </c>
    </row>
    <row r="8867" ht="15.75" customHeight="1">
      <c r="C8867" s="142" t="s">
        <v>1500</v>
      </c>
    </row>
    <row r="8868" ht="15.75" customHeight="1">
      <c r="C8868" s="142" t="s">
        <v>1501</v>
      </c>
    </row>
    <row r="8869" ht="15.75" customHeight="1">
      <c r="B8869" s="142" t="s">
        <v>1497</v>
      </c>
    </row>
    <row r="8870" ht="15.75" customHeight="1">
      <c r="B8870" s="142" t="s">
        <v>1480</v>
      </c>
    </row>
    <row r="8871" ht="15.75" customHeight="1">
      <c r="C8871" s="142" t="s">
        <v>2330</v>
      </c>
    </row>
    <row r="8872" ht="15.75" customHeight="1">
      <c r="C8872" s="142" t="s">
        <v>1536</v>
      </c>
    </row>
    <row r="8873" ht="15.75" customHeight="1">
      <c r="C8873" s="142" t="s">
        <v>1517</v>
      </c>
    </row>
    <row r="8874" ht="15.75" customHeight="1">
      <c r="C8874" s="142" t="s">
        <v>1484</v>
      </c>
    </row>
    <row r="8875" ht="15.75" customHeight="1">
      <c r="C8875" s="142" t="s">
        <v>1485</v>
      </c>
    </row>
    <row r="8876" ht="15.75" customHeight="1">
      <c r="C8876" s="142" t="s">
        <v>1486</v>
      </c>
    </row>
    <row r="8877" ht="15.75" customHeight="1">
      <c r="C8877" s="142" t="s">
        <v>1510</v>
      </c>
    </row>
    <row r="8878" ht="15.75" customHeight="1">
      <c r="C8878" s="142" t="s">
        <v>1488</v>
      </c>
    </row>
    <row r="8879" ht="15.75" customHeight="1">
      <c r="C8879" s="142" t="s">
        <v>1489</v>
      </c>
    </row>
    <row r="8880" ht="15.75" customHeight="1">
      <c r="C8880" s="142" t="s">
        <v>2331</v>
      </c>
    </row>
    <row r="8881" ht="15.75" customHeight="1">
      <c r="C8881" s="142" t="s">
        <v>2106</v>
      </c>
    </row>
    <row r="8882" ht="15.75" customHeight="1">
      <c r="C8882" s="142" t="s">
        <v>1492</v>
      </c>
    </row>
    <row r="8883" ht="15.75" customHeight="1">
      <c r="C8883" s="142" t="s">
        <v>1480</v>
      </c>
    </row>
    <row r="8884" ht="15.75" customHeight="1">
      <c r="D8884" s="142" t="s">
        <v>1675</v>
      </c>
    </row>
    <row r="8885" ht="15.75" customHeight="1">
      <c r="D8885" s="142" t="s">
        <v>2333</v>
      </c>
    </row>
    <row r="8886" ht="15.75" customHeight="1">
      <c r="D8886" s="142" t="s">
        <v>1815</v>
      </c>
    </row>
    <row r="8887" ht="15.75" customHeight="1">
      <c r="D8887" s="142" t="s">
        <v>1580</v>
      </c>
    </row>
    <row r="8888" ht="15.75" customHeight="1">
      <c r="C8888" s="142" t="s">
        <v>1497</v>
      </c>
    </row>
    <row r="8889" ht="15.75" customHeight="1">
      <c r="C8889" s="142" t="s">
        <v>1678</v>
      </c>
    </row>
    <row r="8890" ht="15.75" customHeight="1">
      <c r="C8890" s="142" t="s">
        <v>1499</v>
      </c>
    </row>
    <row r="8891" ht="15.75" customHeight="1">
      <c r="C8891" s="142" t="s">
        <v>1500</v>
      </c>
    </row>
    <row r="8892" ht="15.75" customHeight="1">
      <c r="C8892" s="142" t="s">
        <v>1501</v>
      </c>
    </row>
    <row r="8893" ht="15.75" customHeight="1">
      <c r="B8893" s="142" t="s">
        <v>1497</v>
      </c>
    </row>
    <row r="8894" ht="15.75" customHeight="1">
      <c r="B8894" s="142" t="s">
        <v>1480</v>
      </c>
    </row>
    <row r="8895" ht="15.75" customHeight="1">
      <c r="C8895" s="142" t="s">
        <v>2491</v>
      </c>
    </row>
    <row r="8896" ht="15.75" customHeight="1">
      <c r="C8896" s="142" t="s">
        <v>2229</v>
      </c>
    </row>
    <row r="8897" ht="15.75" customHeight="1">
      <c r="C8897" s="142" t="s">
        <v>1517</v>
      </c>
    </row>
    <row r="8898" ht="15.75" customHeight="1">
      <c r="C8898" s="142" t="s">
        <v>1484</v>
      </c>
    </row>
    <row r="8899" ht="15.75" customHeight="1">
      <c r="C8899" s="142" t="s">
        <v>1485</v>
      </c>
    </row>
    <row r="8900" ht="15.75" customHeight="1">
      <c r="C8900" s="142" t="s">
        <v>1486</v>
      </c>
    </row>
    <row r="8901" ht="15.75" customHeight="1">
      <c r="C8901" s="142" t="s">
        <v>1510</v>
      </c>
    </row>
    <row r="8902" ht="15.75" customHeight="1">
      <c r="C8902" s="142" t="s">
        <v>1488</v>
      </c>
    </row>
    <row r="8903" ht="15.75" customHeight="1">
      <c r="C8903" s="142" t="s">
        <v>1489</v>
      </c>
    </row>
    <row r="8904" ht="15.75" customHeight="1">
      <c r="C8904" s="142" t="s">
        <v>2492</v>
      </c>
    </row>
    <row r="8905" ht="15.75" customHeight="1">
      <c r="C8905" s="142" t="s">
        <v>1787</v>
      </c>
    </row>
    <row r="8906" ht="15.75" customHeight="1">
      <c r="C8906" s="142" t="s">
        <v>1492</v>
      </c>
    </row>
    <row r="8907" ht="15.75" customHeight="1">
      <c r="C8907" s="142" t="s">
        <v>1480</v>
      </c>
    </row>
    <row r="8908" ht="15.75" customHeight="1">
      <c r="D8908" s="142" t="s">
        <v>1629</v>
      </c>
    </row>
    <row r="8909" ht="15.75" customHeight="1">
      <c r="D8909" s="142" t="s">
        <v>1773</v>
      </c>
    </row>
    <row r="8910" ht="15.75" customHeight="1">
      <c r="D8910" s="142" t="s">
        <v>1900</v>
      </c>
    </row>
    <row r="8911" ht="15.75" customHeight="1">
      <c r="D8911" s="142" t="s">
        <v>1895</v>
      </c>
    </row>
    <row r="8912" ht="15.75" customHeight="1">
      <c r="C8912" s="142" t="s">
        <v>1497</v>
      </c>
    </row>
    <row r="8913" ht="15.75" customHeight="1">
      <c r="C8913" s="142" t="s">
        <v>1498</v>
      </c>
    </row>
    <row r="8914" ht="15.75" customHeight="1">
      <c r="C8914" s="142" t="s">
        <v>1499</v>
      </c>
    </row>
    <row r="8915" ht="15.75" customHeight="1">
      <c r="C8915" s="142" t="s">
        <v>1500</v>
      </c>
    </row>
    <row r="8916" ht="15.75" customHeight="1">
      <c r="C8916" s="142" t="s">
        <v>1501</v>
      </c>
    </row>
    <row r="8917" ht="15.75" customHeight="1">
      <c r="B8917" s="142" t="s">
        <v>1497</v>
      </c>
    </row>
    <row r="8918" ht="15.75" customHeight="1">
      <c r="B8918" s="142" t="s">
        <v>1480</v>
      </c>
    </row>
    <row r="8919" ht="15.75" customHeight="1">
      <c r="C8919" s="142" t="s">
        <v>2555</v>
      </c>
    </row>
    <row r="8920" ht="15.75" customHeight="1">
      <c r="C8920" s="142" t="s">
        <v>1536</v>
      </c>
    </row>
    <row r="8921" ht="15.75" customHeight="1">
      <c r="C8921" s="142" t="s">
        <v>1517</v>
      </c>
    </row>
    <row r="8922" ht="15.75" customHeight="1">
      <c r="C8922" s="142" t="s">
        <v>1484</v>
      </c>
    </row>
    <row r="8923" ht="15.75" customHeight="1">
      <c r="C8923" s="142" t="s">
        <v>1485</v>
      </c>
    </row>
    <row r="8924" ht="15.75" customHeight="1">
      <c r="C8924" s="142" t="s">
        <v>1486</v>
      </c>
    </row>
    <row r="8925" ht="15.75" customHeight="1">
      <c r="C8925" s="142" t="s">
        <v>1510</v>
      </c>
    </row>
    <row r="8926" ht="15.75" customHeight="1">
      <c r="C8926" s="142" t="s">
        <v>1488</v>
      </c>
    </row>
    <row r="8927" ht="15.75" customHeight="1">
      <c r="C8927" s="142" t="s">
        <v>1489</v>
      </c>
    </row>
    <row r="8928" ht="15.75" customHeight="1">
      <c r="C8928" s="142" t="s">
        <v>2556</v>
      </c>
    </row>
    <row r="8929" ht="15.75" customHeight="1">
      <c r="C8929" s="142" t="s">
        <v>2557</v>
      </c>
    </row>
    <row r="8930" ht="15.75" customHeight="1">
      <c r="C8930" s="142" t="s">
        <v>1492</v>
      </c>
    </row>
    <row r="8931" ht="15.75" customHeight="1">
      <c r="C8931" s="142" t="s">
        <v>1480</v>
      </c>
    </row>
    <row r="8932" ht="15.75" customHeight="1">
      <c r="D8932" s="142" t="s">
        <v>1892</v>
      </c>
    </row>
    <row r="8933" ht="15.75" customHeight="1">
      <c r="D8933" s="142" t="s">
        <v>2558</v>
      </c>
    </row>
    <row r="8934" ht="15.75" customHeight="1">
      <c r="D8934" s="142" t="s">
        <v>1895</v>
      </c>
    </row>
    <row r="8935" ht="15.75" customHeight="1">
      <c r="D8935" s="142" t="s">
        <v>1974</v>
      </c>
    </row>
    <row r="8936" ht="15.75" customHeight="1">
      <c r="C8936" s="142" t="s">
        <v>1497</v>
      </c>
    </row>
    <row r="8937" ht="15.75" customHeight="1">
      <c r="C8937" s="142" t="s">
        <v>2324</v>
      </c>
    </row>
    <row r="8938" ht="15.75" customHeight="1">
      <c r="C8938" s="142" t="s">
        <v>1499</v>
      </c>
    </row>
    <row r="8939" ht="15.75" customHeight="1">
      <c r="C8939" s="142" t="s">
        <v>1500</v>
      </c>
    </row>
    <row r="8940" ht="15.75" customHeight="1">
      <c r="C8940" s="142" t="s">
        <v>1501</v>
      </c>
    </row>
    <row r="8941" ht="15.75" customHeight="1">
      <c r="B8941" s="142" t="s">
        <v>1497</v>
      </c>
    </row>
    <row r="8942" ht="15.75" customHeight="1">
      <c r="A8942" s="142" t="s">
        <v>1527</v>
      </c>
    </row>
    <row r="8943" ht="15.75" customHeight="1"/>
    <row r="8944" ht="15.75" customHeight="1">
      <c r="A8944" s="142" t="s">
        <v>2559</v>
      </c>
    </row>
    <row r="8945" ht="15.75" customHeight="1">
      <c r="A8945" s="142" t="s">
        <v>2560</v>
      </c>
    </row>
    <row r="8946" ht="15.75" customHeight="1">
      <c r="A8946" s="142" t="s">
        <v>1480</v>
      </c>
    </row>
    <row r="8947" ht="15.75" customHeight="1">
      <c r="B8947" s="142" t="s">
        <v>1480</v>
      </c>
    </row>
    <row r="8948" ht="15.75" customHeight="1">
      <c r="C8948" s="142" t="s">
        <v>2561</v>
      </c>
    </row>
    <row r="8949" ht="15.75" customHeight="1">
      <c r="C8949" s="142" t="s">
        <v>1651</v>
      </c>
    </row>
    <row r="8950" ht="15.75" customHeight="1">
      <c r="C8950" s="142" t="s">
        <v>1517</v>
      </c>
    </row>
    <row r="8951" ht="15.75" customHeight="1">
      <c r="C8951" s="142" t="s">
        <v>1484</v>
      </c>
    </row>
    <row r="8952" ht="15.75" customHeight="1">
      <c r="C8952" s="142" t="s">
        <v>1485</v>
      </c>
    </row>
    <row r="8953" ht="15.75" customHeight="1">
      <c r="C8953" s="142" t="s">
        <v>1486</v>
      </c>
    </row>
    <row r="8954" ht="15.75" customHeight="1">
      <c r="C8954" s="142" t="s">
        <v>1510</v>
      </c>
    </row>
    <row r="8955" ht="15.75" customHeight="1">
      <c r="C8955" s="142" t="s">
        <v>1488</v>
      </c>
    </row>
    <row r="8956" ht="15.75" customHeight="1">
      <c r="C8956" s="142" t="s">
        <v>1489</v>
      </c>
    </row>
    <row r="8957" ht="15.75" customHeight="1">
      <c r="C8957" s="142" t="s">
        <v>2562</v>
      </c>
    </row>
    <row r="8958" ht="15.75" customHeight="1">
      <c r="C8958" s="142" t="s">
        <v>2055</v>
      </c>
    </row>
    <row r="8959" ht="15.75" customHeight="1">
      <c r="C8959" s="142" t="s">
        <v>1492</v>
      </c>
    </row>
    <row r="8960" ht="15.75" customHeight="1">
      <c r="C8960" s="142" t="s">
        <v>1480</v>
      </c>
    </row>
    <row r="8961" ht="15.75" customHeight="1">
      <c r="D8961" s="142" t="s">
        <v>1611</v>
      </c>
    </row>
    <row r="8962" ht="15.75" customHeight="1">
      <c r="D8962" s="142" t="s">
        <v>2002</v>
      </c>
    </row>
    <row r="8963" ht="15.75" customHeight="1">
      <c r="D8963" s="142" t="s">
        <v>1824</v>
      </c>
    </row>
    <row r="8964" ht="15.75" customHeight="1">
      <c r="D8964" s="142" t="s">
        <v>1962</v>
      </c>
    </row>
    <row r="8965" ht="15.75" customHeight="1">
      <c r="C8965" s="142" t="s">
        <v>1497</v>
      </c>
    </row>
    <row r="8966" ht="15.75" customHeight="1">
      <c r="C8966" s="142" t="s">
        <v>1526</v>
      </c>
    </row>
    <row r="8967" ht="15.75" customHeight="1">
      <c r="C8967" s="142" t="s">
        <v>1499</v>
      </c>
    </row>
    <row r="8968" ht="15.75" customHeight="1">
      <c r="C8968" s="142" t="s">
        <v>1500</v>
      </c>
    </row>
    <row r="8969" ht="15.75" customHeight="1">
      <c r="C8969" s="142" t="s">
        <v>1501</v>
      </c>
    </row>
    <row r="8970" ht="15.75" customHeight="1">
      <c r="B8970" s="142" t="s">
        <v>1497</v>
      </c>
    </row>
    <row r="8971" ht="15.75" customHeight="1">
      <c r="B8971" s="142" t="s">
        <v>1480</v>
      </c>
    </row>
    <row r="8972" ht="15.75" customHeight="1">
      <c r="C8972" s="142" t="s">
        <v>2314</v>
      </c>
    </row>
    <row r="8973" ht="15.75" customHeight="1">
      <c r="C8973" s="142" t="s">
        <v>1651</v>
      </c>
    </row>
    <row r="8974" ht="15.75" customHeight="1">
      <c r="C8974" s="142" t="s">
        <v>1517</v>
      </c>
    </row>
    <row r="8975" ht="15.75" customHeight="1">
      <c r="C8975" s="142" t="s">
        <v>1484</v>
      </c>
    </row>
    <row r="8976" ht="15.75" customHeight="1">
      <c r="C8976" s="142" t="s">
        <v>1485</v>
      </c>
    </row>
    <row r="8977" ht="15.75" customHeight="1">
      <c r="C8977" s="142" t="s">
        <v>1486</v>
      </c>
    </row>
    <row r="8978" ht="15.75" customHeight="1">
      <c r="C8978" s="142" t="s">
        <v>1538</v>
      </c>
    </row>
    <row r="8979" ht="15.75" customHeight="1">
      <c r="C8979" s="142" t="s">
        <v>1590</v>
      </c>
    </row>
    <row r="8980" ht="15.75" customHeight="1">
      <c r="C8980" s="142" t="s">
        <v>1637</v>
      </c>
    </row>
    <row r="8981" ht="15.75" customHeight="1">
      <c r="C8981" s="142" t="s">
        <v>2315</v>
      </c>
    </row>
    <row r="8982" ht="15.75" customHeight="1">
      <c r="C8982" s="142" t="s">
        <v>1719</v>
      </c>
    </row>
    <row r="8983" ht="15.75" customHeight="1">
      <c r="C8983" s="142" t="s">
        <v>1492</v>
      </c>
    </row>
    <row r="8984" ht="15.75" customHeight="1">
      <c r="C8984" s="142" t="s">
        <v>1480</v>
      </c>
    </row>
    <row r="8985" ht="15.75" customHeight="1">
      <c r="D8985" s="142" t="s">
        <v>1675</v>
      </c>
    </row>
    <row r="8986" ht="15.75" customHeight="1">
      <c r="D8986" s="142" t="s">
        <v>1823</v>
      </c>
    </row>
    <row r="8987" ht="15.75" customHeight="1">
      <c r="D8987" s="142" t="s">
        <v>1641</v>
      </c>
    </row>
    <row r="8988" ht="15.75" customHeight="1">
      <c r="D8988" s="142" t="s">
        <v>2028</v>
      </c>
    </row>
    <row r="8989" ht="15.75" customHeight="1">
      <c r="C8989" s="142" t="s">
        <v>1497</v>
      </c>
    </row>
    <row r="8990" ht="15.75" customHeight="1">
      <c r="C8990" s="142" t="s">
        <v>1678</v>
      </c>
    </row>
    <row r="8991" ht="15.75" customHeight="1">
      <c r="C8991" s="142" t="s">
        <v>1499</v>
      </c>
    </row>
    <row r="8992" ht="15.75" customHeight="1">
      <c r="C8992" s="142" t="s">
        <v>1500</v>
      </c>
    </row>
    <row r="8993" ht="15.75" customHeight="1">
      <c r="C8993" s="142" t="s">
        <v>1501</v>
      </c>
    </row>
    <row r="8994" ht="15.75" customHeight="1">
      <c r="B8994" s="142" t="s">
        <v>1497</v>
      </c>
    </row>
    <row r="8995" ht="15.75" customHeight="1">
      <c r="B8995" s="142" t="s">
        <v>1480</v>
      </c>
    </row>
    <row r="8996" ht="15.75" customHeight="1">
      <c r="C8996" s="142" t="s">
        <v>1979</v>
      </c>
    </row>
    <row r="8997" ht="15.75" customHeight="1">
      <c r="C8997" s="142" t="s">
        <v>1651</v>
      </c>
    </row>
    <row r="8998" ht="15.75" customHeight="1">
      <c r="C8998" s="142" t="s">
        <v>1517</v>
      </c>
    </row>
    <row r="8999" ht="15.75" customHeight="1">
      <c r="C8999" s="142" t="s">
        <v>1484</v>
      </c>
    </row>
    <row r="9000" ht="15.75" customHeight="1">
      <c r="C9000" s="142" t="s">
        <v>1485</v>
      </c>
    </row>
    <row r="9001" ht="15.75" customHeight="1">
      <c r="C9001" s="142" t="s">
        <v>1486</v>
      </c>
    </row>
    <row r="9002" ht="15.75" customHeight="1">
      <c r="C9002" s="142" t="s">
        <v>1510</v>
      </c>
    </row>
    <row r="9003" ht="15.75" customHeight="1">
      <c r="C9003" s="142" t="s">
        <v>1488</v>
      </c>
    </row>
    <row r="9004" ht="15.75" customHeight="1">
      <c r="C9004" s="142" t="s">
        <v>1489</v>
      </c>
    </row>
    <row r="9005" ht="15.75" customHeight="1">
      <c r="C9005" s="142" t="s">
        <v>2563</v>
      </c>
    </row>
    <row r="9006" ht="15.75" customHeight="1">
      <c r="C9006" s="142" t="s">
        <v>1719</v>
      </c>
    </row>
    <row r="9007" ht="15.75" customHeight="1">
      <c r="C9007" s="142" t="s">
        <v>1492</v>
      </c>
    </row>
    <row r="9008" ht="15.75" customHeight="1">
      <c r="C9008" s="142" t="s">
        <v>1480</v>
      </c>
    </row>
    <row r="9009" ht="15.75" customHeight="1">
      <c r="D9009" s="142" t="s">
        <v>1895</v>
      </c>
    </row>
    <row r="9010" ht="15.75" customHeight="1">
      <c r="D9010" s="142" t="s">
        <v>1974</v>
      </c>
    </row>
    <row r="9011" ht="15.75" customHeight="1">
      <c r="D9011" s="142" t="s">
        <v>1831</v>
      </c>
    </row>
    <row r="9012" ht="15.75" customHeight="1">
      <c r="D9012" s="142" t="s">
        <v>2256</v>
      </c>
    </row>
    <row r="9013" ht="15.75" customHeight="1">
      <c r="C9013" s="142" t="s">
        <v>1497</v>
      </c>
    </row>
    <row r="9014" ht="15.75" customHeight="1">
      <c r="C9014" s="142" t="s">
        <v>2223</v>
      </c>
    </row>
    <row r="9015" ht="15.75" customHeight="1">
      <c r="C9015" s="142" t="s">
        <v>1499</v>
      </c>
    </row>
    <row r="9016" ht="15.75" customHeight="1">
      <c r="C9016" s="142" t="s">
        <v>1500</v>
      </c>
    </row>
    <row r="9017" ht="15.75" customHeight="1">
      <c r="C9017" s="142" t="s">
        <v>1501</v>
      </c>
    </row>
    <row r="9018" ht="15.75" customHeight="1">
      <c r="B9018" s="142" t="s">
        <v>1497</v>
      </c>
    </row>
    <row r="9019" ht="15.75" customHeight="1">
      <c r="B9019" s="142" t="s">
        <v>1480</v>
      </c>
    </row>
    <row r="9020" ht="15.75" customHeight="1">
      <c r="C9020" s="142" t="s">
        <v>2564</v>
      </c>
    </row>
    <row r="9021" ht="15.75" customHeight="1">
      <c r="C9021" s="142" t="s">
        <v>1482</v>
      </c>
    </row>
    <row r="9022" ht="15.75" customHeight="1">
      <c r="C9022" s="142" t="s">
        <v>1517</v>
      </c>
    </row>
    <row r="9023" ht="15.75" customHeight="1">
      <c r="C9023" s="142" t="s">
        <v>1484</v>
      </c>
    </row>
    <row r="9024" ht="15.75" customHeight="1">
      <c r="C9024" s="142" t="s">
        <v>1485</v>
      </c>
    </row>
    <row r="9025" ht="15.75" customHeight="1">
      <c r="C9025" s="142" t="s">
        <v>1486</v>
      </c>
    </row>
    <row r="9026" ht="15.75" customHeight="1">
      <c r="C9026" s="142" t="s">
        <v>1510</v>
      </c>
    </row>
    <row r="9027" ht="15.75" customHeight="1">
      <c r="C9027" s="142" t="s">
        <v>1488</v>
      </c>
    </row>
    <row r="9028" ht="15.75" customHeight="1">
      <c r="C9028" s="142" t="s">
        <v>1489</v>
      </c>
    </row>
    <row r="9029" ht="15.75" customHeight="1">
      <c r="C9029" s="142" t="s">
        <v>2565</v>
      </c>
    </row>
    <row r="9030" ht="15.75" customHeight="1">
      <c r="C9030" s="142" t="s">
        <v>2566</v>
      </c>
    </row>
    <row r="9031" ht="15.75" customHeight="1">
      <c r="C9031" s="142" t="s">
        <v>1492</v>
      </c>
    </row>
    <row r="9032" ht="15.75" customHeight="1">
      <c r="C9032" s="142" t="s">
        <v>1480</v>
      </c>
    </row>
    <row r="9033" ht="15.75" customHeight="1">
      <c r="D9033" s="142" t="s">
        <v>2174</v>
      </c>
    </row>
    <row r="9034" ht="15.75" customHeight="1">
      <c r="D9034" s="142" t="s">
        <v>2457</v>
      </c>
    </row>
    <row r="9035" ht="15.75" customHeight="1">
      <c r="D9035" s="142" t="s">
        <v>2006</v>
      </c>
    </row>
    <row r="9036" ht="15.75" customHeight="1">
      <c r="D9036" s="142" t="s">
        <v>2458</v>
      </c>
    </row>
    <row r="9037" ht="15.75" customHeight="1">
      <c r="C9037" s="142" t="s">
        <v>1497</v>
      </c>
    </row>
    <row r="9038" ht="15.75" customHeight="1">
      <c r="C9038" s="142" t="s">
        <v>1678</v>
      </c>
    </row>
    <row r="9039" ht="15.75" customHeight="1">
      <c r="C9039" s="142" t="s">
        <v>1499</v>
      </c>
    </row>
    <row r="9040" ht="15.75" customHeight="1">
      <c r="C9040" s="142" t="s">
        <v>1500</v>
      </c>
    </row>
    <row r="9041" ht="15.75" customHeight="1">
      <c r="C9041" s="142" t="s">
        <v>1501</v>
      </c>
    </row>
    <row r="9042" ht="15.75" customHeight="1">
      <c r="B9042" s="142" t="s">
        <v>1497</v>
      </c>
    </row>
    <row r="9043" ht="15.75" customHeight="1">
      <c r="B9043" s="142" t="s">
        <v>1480</v>
      </c>
    </row>
    <row r="9044" ht="15.75" customHeight="1">
      <c r="C9044" s="142" t="s">
        <v>2390</v>
      </c>
    </row>
    <row r="9045" ht="15.75" customHeight="1">
      <c r="C9045" s="142" t="s">
        <v>1565</v>
      </c>
    </row>
    <row r="9046" ht="15.75" customHeight="1">
      <c r="C9046" s="142" t="s">
        <v>1517</v>
      </c>
    </row>
    <row r="9047" ht="15.75" customHeight="1">
      <c r="C9047" s="142" t="s">
        <v>1484</v>
      </c>
    </row>
    <row r="9048" ht="15.75" customHeight="1">
      <c r="C9048" s="142" t="s">
        <v>1485</v>
      </c>
    </row>
    <row r="9049" ht="15.75" customHeight="1">
      <c r="C9049" s="142" t="s">
        <v>1486</v>
      </c>
    </row>
    <row r="9050" ht="15.75" customHeight="1">
      <c r="C9050" s="142" t="s">
        <v>1510</v>
      </c>
    </row>
    <row r="9051" ht="15.75" customHeight="1">
      <c r="C9051" s="142" t="s">
        <v>1488</v>
      </c>
    </row>
    <row r="9052" ht="15.75" customHeight="1">
      <c r="C9052" s="142" t="s">
        <v>1489</v>
      </c>
    </row>
    <row r="9053" ht="15.75" customHeight="1">
      <c r="C9053" s="142" t="s">
        <v>2391</v>
      </c>
    </row>
    <row r="9054" ht="15.75" customHeight="1">
      <c r="C9054" s="142" t="s">
        <v>1719</v>
      </c>
    </row>
    <row r="9055" ht="15.75" customHeight="1">
      <c r="C9055" s="142" t="s">
        <v>1492</v>
      </c>
    </row>
    <row r="9056" ht="15.75" customHeight="1">
      <c r="C9056" s="142" t="s">
        <v>1480</v>
      </c>
    </row>
    <row r="9057" ht="15.75" customHeight="1">
      <c r="D9057" s="142" t="s">
        <v>1942</v>
      </c>
    </row>
    <row r="9058" ht="15.75" customHeight="1">
      <c r="D9058" s="142" t="s">
        <v>2392</v>
      </c>
    </row>
    <row r="9059" ht="15.75" customHeight="1">
      <c r="D9059" s="142" t="s">
        <v>1525</v>
      </c>
    </row>
    <row r="9060" ht="15.75" customHeight="1">
      <c r="D9060" s="142" t="s">
        <v>1506</v>
      </c>
    </row>
    <row r="9061" ht="15.75" customHeight="1">
      <c r="C9061" s="142" t="s">
        <v>1497</v>
      </c>
    </row>
    <row r="9062" ht="15.75" customHeight="1">
      <c r="C9062" s="142" t="s">
        <v>2223</v>
      </c>
    </row>
    <row r="9063" ht="15.75" customHeight="1">
      <c r="C9063" s="142" t="s">
        <v>1499</v>
      </c>
    </row>
    <row r="9064" ht="15.75" customHeight="1">
      <c r="C9064" s="142" t="s">
        <v>1500</v>
      </c>
    </row>
    <row r="9065" ht="15.75" customHeight="1">
      <c r="C9065" s="142" t="s">
        <v>1501</v>
      </c>
    </row>
    <row r="9066" ht="15.75" customHeight="1">
      <c r="B9066" s="142" t="s">
        <v>1497</v>
      </c>
    </row>
    <row r="9067" ht="15.75" customHeight="1">
      <c r="B9067" s="142" t="s">
        <v>1480</v>
      </c>
    </row>
    <row r="9068" ht="15.75" customHeight="1">
      <c r="C9068" s="142" t="s">
        <v>2567</v>
      </c>
    </row>
    <row r="9069" ht="15.75" customHeight="1">
      <c r="C9069" s="142" t="s">
        <v>1565</v>
      </c>
    </row>
    <row r="9070" ht="15.75" customHeight="1">
      <c r="C9070" s="142" t="s">
        <v>1517</v>
      </c>
    </row>
    <row r="9071" ht="15.75" customHeight="1">
      <c r="C9071" s="142" t="s">
        <v>1484</v>
      </c>
    </row>
    <row r="9072" ht="15.75" customHeight="1">
      <c r="C9072" s="142" t="s">
        <v>1485</v>
      </c>
    </row>
    <row r="9073" ht="15.75" customHeight="1">
      <c r="C9073" s="142" t="s">
        <v>1486</v>
      </c>
    </row>
    <row r="9074" ht="15.75" customHeight="1">
      <c r="C9074" s="142" t="s">
        <v>1510</v>
      </c>
    </row>
    <row r="9075" ht="15.75" customHeight="1">
      <c r="C9075" s="142" t="s">
        <v>1488</v>
      </c>
    </row>
    <row r="9076" ht="15.75" customHeight="1">
      <c r="C9076" s="142" t="s">
        <v>1489</v>
      </c>
    </row>
    <row r="9077" ht="15.75" customHeight="1">
      <c r="C9077" s="142" t="s">
        <v>2391</v>
      </c>
    </row>
    <row r="9078" ht="15.75" customHeight="1">
      <c r="C9078" s="142" t="s">
        <v>1719</v>
      </c>
    </row>
    <row r="9079" ht="15.75" customHeight="1">
      <c r="C9079" s="142" t="s">
        <v>1492</v>
      </c>
    </row>
    <row r="9080" ht="15.75" customHeight="1">
      <c r="C9080" s="142" t="s">
        <v>1480</v>
      </c>
    </row>
    <row r="9081" ht="15.75" customHeight="1">
      <c r="D9081" s="142" t="s">
        <v>2035</v>
      </c>
    </row>
    <row r="9082" ht="15.75" customHeight="1">
      <c r="D9082" s="142" t="s">
        <v>1941</v>
      </c>
    </row>
    <row r="9083" ht="15.75" customHeight="1">
      <c r="D9083" s="142" t="s">
        <v>1729</v>
      </c>
    </row>
    <row r="9084" ht="15.75" customHeight="1">
      <c r="D9084" s="142" t="s">
        <v>1629</v>
      </c>
    </row>
    <row r="9085" ht="15.75" customHeight="1">
      <c r="C9085" s="142" t="s">
        <v>1497</v>
      </c>
    </row>
    <row r="9086" ht="15.75" customHeight="1">
      <c r="C9086" s="142" t="s">
        <v>2223</v>
      </c>
    </row>
    <row r="9087" ht="15.75" customHeight="1">
      <c r="C9087" s="142" t="s">
        <v>1499</v>
      </c>
    </row>
    <row r="9088" ht="15.75" customHeight="1">
      <c r="C9088" s="142" t="s">
        <v>1500</v>
      </c>
    </row>
    <row r="9089" ht="15.75" customHeight="1">
      <c r="C9089" s="142" t="s">
        <v>1501</v>
      </c>
    </row>
    <row r="9090" ht="15.75" customHeight="1">
      <c r="C9090" s="142" t="s">
        <v>2252</v>
      </c>
    </row>
    <row r="9091" ht="15.75" customHeight="1">
      <c r="B9091" s="142" t="s">
        <v>1497</v>
      </c>
    </row>
    <row r="9092" ht="15.75" customHeight="1">
      <c r="A9092" s="142" t="s">
        <v>1527</v>
      </c>
    </row>
    <row r="9093" ht="15.75" customHeight="1"/>
    <row r="9094" ht="15.75" customHeight="1">
      <c r="A9094" s="142" t="s">
        <v>2568</v>
      </c>
    </row>
    <row r="9095" ht="15.75" customHeight="1">
      <c r="A9095" s="142" t="s">
        <v>2569</v>
      </c>
    </row>
    <row r="9096" ht="15.75" customHeight="1">
      <c r="A9096" s="142" t="s">
        <v>1480</v>
      </c>
    </row>
    <row r="9097" ht="15.75" customHeight="1">
      <c r="B9097" s="142" t="s">
        <v>1480</v>
      </c>
    </row>
    <row r="9098" ht="15.75" customHeight="1">
      <c r="C9098" s="142" t="s">
        <v>2570</v>
      </c>
    </row>
    <row r="9099" ht="15.75" customHeight="1">
      <c r="C9099" s="142" t="s">
        <v>1536</v>
      </c>
    </row>
    <row r="9100" ht="15.75" customHeight="1">
      <c r="C9100" s="142" t="s">
        <v>1517</v>
      </c>
    </row>
    <row r="9101" ht="15.75" customHeight="1">
      <c r="C9101" s="142" t="s">
        <v>1484</v>
      </c>
    </row>
    <row r="9102" ht="15.75" customHeight="1">
      <c r="C9102" s="142" t="s">
        <v>1485</v>
      </c>
    </row>
    <row r="9103" ht="15.75" customHeight="1">
      <c r="C9103" s="142" t="s">
        <v>1486</v>
      </c>
    </row>
    <row r="9104" ht="15.75" customHeight="1">
      <c r="C9104" s="142" t="s">
        <v>1510</v>
      </c>
    </row>
    <row r="9105" ht="15.75" customHeight="1">
      <c r="C9105" s="142" t="s">
        <v>1488</v>
      </c>
    </row>
    <row r="9106" ht="15.75" customHeight="1">
      <c r="C9106" s="142" t="s">
        <v>1489</v>
      </c>
    </row>
    <row r="9107" ht="15.75" customHeight="1">
      <c r="C9107" s="142" t="s">
        <v>2571</v>
      </c>
    </row>
    <row r="9108" ht="15.75" customHeight="1">
      <c r="C9108" s="142" t="s">
        <v>2572</v>
      </c>
    </row>
    <row r="9109" ht="15.75" customHeight="1">
      <c r="C9109" s="142" t="s">
        <v>1492</v>
      </c>
    </row>
    <row r="9110" ht="15.75" customHeight="1">
      <c r="C9110" s="142" t="s">
        <v>1480</v>
      </c>
    </row>
    <row r="9111" ht="15.75" customHeight="1">
      <c r="D9111" s="142" t="s">
        <v>1966</v>
      </c>
    </row>
    <row r="9112" ht="15.75" customHeight="1">
      <c r="D9112" s="142" t="s">
        <v>2277</v>
      </c>
    </row>
    <row r="9113" ht="15.75" customHeight="1">
      <c r="D9113" s="142" t="s">
        <v>2060</v>
      </c>
    </row>
    <row r="9114" ht="15.75" customHeight="1">
      <c r="D9114" s="142" t="s">
        <v>1910</v>
      </c>
    </row>
    <row r="9115" ht="15.75" customHeight="1">
      <c r="C9115" s="142" t="s">
        <v>1497</v>
      </c>
    </row>
    <row r="9116" ht="15.75" customHeight="1">
      <c r="C9116" s="142" t="s">
        <v>1498</v>
      </c>
    </row>
    <row r="9117" ht="15.75" customHeight="1">
      <c r="C9117" s="142" t="s">
        <v>1499</v>
      </c>
    </row>
    <row r="9118" ht="15.75" customHeight="1">
      <c r="C9118" s="142" t="s">
        <v>1500</v>
      </c>
    </row>
    <row r="9119" ht="15.75" customHeight="1">
      <c r="C9119" s="142" t="s">
        <v>1501</v>
      </c>
    </row>
    <row r="9120" ht="15.75" customHeight="1">
      <c r="B9120" s="142" t="s">
        <v>1497</v>
      </c>
    </row>
    <row r="9121" ht="15.75" customHeight="1">
      <c r="B9121" s="142" t="s">
        <v>1480</v>
      </c>
    </row>
    <row r="9122" ht="15.75" customHeight="1">
      <c r="C9122" s="142" t="s">
        <v>2416</v>
      </c>
    </row>
    <row r="9123" ht="15.75" customHeight="1">
      <c r="C9123" s="142" t="s">
        <v>1565</v>
      </c>
    </row>
    <row r="9124" ht="15.75" customHeight="1">
      <c r="C9124" s="142" t="s">
        <v>1517</v>
      </c>
    </row>
    <row r="9125" ht="15.75" customHeight="1">
      <c r="C9125" s="142" t="s">
        <v>1484</v>
      </c>
    </row>
    <row r="9126" ht="15.75" customHeight="1">
      <c r="C9126" s="142" t="s">
        <v>1485</v>
      </c>
    </row>
    <row r="9127" ht="15.75" customHeight="1">
      <c r="C9127" s="142" t="s">
        <v>1486</v>
      </c>
    </row>
    <row r="9128" ht="15.75" customHeight="1">
      <c r="C9128" s="142" t="s">
        <v>1510</v>
      </c>
    </row>
    <row r="9129" ht="15.75" customHeight="1">
      <c r="C9129" s="142" t="s">
        <v>1488</v>
      </c>
    </row>
    <row r="9130" ht="15.75" customHeight="1">
      <c r="C9130" s="142" t="s">
        <v>1489</v>
      </c>
    </row>
    <row r="9131" ht="15.75" customHeight="1">
      <c r="C9131" s="142" t="s">
        <v>2417</v>
      </c>
    </row>
    <row r="9132" ht="15.75" customHeight="1">
      <c r="C9132" s="142" t="s">
        <v>2055</v>
      </c>
    </row>
    <row r="9133" ht="15.75" customHeight="1">
      <c r="C9133" s="142" t="s">
        <v>1492</v>
      </c>
    </row>
    <row r="9134" ht="15.75" customHeight="1">
      <c r="C9134" s="142" t="s">
        <v>1480</v>
      </c>
    </row>
    <row r="9135" ht="15.75" customHeight="1">
      <c r="D9135" s="142" t="s">
        <v>1740</v>
      </c>
    </row>
    <row r="9136" ht="15.75" customHeight="1">
      <c r="D9136" s="142" t="s">
        <v>1869</v>
      </c>
    </row>
    <row r="9137" ht="15.75" customHeight="1">
      <c r="D9137" s="142" t="s">
        <v>2418</v>
      </c>
    </row>
    <row r="9138" ht="15.75" customHeight="1">
      <c r="D9138" s="142" t="s">
        <v>1784</v>
      </c>
    </row>
    <row r="9139" ht="15.75" customHeight="1">
      <c r="C9139" s="142" t="s">
        <v>1497</v>
      </c>
    </row>
    <row r="9140" ht="15.75" customHeight="1">
      <c r="C9140" s="142" t="s">
        <v>1678</v>
      </c>
    </row>
    <row r="9141" ht="15.75" customHeight="1">
      <c r="C9141" s="142" t="s">
        <v>1499</v>
      </c>
    </row>
    <row r="9142" ht="15.75" customHeight="1">
      <c r="C9142" s="142" t="s">
        <v>1500</v>
      </c>
    </row>
    <row r="9143" ht="15.75" customHeight="1">
      <c r="C9143" s="142" t="s">
        <v>1501</v>
      </c>
    </row>
    <row r="9144" ht="15.75" customHeight="1">
      <c r="B9144" s="142" t="s">
        <v>1497</v>
      </c>
    </row>
    <row r="9145" ht="15.75" customHeight="1">
      <c r="B9145" s="142" t="s">
        <v>1480</v>
      </c>
    </row>
    <row r="9146" ht="15.75" customHeight="1">
      <c r="C9146" s="142" t="s">
        <v>2168</v>
      </c>
    </row>
    <row r="9147" ht="15.75" customHeight="1">
      <c r="C9147" s="142" t="s">
        <v>1536</v>
      </c>
    </row>
    <row r="9148" ht="15.75" customHeight="1">
      <c r="C9148" s="142" t="s">
        <v>1517</v>
      </c>
    </row>
    <row r="9149" ht="15.75" customHeight="1">
      <c r="C9149" s="142" t="s">
        <v>1484</v>
      </c>
    </row>
    <row r="9150" ht="15.75" customHeight="1">
      <c r="C9150" s="142" t="s">
        <v>1485</v>
      </c>
    </row>
    <row r="9151" ht="15.75" customHeight="1">
      <c r="C9151" s="142" t="s">
        <v>1486</v>
      </c>
    </row>
    <row r="9152" ht="15.75" customHeight="1">
      <c r="C9152" s="142" t="s">
        <v>1510</v>
      </c>
    </row>
    <row r="9153" ht="15.75" customHeight="1">
      <c r="C9153" s="142" t="s">
        <v>1488</v>
      </c>
    </row>
    <row r="9154" ht="15.75" customHeight="1">
      <c r="C9154" s="142" t="s">
        <v>1489</v>
      </c>
    </row>
    <row r="9155" ht="15.75" customHeight="1">
      <c r="C9155" s="142" t="s">
        <v>2262</v>
      </c>
    </row>
    <row r="9156" ht="15.75" customHeight="1">
      <c r="C9156" s="142" t="s">
        <v>2170</v>
      </c>
    </row>
    <row r="9157" ht="15.75" customHeight="1">
      <c r="C9157" s="142" t="s">
        <v>1492</v>
      </c>
    </row>
    <row r="9158" ht="15.75" customHeight="1">
      <c r="C9158" s="142" t="s">
        <v>1480</v>
      </c>
    </row>
    <row r="9159" ht="15.75" customHeight="1">
      <c r="D9159" s="142" t="s">
        <v>2171</v>
      </c>
    </row>
    <row r="9160" ht="15.75" customHeight="1">
      <c r="D9160" s="142" t="s">
        <v>1903</v>
      </c>
    </row>
    <row r="9161" ht="15.75" customHeight="1">
      <c r="D9161" s="142" t="s">
        <v>1895</v>
      </c>
    </row>
    <row r="9162" ht="15.75" customHeight="1">
      <c r="D9162" s="142" t="s">
        <v>2160</v>
      </c>
    </row>
    <row r="9163" ht="15.75" customHeight="1">
      <c r="C9163" s="142" t="s">
        <v>1497</v>
      </c>
    </row>
    <row r="9164" ht="15.75" customHeight="1">
      <c r="C9164" s="142" t="s">
        <v>2032</v>
      </c>
    </row>
    <row r="9165" ht="15.75" customHeight="1">
      <c r="C9165" s="142" t="s">
        <v>1499</v>
      </c>
    </row>
    <row r="9166" ht="15.75" customHeight="1">
      <c r="C9166" s="142" t="s">
        <v>1500</v>
      </c>
    </row>
    <row r="9167" ht="15.75" customHeight="1">
      <c r="C9167" s="142" t="s">
        <v>1501</v>
      </c>
    </row>
    <row r="9168" ht="15.75" customHeight="1">
      <c r="B9168" s="142" t="s">
        <v>1497</v>
      </c>
    </row>
    <row r="9169" ht="15.75" customHeight="1">
      <c r="B9169" s="142" t="s">
        <v>1480</v>
      </c>
    </row>
    <row r="9170" ht="15.75" customHeight="1">
      <c r="C9170" s="142" t="s">
        <v>2573</v>
      </c>
    </row>
    <row r="9171" ht="15.75" customHeight="1">
      <c r="C9171" s="142" t="s">
        <v>1565</v>
      </c>
    </row>
    <row r="9172" ht="15.75" customHeight="1">
      <c r="C9172" s="142" t="s">
        <v>1517</v>
      </c>
    </row>
    <row r="9173" ht="15.75" customHeight="1">
      <c r="C9173" s="142" t="s">
        <v>1484</v>
      </c>
    </row>
    <row r="9174" ht="15.75" customHeight="1">
      <c r="C9174" s="142" t="s">
        <v>1485</v>
      </c>
    </row>
    <row r="9175" ht="15.75" customHeight="1">
      <c r="C9175" s="142" t="s">
        <v>1486</v>
      </c>
    </row>
    <row r="9176" ht="15.75" customHeight="1">
      <c r="C9176" s="142" t="s">
        <v>1510</v>
      </c>
    </row>
    <row r="9177" ht="15.75" customHeight="1">
      <c r="C9177" s="142" t="s">
        <v>1488</v>
      </c>
    </row>
    <row r="9178" ht="15.75" customHeight="1">
      <c r="C9178" s="142" t="s">
        <v>1489</v>
      </c>
    </row>
    <row r="9179" ht="15.75" customHeight="1">
      <c r="C9179" s="142" t="s">
        <v>2266</v>
      </c>
    </row>
    <row r="9180" ht="15.75" customHeight="1">
      <c r="C9180" s="142" t="s">
        <v>2202</v>
      </c>
    </row>
    <row r="9181" ht="15.75" customHeight="1">
      <c r="C9181" s="142" t="s">
        <v>1492</v>
      </c>
    </row>
    <row r="9182" ht="15.75" customHeight="1">
      <c r="C9182" s="142" t="s">
        <v>1480</v>
      </c>
    </row>
    <row r="9183" ht="15.75" customHeight="1">
      <c r="D9183" s="142" t="s">
        <v>1758</v>
      </c>
    </row>
    <row r="9184" ht="15.75" customHeight="1">
      <c r="D9184" s="142" t="s">
        <v>2574</v>
      </c>
    </row>
    <row r="9185" ht="15.75" customHeight="1">
      <c r="D9185" s="142" t="s">
        <v>2575</v>
      </c>
    </row>
    <row r="9186" ht="15.75" customHeight="1">
      <c r="D9186" s="142" t="s">
        <v>2576</v>
      </c>
    </row>
    <row r="9187" ht="15.75" customHeight="1">
      <c r="C9187" s="142" t="s">
        <v>1497</v>
      </c>
    </row>
    <row r="9188" ht="15.75" customHeight="1">
      <c r="C9188" s="142" t="s">
        <v>1678</v>
      </c>
    </row>
    <row r="9189" ht="15.75" customHeight="1">
      <c r="C9189" s="142" t="s">
        <v>1499</v>
      </c>
    </row>
    <row r="9190" ht="15.75" customHeight="1">
      <c r="C9190" s="142" t="s">
        <v>1500</v>
      </c>
    </row>
    <row r="9191" ht="15.75" customHeight="1">
      <c r="C9191" s="142" t="s">
        <v>1501</v>
      </c>
    </row>
    <row r="9192" ht="15.75" customHeight="1">
      <c r="B9192" s="142" t="s">
        <v>1497</v>
      </c>
    </row>
    <row r="9193" ht="15.75" customHeight="1">
      <c r="B9193" s="142" t="s">
        <v>1480</v>
      </c>
    </row>
    <row r="9194" ht="15.75" customHeight="1">
      <c r="C9194" s="142" t="s">
        <v>2390</v>
      </c>
    </row>
    <row r="9195" ht="15.75" customHeight="1">
      <c r="C9195" s="142" t="s">
        <v>1565</v>
      </c>
    </row>
    <row r="9196" ht="15.75" customHeight="1">
      <c r="C9196" s="142" t="s">
        <v>1517</v>
      </c>
    </row>
    <row r="9197" ht="15.75" customHeight="1">
      <c r="C9197" s="142" t="s">
        <v>1484</v>
      </c>
    </row>
    <row r="9198" ht="15.75" customHeight="1">
      <c r="C9198" s="142" t="s">
        <v>1485</v>
      </c>
    </row>
    <row r="9199" ht="15.75" customHeight="1">
      <c r="C9199" s="142" t="s">
        <v>1486</v>
      </c>
    </row>
    <row r="9200" ht="15.75" customHeight="1">
      <c r="C9200" s="142" t="s">
        <v>1510</v>
      </c>
    </row>
    <row r="9201" ht="15.75" customHeight="1">
      <c r="C9201" s="142" t="s">
        <v>1488</v>
      </c>
    </row>
    <row r="9202" ht="15.75" customHeight="1">
      <c r="C9202" s="142" t="s">
        <v>1489</v>
      </c>
    </row>
    <row r="9203" ht="15.75" customHeight="1">
      <c r="C9203" s="142" t="s">
        <v>2391</v>
      </c>
    </row>
    <row r="9204" ht="15.75" customHeight="1">
      <c r="C9204" s="142" t="s">
        <v>2577</v>
      </c>
    </row>
    <row r="9205" ht="15.75" customHeight="1">
      <c r="C9205" s="142" t="s">
        <v>1492</v>
      </c>
    </row>
    <row r="9206" ht="15.75" customHeight="1">
      <c r="C9206" s="142" t="s">
        <v>1480</v>
      </c>
    </row>
    <row r="9207" ht="15.75" customHeight="1">
      <c r="D9207" s="142" t="s">
        <v>1942</v>
      </c>
    </row>
    <row r="9208" ht="15.75" customHeight="1">
      <c r="D9208" s="142" t="s">
        <v>2392</v>
      </c>
    </row>
    <row r="9209" ht="15.75" customHeight="1">
      <c r="D9209" s="142" t="s">
        <v>1525</v>
      </c>
    </row>
    <row r="9210" ht="15.75" customHeight="1">
      <c r="D9210" s="142" t="s">
        <v>1506</v>
      </c>
    </row>
    <row r="9211" ht="15.75" customHeight="1">
      <c r="C9211" s="142" t="s">
        <v>1497</v>
      </c>
    </row>
    <row r="9212" ht="15.75" customHeight="1">
      <c r="C9212" s="142" t="s">
        <v>2223</v>
      </c>
    </row>
    <row r="9213" ht="15.75" customHeight="1">
      <c r="C9213" s="142" t="s">
        <v>1499</v>
      </c>
    </row>
    <row r="9214" ht="15.75" customHeight="1">
      <c r="C9214" s="142" t="s">
        <v>1500</v>
      </c>
    </row>
    <row r="9215" ht="15.75" customHeight="1">
      <c r="C9215" s="142" t="s">
        <v>1501</v>
      </c>
    </row>
    <row r="9216" ht="15.75" customHeight="1">
      <c r="C9216" s="142" t="s">
        <v>2252</v>
      </c>
    </row>
    <row r="9217" ht="15.75" customHeight="1">
      <c r="B9217" s="142" t="s">
        <v>1497</v>
      </c>
    </row>
    <row r="9218" ht="15.75" customHeight="1">
      <c r="B9218" s="142" t="s">
        <v>1480</v>
      </c>
    </row>
    <row r="9219" ht="15.75" customHeight="1">
      <c r="C9219" s="142" t="s">
        <v>2567</v>
      </c>
    </row>
    <row r="9220" ht="15.75" customHeight="1">
      <c r="C9220" s="142" t="s">
        <v>1565</v>
      </c>
    </row>
    <row r="9221" ht="15.75" customHeight="1">
      <c r="C9221" s="142" t="s">
        <v>1517</v>
      </c>
    </row>
    <row r="9222" ht="15.75" customHeight="1">
      <c r="C9222" s="142" t="s">
        <v>1484</v>
      </c>
    </row>
    <row r="9223" ht="15.75" customHeight="1">
      <c r="C9223" s="142" t="s">
        <v>1485</v>
      </c>
    </row>
    <row r="9224" ht="15.75" customHeight="1">
      <c r="C9224" s="142" t="s">
        <v>1486</v>
      </c>
    </row>
    <row r="9225" ht="15.75" customHeight="1">
      <c r="C9225" s="142" t="s">
        <v>1510</v>
      </c>
    </row>
    <row r="9226" ht="15.75" customHeight="1">
      <c r="C9226" s="142" t="s">
        <v>1488</v>
      </c>
    </row>
    <row r="9227" ht="15.75" customHeight="1">
      <c r="C9227" s="142" t="s">
        <v>1489</v>
      </c>
    </row>
    <row r="9228" ht="15.75" customHeight="1">
      <c r="C9228" s="142" t="s">
        <v>2391</v>
      </c>
    </row>
    <row r="9229" ht="15.75" customHeight="1">
      <c r="C9229" s="142" t="s">
        <v>2043</v>
      </c>
    </row>
    <row r="9230" ht="15.75" customHeight="1">
      <c r="C9230" s="142" t="s">
        <v>1492</v>
      </c>
    </row>
    <row r="9231" ht="15.75" customHeight="1">
      <c r="C9231" s="142" t="s">
        <v>1480</v>
      </c>
    </row>
    <row r="9232" ht="15.75" customHeight="1">
      <c r="D9232" s="142" t="s">
        <v>2035</v>
      </c>
    </row>
    <row r="9233" ht="15.75" customHeight="1">
      <c r="D9233" s="142" t="s">
        <v>1941</v>
      </c>
    </row>
    <row r="9234" ht="15.75" customHeight="1">
      <c r="D9234" s="142" t="s">
        <v>1729</v>
      </c>
    </row>
    <row r="9235" ht="15.75" customHeight="1">
      <c r="D9235" s="142" t="s">
        <v>1629</v>
      </c>
    </row>
    <row r="9236" ht="15.75" customHeight="1">
      <c r="C9236" s="142" t="s">
        <v>1497</v>
      </c>
    </row>
    <row r="9237" ht="15.75" customHeight="1">
      <c r="C9237" s="142" t="s">
        <v>2223</v>
      </c>
    </row>
    <row r="9238" ht="15.75" customHeight="1">
      <c r="C9238" s="142" t="s">
        <v>1499</v>
      </c>
    </row>
    <row r="9239" ht="15.75" customHeight="1">
      <c r="C9239" s="142" t="s">
        <v>1500</v>
      </c>
    </row>
    <row r="9240" ht="15.75" customHeight="1">
      <c r="C9240" s="142" t="s">
        <v>1501</v>
      </c>
    </row>
    <row r="9241" ht="15.75" customHeight="1">
      <c r="B9241" s="142" t="s">
        <v>1497</v>
      </c>
    </row>
    <row r="9242" ht="15.75" customHeight="1">
      <c r="A9242" s="142" t="s">
        <v>1527</v>
      </c>
    </row>
    <row r="9243" ht="15.75" customHeight="1"/>
    <row r="9244" ht="15.75" customHeight="1"/>
    <row r="9245" ht="15.75" customHeight="1">
      <c r="A9245" s="142" t="s">
        <v>2578</v>
      </c>
    </row>
    <row r="9246" ht="15.75" customHeight="1">
      <c r="A9246" s="142" t="s">
        <v>2579</v>
      </c>
    </row>
    <row r="9247" ht="15.75" customHeight="1">
      <c r="A9247" s="142" t="s">
        <v>1480</v>
      </c>
    </row>
    <row r="9248" ht="15.75" customHeight="1">
      <c r="B9248" s="142" t="s">
        <v>1480</v>
      </c>
    </row>
    <row r="9249" ht="15.75" customHeight="1">
      <c r="C9249" s="142" t="s">
        <v>2580</v>
      </c>
    </row>
    <row r="9250" ht="15.75" customHeight="1">
      <c r="C9250" s="142" t="s">
        <v>1550</v>
      </c>
    </row>
    <row r="9251" ht="15.75" customHeight="1">
      <c r="C9251" s="142" t="s">
        <v>1517</v>
      </c>
    </row>
    <row r="9252" ht="15.75" customHeight="1">
      <c r="C9252" s="142" t="s">
        <v>1484</v>
      </c>
    </row>
    <row r="9253" ht="15.75" customHeight="1">
      <c r="C9253" s="142" t="s">
        <v>1485</v>
      </c>
    </row>
    <row r="9254" ht="15.75" customHeight="1">
      <c r="C9254" s="142" t="s">
        <v>1486</v>
      </c>
    </row>
    <row r="9255" ht="15.75" customHeight="1">
      <c r="C9255" s="142" t="s">
        <v>1510</v>
      </c>
    </row>
    <row r="9256" ht="15.75" customHeight="1">
      <c r="C9256" s="142" t="s">
        <v>1488</v>
      </c>
    </row>
    <row r="9257" ht="15.75" customHeight="1">
      <c r="C9257" s="142" t="s">
        <v>1489</v>
      </c>
    </row>
    <row r="9258" ht="15.75" customHeight="1">
      <c r="C9258" s="142" t="s">
        <v>2581</v>
      </c>
    </row>
    <row r="9259" ht="15.75" customHeight="1">
      <c r="C9259" s="142" t="s">
        <v>2582</v>
      </c>
    </row>
    <row r="9260" ht="15.75" customHeight="1">
      <c r="C9260" s="142" t="s">
        <v>1492</v>
      </c>
    </row>
    <row r="9261" ht="15.75" customHeight="1">
      <c r="C9261" s="142" t="s">
        <v>1480</v>
      </c>
    </row>
    <row r="9262" ht="15.75" customHeight="1">
      <c r="D9262" s="142" t="s">
        <v>1611</v>
      </c>
    </row>
    <row r="9263" ht="15.75" customHeight="1">
      <c r="D9263" s="142" t="s">
        <v>1966</v>
      </c>
    </row>
    <row r="9264" ht="15.75" customHeight="1">
      <c r="D9264" s="142" t="s">
        <v>1508</v>
      </c>
    </row>
    <row r="9265" ht="15.75" customHeight="1">
      <c r="D9265" s="142" t="s">
        <v>1578</v>
      </c>
    </row>
    <row r="9266" ht="15.75" customHeight="1">
      <c r="C9266" s="142" t="s">
        <v>1497</v>
      </c>
    </row>
    <row r="9267" ht="15.75" customHeight="1">
      <c r="C9267" s="142" t="s">
        <v>1498</v>
      </c>
    </row>
    <row r="9268" ht="15.75" customHeight="1">
      <c r="C9268" s="142" t="s">
        <v>1499</v>
      </c>
    </row>
    <row r="9269" ht="15.75" customHeight="1">
      <c r="C9269" s="142" t="s">
        <v>1500</v>
      </c>
    </row>
    <row r="9270" ht="15.75" customHeight="1">
      <c r="C9270" s="142" t="s">
        <v>1501</v>
      </c>
    </row>
    <row r="9271" ht="15.75" customHeight="1">
      <c r="B9271" s="142" t="s">
        <v>1497</v>
      </c>
    </row>
    <row r="9272" ht="15.75" customHeight="1">
      <c r="B9272" s="142" t="s">
        <v>1480</v>
      </c>
    </row>
    <row r="9273" ht="15.75" customHeight="1">
      <c r="C9273" s="142" t="s">
        <v>2583</v>
      </c>
    </row>
    <row r="9274" ht="15.75" customHeight="1">
      <c r="C9274" s="142" t="s">
        <v>1482</v>
      </c>
    </row>
    <row r="9275" ht="15.75" customHeight="1">
      <c r="C9275" s="142" t="s">
        <v>1517</v>
      </c>
    </row>
    <row r="9276" ht="15.75" customHeight="1">
      <c r="C9276" s="142" t="s">
        <v>1484</v>
      </c>
    </row>
    <row r="9277" ht="15.75" customHeight="1">
      <c r="C9277" s="142" t="s">
        <v>1485</v>
      </c>
    </row>
    <row r="9278" ht="15.75" customHeight="1">
      <c r="C9278" s="142" t="s">
        <v>1486</v>
      </c>
    </row>
    <row r="9279" ht="15.75" customHeight="1">
      <c r="C9279" s="142" t="s">
        <v>1510</v>
      </c>
    </row>
    <row r="9280" ht="15.75" customHeight="1">
      <c r="C9280" s="142" t="s">
        <v>1488</v>
      </c>
    </row>
    <row r="9281" ht="15.75" customHeight="1">
      <c r="C9281" s="142" t="s">
        <v>1489</v>
      </c>
    </row>
    <row r="9282" ht="15.75" customHeight="1">
      <c r="C9282" s="142" t="s">
        <v>1620</v>
      </c>
    </row>
    <row r="9283" ht="15.75" customHeight="1">
      <c r="C9283" s="142" t="s">
        <v>2584</v>
      </c>
    </row>
    <row r="9284" ht="15.75" customHeight="1">
      <c r="C9284" s="142" t="s">
        <v>1492</v>
      </c>
    </row>
    <row r="9285" ht="15.75" customHeight="1">
      <c r="C9285" s="142" t="s">
        <v>1480</v>
      </c>
    </row>
    <row r="9286" ht="15.75" customHeight="1">
      <c r="D9286" s="142" t="s">
        <v>2323</v>
      </c>
    </row>
    <row r="9287" ht="15.75" customHeight="1">
      <c r="D9287" s="142" t="s">
        <v>2585</v>
      </c>
    </row>
    <row r="9288" ht="15.75" customHeight="1">
      <c r="D9288" s="142" t="s">
        <v>2006</v>
      </c>
    </row>
    <row r="9289" ht="15.75" customHeight="1">
      <c r="D9289" s="142" t="s">
        <v>1532</v>
      </c>
    </row>
    <row r="9290" ht="15.75" customHeight="1">
      <c r="C9290" s="142" t="s">
        <v>1497</v>
      </c>
    </row>
    <row r="9291" ht="15.75" customHeight="1">
      <c r="C9291" s="142" t="s">
        <v>1678</v>
      </c>
    </row>
    <row r="9292" ht="15.75" customHeight="1">
      <c r="C9292" s="142" t="s">
        <v>1499</v>
      </c>
    </row>
    <row r="9293" ht="15.75" customHeight="1">
      <c r="C9293" s="142" t="s">
        <v>1500</v>
      </c>
    </row>
    <row r="9294" ht="15.75" customHeight="1">
      <c r="C9294" s="142" t="s">
        <v>1501</v>
      </c>
    </row>
    <row r="9295" ht="15.75" customHeight="1">
      <c r="B9295" s="142" t="s">
        <v>1497</v>
      </c>
    </row>
    <row r="9296" ht="15.75" customHeight="1">
      <c r="B9296" s="142" t="s">
        <v>1480</v>
      </c>
    </row>
    <row r="9297" ht="15.75" customHeight="1">
      <c r="C9297" s="142" t="s">
        <v>2261</v>
      </c>
    </row>
    <row r="9298" ht="15.75" customHeight="1">
      <c r="C9298" s="142" t="s">
        <v>1651</v>
      </c>
    </row>
    <row r="9299" ht="15.75" customHeight="1">
      <c r="C9299" s="142" t="s">
        <v>1517</v>
      </c>
    </row>
    <row r="9300" ht="15.75" customHeight="1">
      <c r="C9300" s="142" t="s">
        <v>1484</v>
      </c>
    </row>
    <row r="9301" ht="15.75" customHeight="1">
      <c r="C9301" s="142" t="s">
        <v>1485</v>
      </c>
    </row>
    <row r="9302" ht="15.75" customHeight="1">
      <c r="C9302" s="142" t="s">
        <v>1486</v>
      </c>
    </row>
    <row r="9303" ht="15.75" customHeight="1">
      <c r="C9303" s="142" t="s">
        <v>1510</v>
      </c>
    </row>
    <row r="9304" ht="15.75" customHeight="1">
      <c r="C9304" s="142" t="s">
        <v>1488</v>
      </c>
    </row>
    <row r="9305" ht="15.75" customHeight="1">
      <c r="C9305" s="142" t="s">
        <v>1489</v>
      </c>
    </row>
    <row r="9306" ht="15.75" customHeight="1">
      <c r="C9306" s="142" t="s">
        <v>2262</v>
      </c>
    </row>
    <row r="9307" ht="15.75" customHeight="1">
      <c r="C9307" s="142" t="s">
        <v>2170</v>
      </c>
    </row>
    <row r="9308" ht="15.75" customHeight="1">
      <c r="C9308" s="142" t="s">
        <v>1492</v>
      </c>
    </row>
    <row r="9309" ht="15.75" customHeight="1">
      <c r="C9309" s="142" t="s">
        <v>1480</v>
      </c>
    </row>
    <row r="9310" ht="15.75" customHeight="1">
      <c r="D9310" s="142" t="s">
        <v>2089</v>
      </c>
    </row>
    <row r="9311" ht="15.75" customHeight="1">
      <c r="D9311" s="142" t="s">
        <v>1879</v>
      </c>
    </row>
    <row r="9312" ht="15.75" customHeight="1">
      <c r="D9312" s="142" t="s">
        <v>1823</v>
      </c>
    </row>
    <row r="9313" ht="15.75" customHeight="1">
      <c r="D9313" s="142" t="s">
        <v>1974</v>
      </c>
    </row>
    <row r="9314" ht="15.75" customHeight="1">
      <c r="C9314" s="142" t="s">
        <v>1497</v>
      </c>
    </row>
    <row r="9315" ht="15.75" customHeight="1">
      <c r="C9315" s="142" t="s">
        <v>2586</v>
      </c>
    </row>
    <row r="9316" ht="15.75" customHeight="1">
      <c r="C9316" s="142" t="s">
        <v>1499</v>
      </c>
    </row>
    <row r="9317" ht="15.75" customHeight="1">
      <c r="C9317" s="142" t="s">
        <v>1500</v>
      </c>
    </row>
    <row r="9318" ht="15.75" customHeight="1">
      <c r="C9318" s="142" t="s">
        <v>1501</v>
      </c>
    </row>
    <row r="9319" ht="15.75" customHeight="1">
      <c r="B9319" s="142" t="s">
        <v>1497</v>
      </c>
    </row>
    <row r="9320" ht="15.75" customHeight="1">
      <c r="B9320" s="142" t="s">
        <v>1480</v>
      </c>
    </row>
    <row r="9321" ht="15.75" customHeight="1">
      <c r="C9321" s="142" t="s">
        <v>2488</v>
      </c>
    </row>
    <row r="9322" ht="15.75" customHeight="1">
      <c r="C9322" s="142" t="s">
        <v>1482</v>
      </c>
    </row>
    <row r="9323" ht="15.75" customHeight="1">
      <c r="C9323" s="142" t="s">
        <v>1517</v>
      </c>
    </row>
    <row r="9324" ht="15.75" customHeight="1">
      <c r="C9324" s="142" t="s">
        <v>1484</v>
      </c>
    </row>
    <row r="9325" ht="15.75" customHeight="1">
      <c r="C9325" s="142" t="s">
        <v>1485</v>
      </c>
    </row>
    <row r="9326" ht="15.75" customHeight="1">
      <c r="C9326" s="142" t="s">
        <v>1486</v>
      </c>
    </row>
    <row r="9327" ht="15.75" customHeight="1">
      <c r="C9327" s="142" t="s">
        <v>1510</v>
      </c>
    </row>
    <row r="9328" ht="15.75" customHeight="1">
      <c r="C9328" s="142" t="s">
        <v>1488</v>
      </c>
    </row>
    <row r="9329" ht="15.75" customHeight="1">
      <c r="C9329" s="142" t="s">
        <v>1489</v>
      </c>
    </row>
    <row r="9330" ht="15.75" customHeight="1">
      <c r="C9330" s="142" t="s">
        <v>2587</v>
      </c>
    </row>
    <row r="9331" ht="15.75" customHeight="1">
      <c r="C9331" s="142" t="s">
        <v>2588</v>
      </c>
    </row>
    <row r="9332" ht="15.75" customHeight="1">
      <c r="C9332" s="142" t="s">
        <v>1492</v>
      </c>
    </row>
    <row r="9333" ht="15.75" customHeight="1">
      <c r="C9333" s="142" t="s">
        <v>1480</v>
      </c>
    </row>
    <row r="9334" ht="15.75" customHeight="1">
      <c r="D9334" s="142" t="s">
        <v>1758</v>
      </c>
    </row>
    <row r="9335" ht="15.75" customHeight="1">
      <c r="D9335" s="142" t="s">
        <v>2589</v>
      </c>
    </row>
    <row r="9336" ht="15.75" customHeight="1">
      <c r="D9336" s="142" t="s">
        <v>1888</v>
      </c>
    </row>
    <row r="9337" ht="15.75" customHeight="1">
      <c r="D9337" s="142" t="s">
        <v>2140</v>
      </c>
    </row>
    <row r="9338" ht="15.75" customHeight="1">
      <c r="C9338" s="142" t="s">
        <v>1497</v>
      </c>
    </row>
    <row r="9339" ht="15.75" customHeight="1">
      <c r="C9339" s="142" t="s">
        <v>1526</v>
      </c>
    </row>
    <row r="9340" ht="15.75" customHeight="1">
      <c r="C9340" s="142" t="s">
        <v>1499</v>
      </c>
    </row>
    <row r="9341" ht="15.75" customHeight="1">
      <c r="C9341" s="142" t="s">
        <v>1500</v>
      </c>
    </row>
    <row r="9342" ht="15.75" customHeight="1">
      <c r="C9342" s="142" t="s">
        <v>1501</v>
      </c>
    </row>
    <row r="9343" ht="15.75" customHeight="1">
      <c r="B9343" s="142" t="s">
        <v>1497</v>
      </c>
    </row>
    <row r="9344" ht="15.75" customHeight="1">
      <c r="B9344" s="142" t="s">
        <v>1480</v>
      </c>
    </row>
    <row r="9345" ht="15.75" customHeight="1">
      <c r="C9345" s="142" t="s">
        <v>2590</v>
      </c>
    </row>
    <row r="9346" ht="15.75" customHeight="1">
      <c r="C9346" s="142" t="s">
        <v>1536</v>
      </c>
    </row>
    <row r="9347" ht="15.75" customHeight="1">
      <c r="C9347" s="142" t="s">
        <v>1517</v>
      </c>
    </row>
    <row r="9348" ht="15.75" customHeight="1">
      <c r="C9348" s="142" t="s">
        <v>1484</v>
      </c>
    </row>
    <row r="9349" ht="15.75" customHeight="1">
      <c r="C9349" s="142" t="s">
        <v>1485</v>
      </c>
    </row>
    <row r="9350" ht="15.75" customHeight="1">
      <c r="C9350" s="142" t="s">
        <v>1486</v>
      </c>
    </row>
    <row r="9351" ht="15.75" customHeight="1">
      <c r="C9351" s="142" t="s">
        <v>1510</v>
      </c>
    </row>
    <row r="9352" ht="15.75" customHeight="1">
      <c r="C9352" s="142" t="s">
        <v>1488</v>
      </c>
    </row>
    <row r="9353" ht="15.75" customHeight="1">
      <c r="C9353" s="142" t="s">
        <v>1489</v>
      </c>
    </row>
    <row r="9354" ht="15.75" customHeight="1">
      <c r="C9354" s="142" t="s">
        <v>2394</v>
      </c>
    </row>
    <row r="9355" ht="15.75" customHeight="1">
      <c r="C9355" s="142" t="s">
        <v>2001</v>
      </c>
    </row>
    <row r="9356" ht="15.75" customHeight="1">
      <c r="C9356" s="142" t="s">
        <v>1492</v>
      </c>
    </row>
    <row r="9357" ht="15.75" customHeight="1">
      <c r="C9357" s="142" t="s">
        <v>1480</v>
      </c>
    </row>
    <row r="9358" ht="15.75" customHeight="1">
      <c r="D9358" s="142" t="s">
        <v>2409</v>
      </c>
    </row>
    <row r="9359" ht="15.75" customHeight="1">
      <c r="D9359" s="142" t="s">
        <v>2002</v>
      </c>
    </row>
    <row r="9360" ht="15.75" customHeight="1">
      <c r="D9360" s="142" t="s">
        <v>1895</v>
      </c>
    </row>
    <row r="9361" ht="15.75" customHeight="1">
      <c r="D9361" s="142" t="s">
        <v>1626</v>
      </c>
    </row>
    <row r="9362" ht="15.75" customHeight="1">
      <c r="C9362" s="142" t="s">
        <v>1497</v>
      </c>
    </row>
    <row r="9363" ht="15.75" customHeight="1">
      <c r="C9363" s="142" t="s">
        <v>2324</v>
      </c>
    </row>
    <row r="9364" ht="15.75" customHeight="1">
      <c r="C9364" s="142" t="s">
        <v>1499</v>
      </c>
    </row>
    <row r="9365" ht="15.75" customHeight="1">
      <c r="C9365" s="142" t="s">
        <v>1500</v>
      </c>
    </row>
    <row r="9366" ht="15.75" customHeight="1">
      <c r="C9366" s="142" t="s">
        <v>1501</v>
      </c>
    </row>
    <row r="9367" ht="15.75" customHeight="1">
      <c r="B9367" s="142" t="s">
        <v>1497</v>
      </c>
    </row>
    <row r="9368" ht="15.75" customHeight="1">
      <c r="B9368" s="142" t="s">
        <v>1480</v>
      </c>
    </row>
    <row r="9369" ht="15.75" customHeight="1">
      <c r="C9369" s="142" t="s">
        <v>2591</v>
      </c>
    </row>
    <row r="9370" ht="15.75" customHeight="1">
      <c r="C9370" s="142" t="s">
        <v>1536</v>
      </c>
    </row>
    <row r="9371" ht="15.75" customHeight="1">
      <c r="C9371" s="142" t="s">
        <v>1517</v>
      </c>
    </row>
    <row r="9372" ht="15.75" customHeight="1">
      <c r="C9372" s="142" t="s">
        <v>1484</v>
      </c>
    </row>
    <row r="9373" ht="15.75" customHeight="1">
      <c r="C9373" s="142" t="s">
        <v>1485</v>
      </c>
    </row>
    <row r="9374" ht="15.75" customHeight="1">
      <c r="C9374" s="142" t="s">
        <v>1486</v>
      </c>
    </row>
    <row r="9375" ht="15.75" customHeight="1">
      <c r="C9375" s="142" t="s">
        <v>1510</v>
      </c>
    </row>
    <row r="9376" ht="15.75" customHeight="1">
      <c r="C9376" s="142" t="s">
        <v>1488</v>
      </c>
    </row>
    <row r="9377" ht="15.75" customHeight="1">
      <c r="C9377" s="142" t="s">
        <v>1489</v>
      </c>
    </row>
    <row r="9378" ht="15.75" customHeight="1">
      <c r="C9378" s="142" t="s">
        <v>2592</v>
      </c>
    </row>
    <row r="9379" ht="15.75" customHeight="1">
      <c r="C9379" s="142" t="s">
        <v>2593</v>
      </c>
    </row>
    <row r="9380" ht="15.75" customHeight="1">
      <c r="C9380" s="142" t="s">
        <v>1492</v>
      </c>
    </row>
    <row r="9381" ht="15.75" customHeight="1">
      <c r="C9381" s="142" t="s">
        <v>1480</v>
      </c>
    </row>
    <row r="9382" ht="15.75" customHeight="1">
      <c r="D9382" s="142" t="s">
        <v>2353</v>
      </c>
    </row>
    <row r="9383" ht="15.75" customHeight="1">
      <c r="D9383" s="142" t="s">
        <v>2594</v>
      </c>
    </row>
    <row r="9384" ht="15.75" customHeight="1">
      <c r="D9384" s="142" t="s">
        <v>1823</v>
      </c>
    </row>
    <row r="9385" ht="15.75" customHeight="1">
      <c r="D9385" s="142" t="s">
        <v>2242</v>
      </c>
    </row>
    <row r="9386" ht="15.75" customHeight="1">
      <c r="C9386" s="142" t="s">
        <v>1497</v>
      </c>
    </row>
    <row r="9387" ht="15.75" customHeight="1">
      <c r="C9387" s="142" t="s">
        <v>1526</v>
      </c>
    </row>
    <row r="9388" ht="15.75" customHeight="1">
      <c r="C9388" s="142" t="s">
        <v>1499</v>
      </c>
    </row>
    <row r="9389" ht="15.75" customHeight="1">
      <c r="C9389" s="142" t="s">
        <v>1500</v>
      </c>
    </row>
    <row r="9390" ht="15.75" customHeight="1">
      <c r="C9390" s="142" t="s">
        <v>1501</v>
      </c>
    </row>
    <row r="9391" ht="15.75" customHeight="1">
      <c r="B9391" s="142" t="s">
        <v>1497</v>
      </c>
    </row>
    <row r="9392" ht="15.75" customHeight="1">
      <c r="A9392" s="142" t="s">
        <v>1527</v>
      </c>
    </row>
    <row r="9393" ht="15.75" customHeight="1"/>
    <row r="9394" ht="15.75" customHeight="1"/>
    <row r="9395" ht="15.75" customHeight="1"/>
    <row r="9396" ht="15.75" customHeight="1">
      <c r="A9396" s="142" t="s">
        <v>2595</v>
      </c>
    </row>
    <row r="9397" ht="15.75" customHeight="1">
      <c r="A9397" s="142" t="s">
        <v>2596</v>
      </c>
    </row>
    <row r="9398" ht="15.75" customHeight="1">
      <c r="A9398" s="142" t="s">
        <v>1480</v>
      </c>
    </row>
    <row r="9399" ht="15.75" customHeight="1">
      <c r="B9399" s="142" t="s">
        <v>1480</v>
      </c>
    </row>
    <row r="9400" ht="15.75" customHeight="1">
      <c r="C9400" s="142" t="s">
        <v>2185</v>
      </c>
    </row>
    <row r="9401" ht="15.75" customHeight="1">
      <c r="C9401" s="142" t="s">
        <v>1536</v>
      </c>
    </row>
    <row r="9402" ht="15.75" customHeight="1">
      <c r="C9402" s="142" t="s">
        <v>1517</v>
      </c>
    </row>
    <row r="9403" ht="15.75" customHeight="1">
      <c r="C9403" s="142" t="s">
        <v>1484</v>
      </c>
    </row>
    <row r="9404" ht="15.75" customHeight="1">
      <c r="C9404" s="142" t="s">
        <v>1485</v>
      </c>
    </row>
    <row r="9405" ht="15.75" customHeight="1">
      <c r="C9405" s="142" t="s">
        <v>1486</v>
      </c>
    </row>
    <row r="9406" ht="15.75" customHeight="1">
      <c r="C9406" s="142" t="s">
        <v>1510</v>
      </c>
    </row>
    <row r="9407" ht="15.75" customHeight="1">
      <c r="C9407" s="142" t="s">
        <v>1488</v>
      </c>
    </row>
    <row r="9408" ht="15.75" customHeight="1">
      <c r="C9408" s="142" t="s">
        <v>1489</v>
      </c>
    </row>
    <row r="9409" ht="15.75" customHeight="1">
      <c r="C9409" s="142" t="s">
        <v>2597</v>
      </c>
    </row>
    <row r="9410" ht="15.75" customHeight="1">
      <c r="C9410" s="142" t="s">
        <v>2598</v>
      </c>
    </row>
    <row r="9411" ht="15.75" customHeight="1">
      <c r="C9411" s="142" t="s">
        <v>1492</v>
      </c>
    </row>
    <row r="9412" ht="15.75" customHeight="1">
      <c r="C9412" s="142" t="s">
        <v>1480</v>
      </c>
    </row>
    <row r="9413" ht="15.75" customHeight="1">
      <c r="D9413" s="142" t="s">
        <v>1993</v>
      </c>
    </row>
    <row r="9414" ht="15.75" customHeight="1">
      <c r="D9414" s="142" t="s">
        <v>1985</v>
      </c>
    </row>
    <row r="9415" ht="15.75" customHeight="1">
      <c r="D9415" s="142" t="s">
        <v>2028</v>
      </c>
    </row>
    <row r="9416" ht="15.75" customHeight="1">
      <c r="D9416" s="142" t="s">
        <v>1579</v>
      </c>
    </row>
    <row r="9417" ht="15.75" customHeight="1">
      <c r="C9417" s="142" t="s">
        <v>1497</v>
      </c>
    </row>
    <row r="9418" ht="15.75" customHeight="1">
      <c r="C9418" s="142" t="s">
        <v>1534</v>
      </c>
    </row>
    <row r="9419" ht="15.75" customHeight="1">
      <c r="C9419" s="142" t="s">
        <v>1499</v>
      </c>
    </row>
    <row r="9420" ht="15.75" customHeight="1">
      <c r="C9420" s="142" t="s">
        <v>1500</v>
      </c>
    </row>
    <row r="9421" ht="15.75" customHeight="1">
      <c r="C9421" s="142" t="s">
        <v>1501</v>
      </c>
    </row>
    <row r="9422" ht="15.75" customHeight="1">
      <c r="B9422" s="142" t="s">
        <v>1497</v>
      </c>
    </row>
    <row r="9423" ht="15.75" customHeight="1">
      <c r="B9423" s="142" t="s">
        <v>1480</v>
      </c>
    </row>
    <row r="9424" ht="15.75" customHeight="1">
      <c r="C9424" s="142" t="s">
        <v>2219</v>
      </c>
    </row>
    <row r="9425" ht="15.75" customHeight="1">
      <c r="C9425" s="142" t="s">
        <v>1565</v>
      </c>
    </row>
    <row r="9426" ht="15.75" customHeight="1">
      <c r="C9426" s="142" t="s">
        <v>1517</v>
      </c>
    </row>
    <row r="9427" ht="15.75" customHeight="1">
      <c r="C9427" s="142" t="s">
        <v>1484</v>
      </c>
    </row>
    <row r="9428" ht="15.75" customHeight="1">
      <c r="C9428" s="142" t="s">
        <v>1485</v>
      </c>
    </row>
    <row r="9429" ht="15.75" customHeight="1">
      <c r="C9429" s="142" t="s">
        <v>1486</v>
      </c>
    </row>
    <row r="9430" ht="15.75" customHeight="1">
      <c r="C9430" s="142" t="s">
        <v>1510</v>
      </c>
    </row>
    <row r="9431" ht="15.75" customHeight="1">
      <c r="C9431" s="142" t="s">
        <v>1488</v>
      </c>
    </row>
    <row r="9432" ht="15.75" customHeight="1">
      <c r="C9432" s="142" t="s">
        <v>1489</v>
      </c>
    </row>
    <row r="9433" ht="15.75" customHeight="1">
      <c r="C9433" s="142" t="s">
        <v>2599</v>
      </c>
    </row>
    <row r="9434" ht="15.75" customHeight="1">
      <c r="C9434" s="142" t="s">
        <v>2600</v>
      </c>
    </row>
    <row r="9435" ht="15.75" customHeight="1">
      <c r="C9435" s="142" t="s">
        <v>1492</v>
      </c>
    </row>
    <row r="9436" ht="15.75" customHeight="1">
      <c r="C9436" s="142" t="s">
        <v>1480</v>
      </c>
    </row>
    <row r="9437" ht="15.75" customHeight="1">
      <c r="D9437" s="142" t="s">
        <v>1790</v>
      </c>
    </row>
    <row r="9438" ht="15.75" customHeight="1">
      <c r="D9438" s="142" t="s">
        <v>2222</v>
      </c>
    </row>
    <row r="9439" ht="15.75" customHeight="1">
      <c r="D9439" s="142" t="s">
        <v>1888</v>
      </c>
    </row>
    <row r="9440" ht="15.75" customHeight="1">
      <c r="D9440" s="142" t="s">
        <v>2018</v>
      </c>
    </row>
    <row r="9441" ht="15.75" customHeight="1">
      <c r="C9441" s="142" t="s">
        <v>1497</v>
      </c>
    </row>
    <row r="9442" ht="15.75" customHeight="1">
      <c r="C9442" s="142" t="s">
        <v>1534</v>
      </c>
    </row>
    <row r="9443" ht="15.75" customHeight="1">
      <c r="C9443" s="142" t="s">
        <v>1499</v>
      </c>
    </row>
    <row r="9444" ht="15.75" customHeight="1">
      <c r="C9444" s="142" t="s">
        <v>1500</v>
      </c>
    </row>
    <row r="9445" ht="15.75" customHeight="1">
      <c r="C9445" s="142" t="s">
        <v>1501</v>
      </c>
    </row>
    <row r="9446" ht="15.75" customHeight="1">
      <c r="B9446" s="142" t="s">
        <v>1497</v>
      </c>
    </row>
    <row r="9447" ht="15.75" customHeight="1">
      <c r="B9447" s="142" t="s">
        <v>1480</v>
      </c>
    </row>
    <row r="9448" ht="15.75" customHeight="1">
      <c r="C9448" s="142" t="s">
        <v>2542</v>
      </c>
    </row>
    <row r="9449" ht="15.75" customHeight="1">
      <c r="C9449" s="142" t="s">
        <v>1536</v>
      </c>
    </row>
    <row r="9450" ht="15.75" customHeight="1">
      <c r="C9450" s="142" t="s">
        <v>1517</v>
      </c>
    </row>
    <row r="9451" ht="15.75" customHeight="1">
      <c r="C9451" s="142" t="s">
        <v>1484</v>
      </c>
    </row>
    <row r="9452" ht="15.75" customHeight="1">
      <c r="C9452" s="142" t="s">
        <v>1485</v>
      </c>
    </row>
    <row r="9453" ht="15.75" customHeight="1">
      <c r="C9453" s="142" t="s">
        <v>1645</v>
      </c>
    </row>
    <row r="9454" ht="15.75" customHeight="1">
      <c r="C9454" s="142" t="s">
        <v>1510</v>
      </c>
    </row>
    <row r="9455" ht="15.75" customHeight="1">
      <c r="C9455" s="142" t="s">
        <v>1590</v>
      </c>
    </row>
    <row r="9456" ht="15.75" customHeight="1">
      <c r="C9456" s="142" t="s">
        <v>1637</v>
      </c>
    </row>
    <row r="9457" ht="15.75" customHeight="1">
      <c r="C9457" s="142" t="s">
        <v>1988</v>
      </c>
    </row>
    <row r="9458" ht="15.75" customHeight="1">
      <c r="C9458" s="142" t="s">
        <v>1674</v>
      </c>
    </row>
    <row r="9459" ht="15.75" customHeight="1">
      <c r="C9459" s="142" t="s">
        <v>1492</v>
      </c>
    </row>
    <row r="9460" ht="15.75" customHeight="1">
      <c r="C9460" s="142" t="s">
        <v>1480</v>
      </c>
    </row>
    <row r="9461" ht="15.75" customHeight="1">
      <c r="D9461" s="142" t="s">
        <v>1562</v>
      </c>
    </row>
    <row r="9462" ht="15.75" customHeight="1">
      <c r="D9462" s="142" t="s">
        <v>1985</v>
      </c>
    </row>
    <row r="9463" ht="15.75" customHeight="1">
      <c r="D9463" s="142" t="s">
        <v>2601</v>
      </c>
    </row>
    <row r="9464" ht="15.75" customHeight="1">
      <c r="D9464" s="142" t="s">
        <v>1725</v>
      </c>
    </row>
    <row r="9465" ht="15.75" customHeight="1">
      <c r="C9465" s="142" t="s">
        <v>1497</v>
      </c>
    </row>
    <row r="9466" ht="15.75" customHeight="1">
      <c r="C9466" s="142" t="s">
        <v>2223</v>
      </c>
    </row>
    <row r="9467" ht="15.75" customHeight="1">
      <c r="C9467" s="142" t="s">
        <v>1499</v>
      </c>
    </row>
    <row r="9468" ht="15.75" customHeight="1">
      <c r="C9468" s="142" t="s">
        <v>1500</v>
      </c>
    </row>
    <row r="9469" ht="15.75" customHeight="1">
      <c r="C9469" s="142" t="s">
        <v>1501</v>
      </c>
    </row>
    <row r="9470" ht="15.75" customHeight="1">
      <c r="B9470" s="142" t="s">
        <v>1497</v>
      </c>
    </row>
    <row r="9471" ht="15.75" customHeight="1">
      <c r="B9471" s="142" t="s">
        <v>1480</v>
      </c>
    </row>
    <row r="9472" ht="15.75" customHeight="1">
      <c r="C9472" s="142" t="s">
        <v>2238</v>
      </c>
    </row>
    <row r="9473" ht="15.75" customHeight="1">
      <c r="C9473" s="142" t="s">
        <v>1565</v>
      </c>
    </row>
    <row r="9474" ht="15.75" customHeight="1">
      <c r="C9474" s="142" t="s">
        <v>1517</v>
      </c>
    </row>
    <row r="9475" ht="15.75" customHeight="1">
      <c r="C9475" s="142" t="s">
        <v>1484</v>
      </c>
    </row>
    <row r="9476" ht="15.75" customHeight="1">
      <c r="C9476" s="142" t="s">
        <v>1485</v>
      </c>
    </row>
    <row r="9477" ht="15.75" customHeight="1">
      <c r="C9477" s="142" t="s">
        <v>1486</v>
      </c>
    </row>
    <row r="9478" ht="15.75" customHeight="1">
      <c r="C9478" s="142" t="s">
        <v>1510</v>
      </c>
    </row>
    <row r="9479" ht="15.75" customHeight="1">
      <c r="C9479" s="142" t="s">
        <v>1488</v>
      </c>
    </row>
    <row r="9480" ht="15.75" customHeight="1">
      <c r="C9480" s="142" t="s">
        <v>1489</v>
      </c>
    </row>
    <row r="9481" ht="15.75" customHeight="1">
      <c r="C9481" s="142" t="s">
        <v>2239</v>
      </c>
    </row>
    <row r="9482" ht="15.75" customHeight="1">
      <c r="C9482" s="142" t="s">
        <v>2240</v>
      </c>
    </row>
    <row r="9483" ht="15.75" customHeight="1">
      <c r="C9483" s="142" t="s">
        <v>1492</v>
      </c>
    </row>
    <row r="9484" ht="15.75" customHeight="1">
      <c r="C9484" s="142" t="s">
        <v>1480</v>
      </c>
    </row>
    <row r="9485" ht="15.75" customHeight="1">
      <c r="D9485" s="142" t="s">
        <v>2242</v>
      </c>
    </row>
    <row r="9486" ht="15.75" customHeight="1">
      <c r="D9486" s="142" t="s">
        <v>1942</v>
      </c>
    </row>
    <row r="9487" ht="15.75" customHeight="1">
      <c r="D9487" s="142" t="s">
        <v>2091</v>
      </c>
    </row>
    <row r="9488" ht="15.75" customHeight="1">
      <c r="D9488" s="142" t="s">
        <v>2241</v>
      </c>
    </row>
    <row r="9489" ht="15.75" customHeight="1">
      <c r="C9489" s="142" t="s">
        <v>1497</v>
      </c>
    </row>
    <row r="9490" ht="15.75" customHeight="1">
      <c r="C9490" s="142" t="s">
        <v>2324</v>
      </c>
    </row>
    <row r="9491" ht="15.75" customHeight="1">
      <c r="C9491" s="142" t="s">
        <v>1499</v>
      </c>
    </row>
    <row r="9492" ht="15.75" customHeight="1">
      <c r="C9492" s="142" t="s">
        <v>1500</v>
      </c>
    </row>
    <row r="9493" ht="15.75" customHeight="1">
      <c r="C9493" s="142" t="s">
        <v>1501</v>
      </c>
    </row>
    <row r="9494" ht="15.75" customHeight="1">
      <c r="B9494" s="142" t="s">
        <v>1497</v>
      </c>
    </row>
    <row r="9495" ht="15.75" customHeight="1">
      <c r="B9495" s="142" t="s">
        <v>1480</v>
      </c>
    </row>
    <row r="9496" ht="15.75" customHeight="1">
      <c r="C9496" s="142" t="s">
        <v>2233</v>
      </c>
    </row>
    <row r="9497" ht="15.75" customHeight="1">
      <c r="C9497" s="142" t="s">
        <v>1565</v>
      </c>
    </row>
    <row r="9498" ht="15.75" customHeight="1">
      <c r="C9498" s="142" t="s">
        <v>1517</v>
      </c>
    </row>
    <row r="9499" ht="15.75" customHeight="1">
      <c r="C9499" s="142" t="s">
        <v>1484</v>
      </c>
    </row>
    <row r="9500" ht="15.75" customHeight="1">
      <c r="C9500" s="142" t="s">
        <v>1485</v>
      </c>
    </row>
    <row r="9501" ht="15.75" customHeight="1">
      <c r="C9501" s="142" t="s">
        <v>1486</v>
      </c>
    </row>
    <row r="9502" ht="15.75" customHeight="1">
      <c r="C9502" s="142" t="s">
        <v>1510</v>
      </c>
    </row>
    <row r="9503" ht="15.75" customHeight="1">
      <c r="C9503" s="142" t="s">
        <v>1488</v>
      </c>
    </row>
    <row r="9504" ht="15.75" customHeight="1">
      <c r="C9504" s="142" t="s">
        <v>1489</v>
      </c>
    </row>
    <row r="9505" ht="15.75" customHeight="1">
      <c r="C9505" s="142" t="s">
        <v>2234</v>
      </c>
    </row>
    <row r="9506" ht="15.75" customHeight="1">
      <c r="C9506" s="142" t="s">
        <v>1956</v>
      </c>
    </row>
    <row r="9507" ht="15.75" customHeight="1">
      <c r="C9507" s="142" t="s">
        <v>1492</v>
      </c>
    </row>
    <row r="9508" ht="15.75" customHeight="1">
      <c r="C9508" s="142" t="s">
        <v>1480</v>
      </c>
    </row>
    <row r="9509" ht="15.75" customHeight="1">
      <c r="D9509" s="142" t="s">
        <v>1790</v>
      </c>
    </row>
    <row r="9510" ht="15.75" customHeight="1">
      <c r="D9510" s="142" t="s">
        <v>1579</v>
      </c>
    </row>
    <row r="9511" ht="15.75" customHeight="1">
      <c r="D9511" s="142" t="s">
        <v>1888</v>
      </c>
    </row>
    <row r="9512" ht="15.75" customHeight="1">
      <c r="D9512" s="142" t="s">
        <v>1840</v>
      </c>
    </row>
    <row r="9513" ht="15.75" customHeight="1">
      <c r="C9513" s="142" t="s">
        <v>1497</v>
      </c>
    </row>
    <row r="9514" ht="15.75" customHeight="1">
      <c r="C9514" s="142" t="s">
        <v>1498</v>
      </c>
    </row>
    <row r="9515" ht="15.75" customHeight="1">
      <c r="C9515" s="142" t="s">
        <v>1499</v>
      </c>
    </row>
    <row r="9516" ht="15.75" customHeight="1">
      <c r="C9516" s="142" t="s">
        <v>1500</v>
      </c>
    </row>
    <row r="9517" ht="15.75" customHeight="1">
      <c r="C9517" s="142" t="s">
        <v>1501</v>
      </c>
    </row>
    <row r="9518" ht="15.75" customHeight="1">
      <c r="B9518" s="142" t="s">
        <v>1497</v>
      </c>
    </row>
    <row r="9519" ht="15.75" customHeight="1">
      <c r="B9519" s="142" t="s">
        <v>1480</v>
      </c>
    </row>
    <row r="9520" ht="15.75" customHeight="1">
      <c r="C9520" s="142" t="s">
        <v>2602</v>
      </c>
    </row>
    <row r="9521" ht="15.75" customHeight="1">
      <c r="C9521" s="142" t="s">
        <v>1536</v>
      </c>
    </row>
    <row r="9522" ht="15.75" customHeight="1">
      <c r="C9522" s="142" t="s">
        <v>1517</v>
      </c>
    </row>
    <row r="9523" ht="15.75" customHeight="1">
      <c r="C9523" s="142" t="s">
        <v>1484</v>
      </c>
    </row>
    <row r="9524" ht="15.75" customHeight="1">
      <c r="C9524" s="142" t="s">
        <v>1485</v>
      </c>
    </row>
    <row r="9525" ht="15.75" customHeight="1">
      <c r="C9525" s="142" t="s">
        <v>1486</v>
      </c>
    </row>
    <row r="9526" ht="15.75" customHeight="1">
      <c r="C9526" s="142" t="s">
        <v>1510</v>
      </c>
    </row>
    <row r="9527" ht="15.75" customHeight="1">
      <c r="C9527" s="142" t="s">
        <v>1488</v>
      </c>
    </row>
    <row r="9528" ht="15.75" customHeight="1">
      <c r="C9528" s="142" t="s">
        <v>1489</v>
      </c>
    </row>
    <row r="9529" ht="15.75" customHeight="1">
      <c r="C9529" s="142" t="s">
        <v>1620</v>
      </c>
    </row>
    <row r="9530" ht="15.75" customHeight="1">
      <c r="C9530" s="142" t="s">
        <v>1553</v>
      </c>
    </row>
    <row r="9531" ht="15.75" customHeight="1">
      <c r="C9531" s="142" t="s">
        <v>1492</v>
      </c>
    </row>
    <row r="9532" ht="15.75" customHeight="1">
      <c r="C9532" s="142" t="s">
        <v>1480</v>
      </c>
    </row>
    <row r="9533" ht="15.75" customHeight="1">
      <c r="D9533" s="142" t="s">
        <v>1648</v>
      </c>
    </row>
    <row r="9534" ht="15.75" customHeight="1">
      <c r="D9534" s="142" t="s">
        <v>1580</v>
      </c>
    </row>
    <row r="9535" ht="15.75" customHeight="1">
      <c r="D9535" s="142" t="s">
        <v>2603</v>
      </c>
    </row>
    <row r="9536" ht="15.75" customHeight="1">
      <c r="D9536" s="142" t="s">
        <v>1880</v>
      </c>
    </row>
    <row r="9537" ht="15.75" customHeight="1">
      <c r="C9537" s="142" t="s">
        <v>1497</v>
      </c>
    </row>
    <row r="9538" ht="15.75" customHeight="1">
      <c r="C9538" s="142" t="s">
        <v>2586</v>
      </c>
    </row>
    <row r="9539" ht="15.75" customHeight="1">
      <c r="C9539" s="142" t="s">
        <v>1499</v>
      </c>
    </row>
    <row r="9540" ht="15.75" customHeight="1">
      <c r="C9540" s="142" t="s">
        <v>1500</v>
      </c>
    </row>
    <row r="9541" ht="15.75" customHeight="1">
      <c r="C9541" s="142" t="s">
        <v>1501</v>
      </c>
    </row>
    <row r="9542" ht="15.75" customHeight="1">
      <c r="B9542" s="142" t="s">
        <v>1497</v>
      </c>
    </row>
    <row r="9543" ht="15.75" customHeight="1">
      <c r="A9543" s="142" t="s">
        <v>1527</v>
      </c>
    </row>
    <row r="9544" ht="15.75" customHeight="1"/>
    <row r="9545" ht="15.75" customHeight="1">
      <c r="A9545" s="142" t="s">
        <v>2604</v>
      </c>
    </row>
    <row r="9546" ht="15.75" customHeight="1">
      <c r="A9546" s="142" t="s">
        <v>2605</v>
      </c>
    </row>
    <row r="9547" ht="15.75" customHeight="1">
      <c r="A9547" s="142" t="s">
        <v>1480</v>
      </c>
    </row>
    <row r="9548" ht="15.75" customHeight="1">
      <c r="B9548" s="142" t="s">
        <v>1480</v>
      </c>
    </row>
    <row r="9549" ht="15.75" customHeight="1">
      <c r="C9549" s="142" t="s">
        <v>2606</v>
      </c>
    </row>
    <row r="9550" ht="15.75" customHeight="1">
      <c r="C9550" s="142" t="s">
        <v>1565</v>
      </c>
    </row>
    <row r="9551" ht="15.75" customHeight="1">
      <c r="C9551" s="142" t="s">
        <v>1517</v>
      </c>
    </row>
    <row r="9552" ht="15.75" customHeight="1">
      <c r="C9552" s="142" t="s">
        <v>1484</v>
      </c>
    </row>
    <row r="9553" ht="15.75" customHeight="1">
      <c r="C9553" s="142" t="s">
        <v>1485</v>
      </c>
    </row>
    <row r="9554" ht="15.75" customHeight="1">
      <c r="C9554" s="142" t="s">
        <v>1486</v>
      </c>
    </row>
    <row r="9555" ht="15.75" customHeight="1">
      <c r="C9555" s="142" t="s">
        <v>1510</v>
      </c>
    </row>
    <row r="9556" ht="15.75" customHeight="1">
      <c r="C9556" s="142" t="s">
        <v>1488</v>
      </c>
    </row>
    <row r="9557" ht="15.75" customHeight="1">
      <c r="C9557" s="142" t="s">
        <v>1489</v>
      </c>
    </row>
    <row r="9558" ht="15.75" customHeight="1">
      <c r="C9558" s="142" t="s">
        <v>1944</v>
      </c>
    </row>
    <row r="9559" ht="15.75" customHeight="1">
      <c r="C9559" s="142" t="s">
        <v>1787</v>
      </c>
    </row>
    <row r="9560" ht="15.75" customHeight="1">
      <c r="C9560" s="142" t="s">
        <v>1492</v>
      </c>
    </row>
    <row r="9561" ht="15.75" customHeight="1">
      <c r="C9561" s="142" t="s">
        <v>1480</v>
      </c>
    </row>
    <row r="9562" ht="15.75" customHeight="1">
      <c r="D9562" s="142" t="s">
        <v>1525</v>
      </c>
    </row>
    <row r="9563" ht="15.75" customHeight="1">
      <c r="D9563" s="142" t="s">
        <v>1714</v>
      </c>
    </row>
    <row r="9564" ht="15.75" customHeight="1">
      <c r="D9564" s="142" t="s">
        <v>1508</v>
      </c>
    </row>
    <row r="9565" ht="15.75" customHeight="1">
      <c r="D9565" s="142" t="s">
        <v>1729</v>
      </c>
    </row>
    <row r="9566" ht="15.75" customHeight="1">
      <c r="C9566" s="142" t="s">
        <v>1497</v>
      </c>
    </row>
    <row r="9567" ht="15.75" customHeight="1">
      <c r="C9567" s="142" t="s">
        <v>1498</v>
      </c>
    </row>
    <row r="9568" ht="15.75" customHeight="1">
      <c r="C9568" s="142" t="s">
        <v>1499</v>
      </c>
    </row>
    <row r="9569" ht="15.75" customHeight="1">
      <c r="C9569" s="142" t="s">
        <v>1500</v>
      </c>
    </row>
    <row r="9570" ht="15.75" customHeight="1">
      <c r="C9570" s="142" t="s">
        <v>1501</v>
      </c>
    </row>
    <row r="9571" ht="15.75" customHeight="1">
      <c r="B9571" s="142" t="s">
        <v>1497</v>
      </c>
    </row>
    <row r="9572" ht="15.75" customHeight="1">
      <c r="B9572" s="142" t="s">
        <v>1480</v>
      </c>
    </row>
    <row r="9573" ht="15.75" customHeight="1">
      <c r="C9573" s="142" t="s">
        <v>2515</v>
      </c>
    </row>
    <row r="9574" ht="15.75" customHeight="1">
      <c r="C9574" s="142" t="s">
        <v>1482</v>
      </c>
    </row>
    <row r="9575" ht="15.75" customHeight="1">
      <c r="C9575" s="142" t="s">
        <v>1517</v>
      </c>
    </row>
    <row r="9576" ht="15.75" customHeight="1">
      <c r="C9576" s="142" t="s">
        <v>1484</v>
      </c>
    </row>
    <row r="9577" ht="15.75" customHeight="1">
      <c r="C9577" s="142" t="s">
        <v>1485</v>
      </c>
    </row>
    <row r="9578" ht="15.75" customHeight="1">
      <c r="C9578" s="142" t="s">
        <v>1486</v>
      </c>
    </row>
    <row r="9579" ht="15.75" customHeight="1">
      <c r="C9579" s="142" t="s">
        <v>1510</v>
      </c>
    </row>
    <row r="9580" ht="15.75" customHeight="1">
      <c r="C9580" s="142" t="s">
        <v>1488</v>
      </c>
    </row>
    <row r="9581" ht="15.75" customHeight="1">
      <c r="C9581" s="142" t="s">
        <v>1489</v>
      </c>
    </row>
    <row r="9582" ht="15.75" customHeight="1">
      <c r="C9582" s="142" t="s">
        <v>2516</v>
      </c>
    </row>
    <row r="9583" ht="15.75" customHeight="1">
      <c r="C9583" s="142" t="s">
        <v>1674</v>
      </c>
    </row>
    <row r="9584" ht="15.75" customHeight="1">
      <c r="C9584" s="142" t="s">
        <v>1492</v>
      </c>
    </row>
    <row r="9585" ht="15.75" customHeight="1">
      <c r="C9585" s="142" t="s">
        <v>1480</v>
      </c>
    </row>
    <row r="9586" ht="15.75" customHeight="1">
      <c r="D9586" s="142" t="s">
        <v>1790</v>
      </c>
    </row>
    <row r="9587" ht="15.75" customHeight="1">
      <c r="D9587" s="142" t="s">
        <v>1773</v>
      </c>
    </row>
    <row r="9588" ht="15.75" customHeight="1">
      <c r="D9588" s="142" t="s">
        <v>1508</v>
      </c>
    </row>
    <row r="9589" ht="15.75" customHeight="1">
      <c r="D9589" s="142" t="s">
        <v>1704</v>
      </c>
    </row>
    <row r="9590" ht="15.75" customHeight="1">
      <c r="C9590" s="142" t="s">
        <v>1497</v>
      </c>
    </row>
    <row r="9591" ht="15.75" customHeight="1">
      <c r="C9591" s="142" t="s">
        <v>1678</v>
      </c>
    </row>
    <row r="9592" ht="15.75" customHeight="1">
      <c r="C9592" s="142" t="s">
        <v>1499</v>
      </c>
    </row>
    <row r="9593" ht="15.75" customHeight="1">
      <c r="C9593" s="142" t="s">
        <v>1500</v>
      </c>
    </row>
    <row r="9594" ht="15.75" customHeight="1">
      <c r="C9594" s="142" t="s">
        <v>1501</v>
      </c>
    </row>
    <row r="9595" ht="15.75" customHeight="1">
      <c r="B9595" s="142" t="s">
        <v>1497</v>
      </c>
    </row>
    <row r="9596" ht="15.75" customHeight="1">
      <c r="B9596" s="142" t="s">
        <v>1480</v>
      </c>
    </row>
    <row r="9597" ht="15.75" customHeight="1">
      <c r="C9597" s="142" t="s">
        <v>2164</v>
      </c>
    </row>
    <row r="9598" ht="15.75" customHeight="1">
      <c r="C9598" s="142" t="s">
        <v>1651</v>
      </c>
    </row>
    <row r="9599" ht="15.75" customHeight="1">
      <c r="C9599" s="142" t="s">
        <v>1517</v>
      </c>
    </row>
    <row r="9600" ht="15.75" customHeight="1">
      <c r="C9600" s="142" t="s">
        <v>1484</v>
      </c>
    </row>
    <row r="9601" ht="15.75" customHeight="1">
      <c r="C9601" s="142" t="s">
        <v>1485</v>
      </c>
    </row>
    <row r="9602" ht="15.75" customHeight="1">
      <c r="C9602" s="142" t="s">
        <v>1486</v>
      </c>
    </row>
    <row r="9603" ht="15.75" customHeight="1">
      <c r="C9603" s="142" t="s">
        <v>1510</v>
      </c>
    </row>
    <row r="9604" ht="15.75" customHeight="1">
      <c r="C9604" s="142" t="s">
        <v>1488</v>
      </c>
    </row>
    <row r="9605" ht="15.75" customHeight="1">
      <c r="C9605" s="142" t="s">
        <v>1489</v>
      </c>
    </row>
    <row r="9606" ht="15.75" customHeight="1">
      <c r="C9606" s="142" t="s">
        <v>2165</v>
      </c>
    </row>
    <row r="9607" ht="15.75" customHeight="1">
      <c r="C9607" s="142" t="s">
        <v>1553</v>
      </c>
    </row>
    <row r="9608" ht="15.75" customHeight="1">
      <c r="C9608" s="142" t="s">
        <v>1492</v>
      </c>
    </row>
    <row r="9609" ht="15.75" customHeight="1">
      <c r="C9609" s="142" t="s">
        <v>1480</v>
      </c>
    </row>
    <row r="9610" ht="15.75" customHeight="1">
      <c r="D9610" s="142" t="s">
        <v>1648</v>
      </c>
    </row>
    <row r="9611" ht="15.75" customHeight="1">
      <c r="D9611" s="142" t="s">
        <v>1721</v>
      </c>
    </row>
    <row r="9612" ht="15.75" customHeight="1">
      <c r="D9612" s="142" t="s">
        <v>1893</v>
      </c>
    </row>
    <row r="9613" ht="15.75" customHeight="1">
      <c r="D9613" s="142" t="s">
        <v>1900</v>
      </c>
    </row>
    <row r="9614" ht="15.75" customHeight="1">
      <c r="C9614" s="142" t="s">
        <v>1497</v>
      </c>
    </row>
    <row r="9615" ht="15.75" customHeight="1">
      <c r="C9615" s="142" t="s">
        <v>2586</v>
      </c>
    </row>
    <row r="9616" ht="15.75" customHeight="1">
      <c r="C9616" s="142" t="s">
        <v>1499</v>
      </c>
    </row>
    <row r="9617" ht="15.75" customHeight="1">
      <c r="C9617" s="142" t="s">
        <v>1500</v>
      </c>
    </row>
    <row r="9618" ht="15.75" customHeight="1">
      <c r="C9618" s="142" t="s">
        <v>1501</v>
      </c>
    </row>
    <row r="9619" ht="15.75" customHeight="1">
      <c r="B9619" s="142" t="s">
        <v>1497</v>
      </c>
    </row>
    <row r="9620" ht="15.75" customHeight="1">
      <c r="B9620" s="142" t="s">
        <v>1480</v>
      </c>
    </row>
    <row r="9621" ht="15.75" customHeight="1">
      <c r="C9621" s="142" t="s">
        <v>2607</v>
      </c>
    </row>
    <row r="9622" ht="15.75" customHeight="1">
      <c r="C9622" s="142" t="s">
        <v>1565</v>
      </c>
    </row>
    <row r="9623" ht="15.75" customHeight="1">
      <c r="C9623" s="142" t="s">
        <v>1517</v>
      </c>
    </row>
    <row r="9624" ht="15.75" customHeight="1">
      <c r="C9624" s="142" t="s">
        <v>1484</v>
      </c>
    </row>
    <row r="9625" ht="15.75" customHeight="1">
      <c r="C9625" s="142" t="s">
        <v>1485</v>
      </c>
    </row>
    <row r="9626" ht="15.75" customHeight="1">
      <c r="C9626" s="142" t="s">
        <v>1486</v>
      </c>
    </row>
    <row r="9627" ht="15.75" customHeight="1">
      <c r="C9627" s="142" t="s">
        <v>1510</v>
      </c>
    </row>
    <row r="9628" ht="15.75" customHeight="1">
      <c r="C9628" s="142" t="s">
        <v>1488</v>
      </c>
    </row>
    <row r="9629" ht="15.75" customHeight="1">
      <c r="C9629" s="142" t="s">
        <v>1489</v>
      </c>
    </row>
    <row r="9630" ht="15.75" customHeight="1">
      <c r="C9630" s="142" t="s">
        <v>2608</v>
      </c>
    </row>
    <row r="9631" ht="15.75" customHeight="1">
      <c r="C9631" s="142" t="s">
        <v>1719</v>
      </c>
    </row>
    <row r="9632" ht="15.75" customHeight="1">
      <c r="C9632" s="142" t="s">
        <v>1492</v>
      </c>
    </row>
    <row r="9633" ht="15.75" customHeight="1">
      <c r="C9633" s="142" t="s">
        <v>1480</v>
      </c>
    </row>
    <row r="9634" ht="15.75" customHeight="1">
      <c r="D9634" s="142" t="s">
        <v>1895</v>
      </c>
    </row>
    <row r="9635" ht="15.75" customHeight="1">
      <c r="D9635" s="142" t="s">
        <v>1856</v>
      </c>
    </row>
    <row r="9636" ht="15.75" customHeight="1">
      <c r="D9636" s="142" t="s">
        <v>1910</v>
      </c>
    </row>
    <row r="9637" ht="15.75" customHeight="1">
      <c r="D9637" s="142" t="s">
        <v>1648</v>
      </c>
    </row>
    <row r="9638" ht="15.75" customHeight="1">
      <c r="C9638" s="142" t="s">
        <v>1497</v>
      </c>
    </row>
    <row r="9639" ht="15.75" customHeight="1">
      <c r="C9639" s="142" t="s">
        <v>1678</v>
      </c>
    </row>
    <row r="9640" ht="15.75" customHeight="1">
      <c r="C9640" s="142" t="s">
        <v>1499</v>
      </c>
    </row>
    <row r="9641" ht="15.75" customHeight="1">
      <c r="C9641" s="142" t="s">
        <v>1500</v>
      </c>
    </row>
    <row r="9642" ht="15.75" customHeight="1">
      <c r="C9642" s="142" t="s">
        <v>1501</v>
      </c>
    </row>
    <row r="9643" ht="15.75" customHeight="1">
      <c r="B9643" s="142" t="s">
        <v>1497</v>
      </c>
    </row>
    <row r="9644" ht="15.75" customHeight="1">
      <c r="B9644" s="142" t="s">
        <v>1480</v>
      </c>
    </row>
    <row r="9645" ht="15.75" customHeight="1">
      <c r="C9645" s="142" t="s">
        <v>2157</v>
      </c>
    </row>
    <row r="9646" ht="15.75" customHeight="1">
      <c r="C9646" s="142" t="s">
        <v>1536</v>
      </c>
    </row>
    <row r="9647" ht="15.75" customHeight="1">
      <c r="C9647" s="142" t="s">
        <v>1517</v>
      </c>
    </row>
    <row r="9648" ht="15.75" customHeight="1">
      <c r="C9648" s="142" t="s">
        <v>1484</v>
      </c>
    </row>
    <row r="9649" ht="15.75" customHeight="1">
      <c r="C9649" s="142" t="s">
        <v>1485</v>
      </c>
    </row>
    <row r="9650" ht="15.75" customHeight="1">
      <c r="C9650" s="142" t="s">
        <v>1486</v>
      </c>
    </row>
    <row r="9651" ht="15.75" customHeight="1">
      <c r="C9651" s="142" t="s">
        <v>1510</v>
      </c>
    </row>
    <row r="9652" ht="15.75" customHeight="1">
      <c r="C9652" s="142" t="s">
        <v>1488</v>
      </c>
    </row>
    <row r="9653" ht="15.75" customHeight="1">
      <c r="C9653" s="142" t="s">
        <v>1489</v>
      </c>
    </row>
    <row r="9654" ht="15.75" customHeight="1">
      <c r="C9654" s="142" t="s">
        <v>1620</v>
      </c>
    </row>
    <row r="9655" ht="15.75" customHeight="1">
      <c r="C9655" s="142" t="s">
        <v>2549</v>
      </c>
    </row>
    <row r="9656" ht="15.75" customHeight="1">
      <c r="C9656" s="142" t="s">
        <v>1492</v>
      </c>
    </row>
    <row r="9657" ht="15.75" customHeight="1">
      <c r="C9657" s="142" t="s">
        <v>1480</v>
      </c>
    </row>
    <row r="9658" ht="15.75" customHeight="1">
      <c r="D9658" s="142" t="s">
        <v>1675</v>
      </c>
    </row>
    <row r="9659" ht="15.75" customHeight="1">
      <c r="D9659" s="142" t="s">
        <v>1831</v>
      </c>
    </row>
    <row r="9660" ht="15.75" customHeight="1">
      <c r="D9660" s="142" t="s">
        <v>2160</v>
      </c>
    </row>
    <row r="9661" ht="15.75" customHeight="1">
      <c r="D9661" s="142" t="s">
        <v>1895</v>
      </c>
    </row>
    <row r="9662" ht="15.75" customHeight="1">
      <c r="C9662" s="142" t="s">
        <v>1497</v>
      </c>
    </row>
    <row r="9663" ht="15.75" customHeight="1">
      <c r="C9663" s="142" t="s">
        <v>1678</v>
      </c>
    </row>
    <row r="9664" ht="15.75" customHeight="1">
      <c r="C9664" s="142" t="s">
        <v>1499</v>
      </c>
    </row>
    <row r="9665" ht="15.75" customHeight="1">
      <c r="C9665" s="142" t="s">
        <v>1500</v>
      </c>
    </row>
    <row r="9666" ht="15.75" customHeight="1">
      <c r="C9666" s="142" t="s">
        <v>1501</v>
      </c>
    </row>
    <row r="9667" ht="15.75" customHeight="1">
      <c r="B9667" s="142" t="s">
        <v>1497</v>
      </c>
    </row>
    <row r="9668" ht="15.75" customHeight="1">
      <c r="B9668" s="142" t="s">
        <v>1480</v>
      </c>
    </row>
    <row r="9669" ht="15.75" customHeight="1">
      <c r="C9669" s="142" t="s">
        <v>2019</v>
      </c>
    </row>
    <row r="9670" ht="15.75" customHeight="1">
      <c r="C9670" s="142" t="s">
        <v>1536</v>
      </c>
    </row>
    <row r="9671" ht="15.75" customHeight="1">
      <c r="C9671" s="142" t="s">
        <v>1517</v>
      </c>
    </row>
    <row r="9672" ht="15.75" customHeight="1">
      <c r="C9672" s="142" t="s">
        <v>1484</v>
      </c>
    </row>
    <row r="9673" ht="15.75" customHeight="1">
      <c r="C9673" s="142" t="s">
        <v>1485</v>
      </c>
    </row>
    <row r="9674" ht="15.75" customHeight="1">
      <c r="C9674" s="142" t="s">
        <v>1486</v>
      </c>
    </row>
    <row r="9675" ht="15.75" customHeight="1">
      <c r="C9675" s="142" t="s">
        <v>1510</v>
      </c>
    </row>
    <row r="9676" ht="15.75" customHeight="1">
      <c r="C9676" s="142" t="s">
        <v>1488</v>
      </c>
    </row>
    <row r="9677" ht="15.75" customHeight="1">
      <c r="C9677" s="142" t="s">
        <v>1489</v>
      </c>
    </row>
    <row r="9678" ht="15.75" customHeight="1">
      <c r="C9678" s="142" t="s">
        <v>1882</v>
      </c>
    </row>
    <row r="9679" ht="15.75" customHeight="1">
      <c r="C9679" s="142" t="s">
        <v>2021</v>
      </c>
    </row>
    <row r="9680" ht="15.75" customHeight="1">
      <c r="C9680" s="142" t="s">
        <v>1492</v>
      </c>
    </row>
    <row r="9681" ht="15.75" customHeight="1">
      <c r="C9681" s="142" t="s">
        <v>1480</v>
      </c>
    </row>
    <row r="9682" ht="15.75" customHeight="1">
      <c r="D9682" s="142" t="s">
        <v>1747</v>
      </c>
    </row>
    <row r="9683" ht="15.75" customHeight="1">
      <c r="D9683" s="142" t="s">
        <v>1989</v>
      </c>
    </row>
    <row r="9684" ht="15.75" customHeight="1">
      <c r="D9684" s="142" t="s">
        <v>2003</v>
      </c>
    </row>
    <row r="9685" ht="15.75" customHeight="1">
      <c r="D9685" s="142" t="s">
        <v>1559</v>
      </c>
    </row>
    <row r="9686" ht="15.75" customHeight="1">
      <c r="C9686" s="142" t="s">
        <v>1497</v>
      </c>
    </row>
    <row r="9687" ht="15.75" customHeight="1">
      <c r="C9687" s="142" t="s">
        <v>1526</v>
      </c>
    </row>
    <row r="9688" ht="15.75" customHeight="1">
      <c r="C9688" s="142" t="s">
        <v>1499</v>
      </c>
    </row>
    <row r="9689" ht="15.75" customHeight="1">
      <c r="C9689" s="142" t="s">
        <v>1500</v>
      </c>
    </row>
    <row r="9690" ht="15.75" customHeight="1">
      <c r="C9690" s="142" t="s">
        <v>1501</v>
      </c>
    </row>
    <row r="9691" ht="15.75" customHeight="1">
      <c r="B9691" s="142" t="s">
        <v>1497</v>
      </c>
    </row>
    <row r="9692" ht="15.75" customHeight="1">
      <c r="A9692" s="142" t="s">
        <v>1527</v>
      </c>
    </row>
    <row r="9693" ht="15.75" customHeight="1"/>
    <row r="9694" ht="15.75" customHeight="1"/>
    <row r="9695" ht="15.75" customHeight="1">
      <c r="A9695" s="142" t="s">
        <v>2609</v>
      </c>
    </row>
    <row r="9696" ht="15.75" customHeight="1">
      <c r="A9696" s="142" t="s">
        <v>2610</v>
      </c>
    </row>
    <row r="9697" ht="15.75" customHeight="1">
      <c r="A9697" s="142" t="s">
        <v>1480</v>
      </c>
    </row>
    <row r="9698" ht="15.75" customHeight="1">
      <c r="B9698" s="142" t="s">
        <v>1480</v>
      </c>
    </row>
    <row r="9699" ht="15.75" customHeight="1">
      <c r="C9699" s="142" t="s">
        <v>2275</v>
      </c>
    </row>
    <row r="9700" ht="15.75" customHeight="1">
      <c r="C9700" s="142" t="s">
        <v>1536</v>
      </c>
    </row>
    <row r="9701" ht="15.75" customHeight="1">
      <c r="C9701" s="142" t="s">
        <v>1517</v>
      </c>
    </row>
    <row r="9702" ht="15.75" customHeight="1">
      <c r="C9702" s="142" t="s">
        <v>1484</v>
      </c>
    </row>
    <row r="9703" ht="15.75" customHeight="1">
      <c r="C9703" s="142" t="s">
        <v>1485</v>
      </c>
    </row>
    <row r="9704" ht="15.75" customHeight="1">
      <c r="C9704" s="142" t="s">
        <v>1486</v>
      </c>
    </row>
    <row r="9705" ht="15.75" customHeight="1">
      <c r="C9705" s="142" t="s">
        <v>1510</v>
      </c>
    </row>
    <row r="9706" ht="15.75" customHeight="1">
      <c r="C9706" s="142" t="s">
        <v>1488</v>
      </c>
    </row>
    <row r="9707" ht="15.75" customHeight="1">
      <c r="C9707" s="142" t="s">
        <v>1489</v>
      </c>
    </row>
    <row r="9708" ht="15.75" customHeight="1">
      <c r="C9708" s="142" t="s">
        <v>2276</v>
      </c>
    </row>
    <row r="9709" ht="15.75" customHeight="1">
      <c r="C9709" s="142" t="s">
        <v>2106</v>
      </c>
    </row>
    <row r="9710" ht="15.75" customHeight="1">
      <c r="C9710" s="142" t="s">
        <v>1492</v>
      </c>
    </row>
    <row r="9711" ht="15.75" customHeight="1">
      <c r="C9711" s="142" t="s">
        <v>1480</v>
      </c>
    </row>
    <row r="9712" ht="15.75" customHeight="1">
      <c r="D9712" s="142" t="s">
        <v>1815</v>
      </c>
    </row>
    <row r="9713" ht="15.75" customHeight="1">
      <c r="D9713" s="142" t="s">
        <v>2277</v>
      </c>
    </row>
    <row r="9714" ht="15.75" customHeight="1">
      <c r="D9714" s="142" t="s">
        <v>1993</v>
      </c>
    </row>
    <row r="9715" ht="15.75" customHeight="1">
      <c r="D9715" s="142" t="s">
        <v>1580</v>
      </c>
    </row>
    <row r="9716" ht="15.75" customHeight="1">
      <c r="C9716" s="142" t="s">
        <v>1497</v>
      </c>
    </row>
    <row r="9717" ht="15.75" customHeight="1">
      <c r="C9717" s="142" t="s">
        <v>2324</v>
      </c>
    </row>
    <row r="9718" ht="15.75" customHeight="1">
      <c r="C9718" s="142" t="s">
        <v>1499</v>
      </c>
    </row>
    <row r="9719" ht="15.75" customHeight="1">
      <c r="C9719" s="142" t="s">
        <v>1500</v>
      </c>
    </row>
    <row r="9720" ht="15.75" customHeight="1">
      <c r="C9720" s="142" t="s">
        <v>1501</v>
      </c>
    </row>
    <row r="9721" ht="15.75" customHeight="1">
      <c r="B9721" s="142" t="s">
        <v>1497</v>
      </c>
    </row>
    <row r="9722" ht="15.75" customHeight="1">
      <c r="B9722" s="142" t="s">
        <v>1480</v>
      </c>
    </row>
    <row r="9723" ht="15.75" customHeight="1">
      <c r="C9723" s="142" t="s">
        <v>2337</v>
      </c>
    </row>
    <row r="9724" ht="15.75" customHeight="1">
      <c r="C9724" s="142" t="s">
        <v>2338</v>
      </c>
    </row>
    <row r="9725" ht="15.75" customHeight="1">
      <c r="C9725" s="142" t="s">
        <v>1517</v>
      </c>
    </row>
    <row r="9726" ht="15.75" customHeight="1">
      <c r="C9726" s="142" t="s">
        <v>1484</v>
      </c>
    </row>
    <row r="9727" ht="15.75" customHeight="1">
      <c r="C9727" s="142" t="s">
        <v>1485</v>
      </c>
    </row>
    <row r="9728" ht="15.75" customHeight="1">
      <c r="C9728" s="142" t="s">
        <v>1486</v>
      </c>
    </row>
    <row r="9729" ht="15.75" customHeight="1">
      <c r="C9729" s="142" t="s">
        <v>1510</v>
      </c>
    </row>
    <row r="9730" ht="15.75" customHeight="1">
      <c r="C9730" s="142" t="s">
        <v>1488</v>
      </c>
    </row>
    <row r="9731" ht="15.75" customHeight="1">
      <c r="C9731" s="142" t="s">
        <v>1657</v>
      </c>
    </row>
    <row r="9732" ht="15.75" customHeight="1">
      <c r="C9732" s="142" t="s">
        <v>1818</v>
      </c>
    </row>
    <row r="9733" ht="15.75" customHeight="1">
      <c r="C9733" s="142" t="s">
        <v>1772</v>
      </c>
    </row>
    <row r="9734" ht="15.75" customHeight="1">
      <c r="C9734" s="142" t="s">
        <v>1492</v>
      </c>
    </row>
    <row r="9735" ht="15.75" customHeight="1">
      <c r="C9735" s="142" t="s">
        <v>1480</v>
      </c>
    </row>
    <row r="9736" ht="15.75" customHeight="1">
      <c r="D9736" s="142" t="s">
        <v>1653</v>
      </c>
    </row>
    <row r="9737" ht="15.75" customHeight="1">
      <c r="D9737" s="142" t="s">
        <v>2071</v>
      </c>
    </row>
    <row r="9738" ht="15.75" customHeight="1">
      <c r="D9738" s="142" t="s">
        <v>1819</v>
      </c>
    </row>
    <row r="9739" ht="15.75" customHeight="1">
      <c r="D9739" s="142" t="s">
        <v>2277</v>
      </c>
    </row>
    <row r="9740" ht="15.75" customHeight="1">
      <c r="C9740" s="142" t="s">
        <v>1497</v>
      </c>
    </row>
    <row r="9741" ht="15.75" customHeight="1">
      <c r="C9741" s="142" t="s">
        <v>1498</v>
      </c>
    </row>
    <row r="9742" ht="15.75" customHeight="1">
      <c r="C9742" s="142" t="s">
        <v>1499</v>
      </c>
    </row>
    <row r="9743" ht="15.75" customHeight="1">
      <c r="C9743" s="142" t="s">
        <v>1500</v>
      </c>
    </row>
    <row r="9744" ht="15.75" customHeight="1">
      <c r="C9744" s="142" t="s">
        <v>1501</v>
      </c>
    </row>
    <row r="9745" ht="15.75" customHeight="1">
      <c r="B9745" s="142" t="s">
        <v>1497</v>
      </c>
    </row>
    <row r="9746" ht="15.75" customHeight="1">
      <c r="B9746" s="142" t="s">
        <v>1480</v>
      </c>
    </row>
    <row r="9747" ht="15.75" customHeight="1">
      <c r="C9747" s="142" t="s">
        <v>2168</v>
      </c>
    </row>
    <row r="9748" ht="15.75" customHeight="1">
      <c r="C9748" s="142" t="s">
        <v>1636</v>
      </c>
    </row>
    <row r="9749" ht="15.75" customHeight="1">
      <c r="C9749" s="142" t="s">
        <v>1517</v>
      </c>
    </row>
    <row r="9750" ht="15.75" customHeight="1">
      <c r="C9750" s="142" t="s">
        <v>1484</v>
      </c>
    </row>
    <row r="9751" ht="15.75" customHeight="1">
      <c r="C9751" s="142" t="s">
        <v>1485</v>
      </c>
    </row>
    <row r="9752" ht="15.75" customHeight="1">
      <c r="C9752" s="142" t="s">
        <v>1486</v>
      </c>
    </row>
    <row r="9753" ht="15.75" customHeight="1">
      <c r="C9753" s="142" t="s">
        <v>1510</v>
      </c>
    </row>
    <row r="9754" ht="15.75" customHeight="1">
      <c r="C9754" s="142" t="s">
        <v>1488</v>
      </c>
    </row>
    <row r="9755" ht="15.75" customHeight="1">
      <c r="C9755" s="142" t="s">
        <v>1489</v>
      </c>
    </row>
    <row r="9756" ht="15.75" customHeight="1">
      <c r="C9756" s="142" t="s">
        <v>1620</v>
      </c>
    </row>
    <row r="9757" ht="15.75" customHeight="1">
      <c r="C9757" s="142" t="s">
        <v>2170</v>
      </c>
    </row>
    <row r="9758" ht="15.75" customHeight="1">
      <c r="C9758" s="142" t="s">
        <v>1492</v>
      </c>
    </row>
    <row r="9759" ht="15.75" customHeight="1">
      <c r="C9759" s="142" t="s">
        <v>1480</v>
      </c>
    </row>
    <row r="9760" ht="15.75" customHeight="1">
      <c r="D9760" s="142" t="s">
        <v>2171</v>
      </c>
    </row>
    <row r="9761" ht="15.75" customHeight="1">
      <c r="D9761" s="142" t="s">
        <v>1773</v>
      </c>
    </row>
    <row r="9762" ht="15.75" customHeight="1">
      <c r="D9762" s="142" t="s">
        <v>1903</v>
      </c>
    </row>
    <row r="9763" ht="15.75" customHeight="1">
      <c r="D9763" s="142" t="s">
        <v>1747</v>
      </c>
    </row>
    <row r="9764" ht="15.75" customHeight="1">
      <c r="C9764" s="142" t="s">
        <v>1497</v>
      </c>
    </row>
    <row r="9765" ht="15.75" customHeight="1">
      <c r="C9765" s="142" t="s">
        <v>2032</v>
      </c>
    </row>
    <row r="9766" ht="15.75" customHeight="1">
      <c r="C9766" s="142" t="s">
        <v>1499</v>
      </c>
    </row>
    <row r="9767" ht="15.75" customHeight="1">
      <c r="C9767" s="142" t="s">
        <v>1500</v>
      </c>
    </row>
    <row r="9768" ht="15.75" customHeight="1">
      <c r="C9768" s="142" t="s">
        <v>1501</v>
      </c>
    </row>
    <row r="9769" ht="15.75" customHeight="1">
      <c r="B9769" s="142" t="s">
        <v>1497</v>
      </c>
    </row>
    <row r="9770" ht="15.75" customHeight="1">
      <c r="B9770" s="142" t="s">
        <v>1480</v>
      </c>
    </row>
    <row r="9771" ht="15.75" customHeight="1">
      <c r="C9771" s="142" t="s">
        <v>2611</v>
      </c>
    </row>
    <row r="9772" ht="15.75" customHeight="1">
      <c r="C9772" s="142" t="s">
        <v>1482</v>
      </c>
    </row>
    <row r="9773" ht="15.75" customHeight="1">
      <c r="C9773" s="142" t="s">
        <v>1517</v>
      </c>
    </row>
    <row r="9774" ht="15.75" customHeight="1">
      <c r="C9774" s="142" t="s">
        <v>1484</v>
      </c>
    </row>
    <row r="9775" ht="15.75" customHeight="1">
      <c r="C9775" s="142" t="s">
        <v>1485</v>
      </c>
    </row>
    <row r="9776" ht="15.75" customHeight="1">
      <c r="C9776" s="142" t="s">
        <v>1486</v>
      </c>
    </row>
    <row r="9777" ht="15.75" customHeight="1">
      <c r="C9777" s="142" t="s">
        <v>1510</v>
      </c>
    </row>
    <row r="9778" ht="15.75" customHeight="1">
      <c r="C9778" s="142" t="s">
        <v>1488</v>
      </c>
    </row>
    <row r="9779" ht="15.75" customHeight="1">
      <c r="C9779" s="142" t="s">
        <v>1489</v>
      </c>
    </row>
    <row r="9780" ht="15.75" customHeight="1">
      <c r="C9780" s="142" t="s">
        <v>1813</v>
      </c>
    </row>
    <row r="9781" ht="15.75" customHeight="1">
      <c r="C9781" s="142" t="s">
        <v>1505</v>
      </c>
    </row>
    <row r="9782" ht="15.75" customHeight="1">
      <c r="C9782" s="142" t="s">
        <v>1492</v>
      </c>
    </row>
    <row r="9783" ht="15.75" customHeight="1">
      <c r="C9783" s="142" t="s">
        <v>1480</v>
      </c>
    </row>
    <row r="9784" ht="15.75" customHeight="1">
      <c r="D9784" s="142" t="s">
        <v>1795</v>
      </c>
    </row>
    <row r="9785" ht="15.75" customHeight="1">
      <c r="D9785" s="142" t="s">
        <v>1941</v>
      </c>
    </row>
    <row r="9786" ht="15.75" customHeight="1">
      <c r="D9786" s="142" t="s">
        <v>1806</v>
      </c>
    </row>
    <row r="9787" ht="15.75" customHeight="1">
      <c r="D9787" s="142" t="s">
        <v>1862</v>
      </c>
    </row>
    <row r="9788" ht="15.75" customHeight="1">
      <c r="C9788" s="142" t="s">
        <v>1497</v>
      </c>
    </row>
    <row r="9789" ht="15.75" customHeight="1">
      <c r="C9789" s="142" t="s">
        <v>2612</v>
      </c>
    </row>
    <row r="9790" ht="15.75" customHeight="1">
      <c r="C9790" s="142" t="s">
        <v>1499</v>
      </c>
    </row>
    <row r="9791" ht="15.75" customHeight="1">
      <c r="C9791" s="142" t="s">
        <v>1500</v>
      </c>
    </row>
    <row r="9792" ht="15.75" customHeight="1">
      <c r="C9792" s="142" t="s">
        <v>1501</v>
      </c>
    </row>
    <row r="9793" ht="15.75" customHeight="1">
      <c r="B9793" s="142" t="s">
        <v>1497</v>
      </c>
    </row>
    <row r="9794" ht="15.75" customHeight="1">
      <c r="B9794" s="142" t="s">
        <v>1480</v>
      </c>
    </row>
    <row r="9795" ht="15.75" customHeight="1">
      <c r="C9795" s="142" t="s">
        <v>2280</v>
      </c>
    </row>
    <row r="9796" ht="15.75" customHeight="1">
      <c r="C9796" s="142" t="s">
        <v>1651</v>
      </c>
    </row>
    <row r="9797" ht="15.75" customHeight="1">
      <c r="C9797" s="142" t="s">
        <v>1517</v>
      </c>
    </row>
    <row r="9798" ht="15.75" customHeight="1">
      <c r="C9798" s="142" t="s">
        <v>1484</v>
      </c>
    </row>
    <row r="9799" ht="15.75" customHeight="1">
      <c r="C9799" s="142" t="s">
        <v>1485</v>
      </c>
    </row>
    <row r="9800" ht="15.75" customHeight="1">
      <c r="C9800" s="142" t="s">
        <v>1486</v>
      </c>
    </row>
    <row r="9801" ht="15.75" customHeight="1">
      <c r="C9801" s="142" t="s">
        <v>1510</v>
      </c>
    </row>
    <row r="9802" ht="15.75" customHeight="1">
      <c r="C9802" s="142" t="s">
        <v>1488</v>
      </c>
    </row>
    <row r="9803" ht="15.75" customHeight="1">
      <c r="C9803" s="142" t="s">
        <v>1489</v>
      </c>
    </row>
    <row r="9804" ht="15.75" customHeight="1">
      <c r="C9804" s="142" t="s">
        <v>2613</v>
      </c>
    </row>
    <row r="9805" ht="15.75" customHeight="1">
      <c r="C9805" s="142" t="s">
        <v>1553</v>
      </c>
    </row>
    <row r="9806" ht="15.75" customHeight="1">
      <c r="C9806" s="142" t="s">
        <v>1492</v>
      </c>
    </row>
    <row r="9807" ht="15.75" customHeight="1">
      <c r="C9807" s="142" t="s">
        <v>1480</v>
      </c>
    </row>
    <row r="9808" ht="15.75" customHeight="1">
      <c r="D9808" s="142" t="s">
        <v>2277</v>
      </c>
    </row>
    <row r="9809" ht="15.75" customHeight="1">
      <c r="D9809" s="142" t="s">
        <v>1807</v>
      </c>
    </row>
    <row r="9810" ht="15.75" customHeight="1">
      <c r="D9810" s="142" t="s">
        <v>1900</v>
      </c>
    </row>
    <row r="9811" ht="15.75" customHeight="1">
      <c r="D9811" s="142" t="s">
        <v>2282</v>
      </c>
    </row>
    <row r="9812" ht="15.75" customHeight="1">
      <c r="C9812" s="142" t="s">
        <v>1497</v>
      </c>
    </row>
    <row r="9813" ht="15.75" customHeight="1">
      <c r="C9813" s="142" t="s">
        <v>1526</v>
      </c>
    </row>
    <row r="9814" ht="15.75" customHeight="1">
      <c r="C9814" s="142" t="s">
        <v>1499</v>
      </c>
    </row>
    <row r="9815" ht="15.75" customHeight="1">
      <c r="C9815" s="142" t="s">
        <v>1500</v>
      </c>
    </row>
    <row r="9816" ht="15.75" customHeight="1">
      <c r="C9816" s="142" t="s">
        <v>1501</v>
      </c>
    </row>
    <row r="9817" ht="15.75" customHeight="1">
      <c r="B9817" s="142" t="s">
        <v>1497</v>
      </c>
    </row>
    <row r="9818" ht="15.75" customHeight="1">
      <c r="B9818" s="142" t="s">
        <v>1480</v>
      </c>
    </row>
    <row r="9819" ht="15.75" customHeight="1">
      <c r="C9819" s="142" t="s">
        <v>2178</v>
      </c>
    </row>
    <row r="9820" ht="15.75" customHeight="1">
      <c r="C9820" s="142" t="s">
        <v>1536</v>
      </c>
    </row>
    <row r="9821" ht="15.75" customHeight="1">
      <c r="C9821" s="142" t="s">
        <v>1517</v>
      </c>
    </row>
    <row r="9822" ht="15.75" customHeight="1">
      <c r="C9822" s="142" t="s">
        <v>1484</v>
      </c>
    </row>
    <row r="9823" ht="15.75" customHeight="1">
      <c r="C9823" s="142" t="s">
        <v>1485</v>
      </c>
    </row>
    <row r="9824" ht="15.75" customHeight="1">
      <c r="C9824" s="142" t="s">
        <v>1486</v>
      </c>
    </row>
    <row r="9825" ht="15.75" customHeight="1">
      <c r="C9825" s="142" t="s">
        <v>1510</v>
      </c>
    </row>
    <row r="9826" ht="15.75" customHeight="1">
      <c r="C9826" s="142" t="s">
        <v>1488</v>
      </c>
    </row>
    <row r="9827" ht="15.75" customHeight="1">
      <c r="C9827" s="142" t="s">
        <v>1489</v>
      </c>
    </row>
    <row r="9828" ht="15.75" customHeight="1">
      <c r="C9828" s="142" t="s">
        <v>2614</v>
      </c>
    </row>
    <row r="9829" ht="15.75" customHeight="1">
      <c r="C9829" s="142" t="s">
        <v>2179</v>
      </c>
    </row>
    <row r="9830" ht="15.75" customHeight="1">
      <c r="C9830" s="142" t="s">
        <v>1492</v>
      </c>
    </row>
    <row r="9831" ht="15.75" customHeight="1">
      <c r="C9831" s="142" t="s">
        <v>1480</v>
      </c>
    </row>
    <row r="9832" ht="15.75" customHeight="1">
      <c r="D9832" s="142" t="s">
        <v>1740</v>
      </c>
    </row>
    <row r="9833" ht="15.75" customHeight="1">
      <c r="D9833" s="142" t="s">
        <v>1831</v>
      </c>
    </row>
    <row r="9834" ht="15.75" customHeight="1">
      <c r="D9834" s="142" t="s">
        <v>1554</v>
      </c>
    </row>
    <row r="9835" ht="15.75" customHeight="1">
      <c r="D9835" s="142" t="s">
        <v>1900</v>
      </c>
    </row>
    <row r="9836" ht="15.75" customHeight="1">
      <c r="C9836" s="142" t="s">
        <v>1497</v>
      </c>
    </row>
    <row r="9837" ht="15.75" customHeight="1">
      <c r="C9837" s="142" t="s">
        <v>1526</v>
      </c>
    </row>
    <row r="9838" ht="15.75" customHeight="1">
      <c r="C9838" s="142" t="s">
        <v>1499</v>
      </c>
    </row>
    <row r="9839" ht="15.75" customHeight="1">
      <c r="C9839" s="142" t="s">
        <v>1500</v>
      </c>
    </row>
    <row r="9840" ht="15.75" customHeight="1">
      <c r="C9840" s="142" t="s">
        <v>1501</v>
      </c>
    </row>
    <row r="9841" ht="15.75" customHeight="1">
      <c r="B9841" s="142" t="s">
        <v>1497</v>
      </c>
    </row>
    <row r="9842" ht="15.75" customHeight="1"/>
    <row r="9843" ht="15.75" customHeight="1">
      <c r="A9843" s="142" t="s">
        <v>1527</v>
      </c>
    </row>
    <row r="9844" ht="15.75" customHeight="1"/>
    <row r="9845" ht="15.75" customHeight="1">
      <c r="A9845" s="142" t="s">
        <v>2615</v>
      </c>
    </row>
    <row r="9846" ht="15.75" customHeight="1">
      <c r="A9846" s="142" t="s">
        <v>2616</v>
      </c>
    </row>
    <row r="9847" ht="15.75" customHeight="1">
      <c r="A9847" s="142" t="s">
        <v>1480</v>
      </c>
    </row>
    <row r="9848" ht="15.75" customHeight="1">
      <c r="B9848" s="142" t="s">
        <v>1480</v>
      </c>
    </row>
    <row r="9849" ht="15.75" customHeight="1">
      <c r="C9849" s="142" t="s">
        <v>2617</v>
      </c>
    </row>
    <row r="9850" ht="15.75" customHeight="1">
      <c r="C9850" s="142" t="s">
        <v>1482</v>
      </c>
    </row>
    <row r="9851" ht="15.75" customHeight="1">
      <c r="C9851" s="142" t="s">
        <v>1517</v>
      </c>
    </row>
    <row r="9852" ht="15.75" customHeight="1">
      <c r="C9852" s="142" t="s">
        <v>1484</v>
      </c>
    </row>
    <row r="9853" ht="15.75" customHeight="1">
      <c r="C9853" s="142" t="s">
        <v>1485</v>
      </c>
    </row>
    <row r="9854" ht="15.75" customHeight="1">
      <c r="C9854" s="142" t="s">
        <v>1486</v>
      </c>
    </row>
    <row r="9855" ht="15.75" customHeight="1">
      <c r="C9855" s="142" t="s">
        <v>1510</v>
      </c>
    </row>
    <row r="9856" ht="15.75" customHeight="1">
      <c r="C9856" s="142" t="s">
        <v>1488</v>
      </c>
    </row>
    <row r="9857" ht="15.75" customHeight="1">
      <c r="C9857" s="142" t="s">
        <v>1489</v>
      </c>
    </row>
    <row r="9858" ht="15.75" customHeight="1">
      <c r="C9858" s="142" t="s">
        <v>2100</v>
      </c>
    </row>
    <row r="9859" ht="15.75" customHeight="1">
      <c r="C9859" s="142" t="s">
        <v>1674</v>
      </c>
    </row>
    <row r="9860" ht="15.75" customHeight="1">
      <c r="C9860" s="142" t="s">
        <v>1492</v>
      </c>
    </row>
    <row r="9861" ht="15.75" customHeight="1">
      <c r="C9861" s="142" t="s">
        <v>1480</v>
      </c>
    </row>
    <row r="9862" ht="15.75" customHeight="1">
      <c r="D9862" s="142" t="s">
        <v>2140</v>
      </c>
    </row>
    <row r="9863" ht="15.75" customHeight="1">
      <c r="D9863" s="142" t="s">
        <v>1978</v>
      </c>
    </row>
    <row r="9864" ht="15.75" customHeight="1">
      <c r="D9864" s="142" t="s">
        <v>1888</v>
      </c>
    </row>
    <row r="9865" ht="15.75" customHeight="1">
      <c r="D9865" s="142" t="s">
        <v>1941</v>
      </c>
    </row>
    <row r="9866" ht="15.75" customHeight="1">
      <c r="C9866" s="142" t="s">
        <v>1497</v>
      </c>
    </row>
    <row r="9867" ht="15.75" customHeight="1">
      <c r="C9867" s="142" t="s">
        <v>2223</v>
      </c>
    </row>
    <row r="9868" ht="15.75" customHeight="1">
      <c r="C9868" s="142" t="s">
        <v>1499</v>
      </c>
    </row>
    <row r="9869" ht="15.75" customHeight="1">
      <c r="C9869" s="142" t="s">
        <v>1500</v>
      </c>
    </row>
    <row r="9870" ht="15.75" customHeight="1">
      <c r="C9870" s="142" t="s">
        <v>1501</v>
      </c>
    </row>
    <row r="9871" ht="15.75" customHeight="1">
      <c r="B9871" s="142" t="s">
        <v>1497</v>
      </c>
    </row>
    <row r="9872" ht="15.75" customHeight="1">
      <c r="B9872" s="142" t="s">
        <v>1480</v>
      </c>
    </row>
    <row r="9873" ht="15.75" customHeight="1">
      <c r="C9873" s="142" t="s">
        <v>2618</v>
      </c>
    </row>
    <row r="9874" ht="15.75" customHeight="1">
      <c r="C9874" s="142" t="s">
        <v>1482</v>
      </c>
    </row>
    <row r="9875" ht="15.75" customHeight="1">
      <c r="C9875" s="142" t="s">
        <v>1517</v>
      </c>
    </row>
    <row r="9876" ht="15.75" customHeight="1">
      <c r="C9876" s="142" t="s">
        <v>1484</v>
      </c>
    </row>
    <row r="9877" ht="15.75" customHeight="1">
      <c r="C9877" s="142" t="s">
        <v>1485</v>
      </c>
    </row>
    <row r="9878" ht="15.75" customHeight="1">
      <c r="C9878" s="142" t="s">
        <v>1486</v>
      </c>
    </row>
    <row r="9879" ht="15.75" customHeight="1">
      <c r="C9879" s="142" t="s">
        <v>1510</v>
      </c>
    </row>
    <row r="9880" ht="15.75" customHeight="1">
      <c r="C9880" s="142" t="s">
        <v>1488</v>
      </c>
    </row>
    <row r="9881" ht="15.75" customHeight="1">
      <c r="C9881" s="142" t="s">
        <v>1489</v>
      </c>
    </row>
    <row r="9882" ht="15.75" customHeight="1">
      <c r="C9882" s="142" t="s">
        <v>2619</v>
      </c>
    </row>
    <row r="9883" ht="15.75" customHeight="1">
      <c r="C9883" s="142" t="s">
        <v>2620</v>
      </c>
    </row>
    <row r="9884" ht="15.75" customHeight="1">
      <c r="C9884" s="142" t="s">
        <v>1492</v>
      </c>
    </row>
    <row r="9885" ht="15.75" customHeight="1">
      <c r="C9885" s="142" t="s">
        <v>1480</v>
      </c>
    </row>
    <row r="9886" ht="15.75" customHeight="1">
      <c r="D9886" s="142" t="s">
        <v>2621</v>
      </c>
    </row>
    <row r="9887" ht="15.75" customHeight="1">
      <c r="D9887" s="142" t="s">
        <v>1759</v>
      </c>
    </row>
    <row r="9888" ht="15.75" customHeight="1">
      <c r="D9888" s="142" t="s">
        <v>2066</v>
      </c>
    </row>
    <row r="9889" ht="15.75" customHeight="1">
      <c r="D9889" s="142" t="s">
        <v>1790</v>
      </c>
    </row>
    <row r="9890" ht="15.75" customHeight="1">
      <c r="C9890" s="142" t="s">
        <v>1497</v>
      </c>
    </row>
    <row r="9891" ht="15.75" customHeight="1">
      <c r="C9891" s="142" t="s">
        <v>1498</v>
      </c>
    </row>
    <row r="9892" ht="15.75" customHeight="1">
      <c r="C9892" s="142" t="s">
        <v>1499</v>
      </c>
    </row>
    <row r="9893" ht="15.75" customHeight="1">
      <c r="C9893" s="142" t="s">
        <v>1500</v>
      </c>
    </row>
    <row r="9894" ht="15.75" customHeight="1">
      <c r="C9894" s="142" t="s">
        <v>1501</v>
      </c>
    </row>
    <row r="9895" ht="15.75" customHeight="1">
      <c r="B9895" s="142" t="s">
        <v>1497</v>
      </c>
    </row>
    <row r="9896" ht="15.75" customHeight="1">
      <c r="B9896" s="142" t="s">
        <v>1480</v>
      </c>
    </row>
    <row r="9897" ht="15.75" customHeight="1">
      <c r="C9897" s="142" t="s">
        <v>2300</v>
      </c>
    </row>
    <row r="9898" ht="15.75" customHeight="1">
      <c r="C9898" s="142" t="s">
        <v>1550</v>
      </c>
    </row>
    <row r="9899" ht="15.75" customHeight="1">
      <c r="C9899" s="142" t="s">
        <v>1517</v>
      </c>
    </row>
    <row r="9900" ht="15.75" customHeight="1">
      <c r="C9900" s="142" t="s">
        <v>1484</v>
      </c>
    </row>
    <row r="9901" ht="15.75" customHeight="1">
      <c r="C9901" s="142" t="s">
        <v>1485</v>
      </c>
    </row>
    <row r="9902" ht="15.75" customHeight="1">
      <c r="C9902" s="142" t="s">
        <v>1486</v>
      </c>
    </row>
    <row r="9903" ht="15.75" customHeight="1">
      <c r="C9903" s="142" t="s">
        <v>1510</v>
      </c>
    </row>
    <row r="9904" ht="15.75" customHeight="1">
      <c r="C9904" s="142" t="s">
        <v>1488</v>
      </c>
    </row>
    <row r="9905" ht="15.75" customHeight="1">
      <c r="C9905" s="142" t="s">
        <v>1489</v>
      </c>
    </row>
    <row r="9906" ht="15.75" customHeight="1">
      <c r="C9906" s="142" t="s">
        <v>2301</v>
      </c>
    </row>
    <row r="9907" ht="15.75" customHeight="1">
      <c r="C9907" s="142" t="s">
        <v>1553</v>
      </c>
    </row>
    <row r="9908" ht="15.75" customHeight="1">
      <c r="C9908" s="142" t="s">
        <v>1492</v>
      </c>
    </row>
    <row r="9909" ht="15.75" customHeight="1">
      <c r="C9909" s="142" t="s">
        <v>1480</v>
      </c>
    </row>
    <row r="9910" ht="15.75" customHeight="1">
      <c r="D9910" s="142" t="s">
        <v>1648</v>
      </c>
    </row>
    <row r="9911" ht="15.75" customHeight="1">
      <c r="D9911" s="142" t="s">
        <v>1580</v>
      </c>
    </row>
    <row r="9912" ht="15.75" customHeight="1">
      <c r="D9912" s="142" t="s">
        <v>1807</v>
      </c>
    </row>
    <row r="9913" ht="15.75" customHeight="1">
      <c r="D9913" s="142" t="s">
        <v>1900</v>
      </c>
    </row>
    <row r="9914" ht="15.75" customHeight="1">
      <c r="C9914" s="142" t="s">
        <v>1497</v>
      </c>
    </row>
    <row r="9915" ht="15.75" customHeight="1">
      <c r="C9915" s="142" t="s">
        <v>1534</v>
      </c>
    </row>
    <row r="9916" ht="15.75" customHeight="1">
      <c r="C9916" s="142" t="s">
        <v>1499</v>
      </c>
    </row>
    <row r="9917" ht="15.75" customHeight="1">
      <c r="C9917" s="142" t="s">
        <v>1500</v>
      </c>
    </row>
    <row r="9918" ht="15.75" customHeight="1">
      <c r="C9918" s="142" t="s">
        <v>1501</v>
      </c>
    </row>
    <row r="9919" ht="15.75" customHeight="1">
      <c r="B9919" s="142" t="s">
        <v>1497</v>
      </c>
    </row>
    <row r="9920" ht="15.75" customHeight="1">
      <c r="B9920" s="142" t="s">
        <v>1480</v>
      </c>
    </row>
    <row r="9921" ht="15.75" customHeight="1">
      <c r="C9921" s="142" t="s">
        <v>2291</v>
      </c>
    </row>
    <row r="9922" ht="15.75" customHeight="1">
      <c r="C9922" s="142" t="s">
        <v>1843</v>
      </c>
    </row>
    <row r="9923" ht="15.75" customHeight="1">
      <c r="C9923" s="142" t="s">
        <v>1517</v>
      </c>
    </row>
    <row r="9924" ht="15.75" customHeight="1">
      <c r="C9924" s="142" t="s">
        <v>1484</v>
      </c>
    </row>
    <row r="9925" ht="15.75" customHeight="1">
      <c r="C9925" s="142" t="s">
        <v>1537</v>
      </c>
    </row>
    <row r="9926" ht="15.75" customHeight="1">
      <c r="C9926" s="142" t="s">
        <v>1645</v>
      </c>
    </row>
    <row r="9927" ht="15.75" customHeight="1">
      <c r="C9927" s="142" t="s">
        <v>1510</v>
      </c>
    </row>
    <row r="9928" ht="15.75" customHeight="1">
      <c r="C9928" s="142" t="s">
        <v>1488</v>
      </c>
    </row>
    <row r="9929" ht="15.75" customHeight="1">
      <c r="C9929" s="142" t="s">
        <v>1489</v>
      </c>
    </row>
    <row r="9930" ht="15.75" customHeight="1">
      <c r="C9930" s="142" t="s">
        <v>2098</v>
      </c>
    </row>
    <row r="9931" ht="15.75" customHeight="1">
      <c r="C9931" s="142" t="s">
        <v>1719</v>
      </c>
    </row>
    <row r="9932" ht="15.75" customHeight="1">
      <c r="C9932" s="142" t="s">
        <v>1492</v>
      </c>
    </row>
    <row r="9933" ht="15.75" customHeight="1">
      <c r="C9933" s="142" t="s">
        <v>1480</v>
      </c>
    </row>
    <row r="9934" ht="15.75" customHeight="1">
      <c r="D9934" s="142" t="s">
        <v>2003</v>
      </c>
    </row>
    <row r="9935" ht="15.75" customHeight="1">
      <c r="D9935" s="142" t="s">
        <v>1705</v>
      </c>
    </row>
    <row r="9936" ht="15.75" customHeight="1">
      <c r="D9936" s="142" t="s">
        <v>1878</v>
      </c>
    </row>
    <row r="9937" ht="15.75" customHeight="1">
      <c r="D9937" s="142" t="s">
        <v>1931</v>
      </c>
    </row>
    <row r="9938" ht="15.75" customHeight="1">
      <c r="C9938" s="142" t="s">
        <v>1497</v>
      </c>
    </row>
    <row r="9939" ht="15.75" customHeight="1">
      <c r="C9939" s="142" t="s">
        <v>1526</v>
      </c>
    </row>
    <row r="9940" ht="15.75" customHeight="1">
      <c r="C9940" s="142" t="s">
        <v>1499</v>
      </c>
    </row>
    <row r="9941" ht="15.75" customHeight="1">
      <c r="C9941" s="142" t="s">
        <v>1500</v>
      </c>
    </row>
    <row r="9942" ht="15.75" customHeight="1">
      <c r="C9942" s="142" t="s">
        <v>1501</v>
      </c>
    </row>
    <row r="9943" ht="15.75" customHeight="1">
      <c r="B9943" s="142" t="s">
        <v>1497</v>
      </c>
    </row>
    <row r="9944" ht="15.75" customHeight="1">
      <c r="B9944" s="142" t="s">
        <v>1480</v>
      </c>
    </row>
    <row r="9945" ht="15.75" customHeight="1">
      <c r="C9945" s="142" t="s">
        <v>2622</v>
      </c>
    </row>
    <row r="9946" ht="15.75" customHeight="1">
      <c r="C9946" s="142" t="s">
        <v>1651</v>
      </c>
    </row>
    <row r="9947" ht="15.75" customHeight="1">
      <c r="C9947" s="142" t="s">
        <v>1517</v>
      </c>
    </row>
    <row r="9948" ht="15.75" customHeight="1">
      <c r="C9948" s="142" t="s">
        <v>1484</v>
      </c>
    </row>
    <row r="9949" ht="15.75" customHeight="1">
      <c r="C9949" s="142" t="s">
        <v>1485</v>
      </c>
    </row>
    <row r="9950" ht="15.75" customHeight="1">
      <c r="C9950" s="142" t="s">
        <v>1486</v>
      </c>
    </row>
    <row r="9951" ht="15.75" customHeight="1">
      <c r="C9951" s="142" t="s">
        <v>1510</v>
      </c>
    </row>
    <row r="9952" ht="15.75" customHeight="1">
      <c r="C9952" s="142" t="s">
        <v>1488</v>
      </c>
    </row>
    <row r="9953" ht="15.75" customHeight="1">
      <c r="C9953" s="142" t="s">
        <v>1489</v>
      </c>
    </row>
    <row r="9954" ht="15.75" customHeight="1">
      <c r="C9954" s="142" t="s">
        <v>2623</v>
      </c>
    </row>
    <row r="9955" ht="15.75" customHeight="1">
      <c r="C9955" s="142" t="s">
        <v>1777</v>
      </c>
    </row>
    <row r="9956" ht="15.75" customHeight="1">
      <c r="C9956" s="142" t="s">
        <v>1492</v>
      </c>
    </row>
    <row r="9957" ht="15.75" customHeight="1">
      <c r="C9957" s="142" t="s">
        <v>1480</v>
      </c>
    </row>
    <row r="9958" ht="15.75" customHeight="1">
      <c r="D9958" s="142" t="s">
        <v>1960</v>
      </c>
    </row>
    <row r="9959" ht="15.75" customHeight="1">
      <c r="D9959" s="142" t="s">
        <v>1935</v>
      </c>
    </row>
    <row r="9960" ht="15.75" customHeight="1">
      <c r="D9960" s="142" t="s">
        <v>1895</v>
      </c>
    </row>
    <row r="9961" ht="15.75" customHeight="1">
      <c r="D9961" s="142" t="s">
        <v>1900</v>
      </c>
    </row>
    <row r="9962" ht="15.75" customHeight="1">
      <c r="C9962" s="142" t="s">
        <v>1497</v>
      </c>
    </row>
    <row r="9963" ht="15.75" customHeight="1">
      <c r="C9963" s="142" t="s">
        <v>2032</v>
      </c>
    </row>
    <row r="9964" ht="15.75" customHeight="1">
      <c r="C9964" s="142" t="s">
        <v>1499</v>
      </c>
    </row>
    <row r="9965" ht="15.75" customHeight="1">
      <c r="C9965" s="142" t="s">
        <v>1500</v>
      </c>
    </row>
    <row r="9966" ht="15.75" customHeight="1">
      <c r="C9966" s="142" t="s">
        <v>1501</v>
      </c>
    </row>
    <row r="9967" ht="15.75" customHeight="1">
      <c r="B9967" s="142" t="s">
        <v>1497</v>
      </c>
    </row>
    <row r="9968" ht="15.75" customHeight="1">
      <c r="B9968" s="142" t="s">
        <v>1480</v>
      </c>
    </row>
    <row r="9969" ht="15.75" customHeight="1">
      <c r="C9969" s="142" t="s">
        <v>1881</v>
      </c>
    </row>
    <row r="9970" ht="15.75" customHeight="1">
      <c r="C9970" s="142" t="s">
        <v>1565</v>
      </c>
    </row>
    <row r="9971" ht="15.75" customHeight="1">
      <c r="C9971" s="142" t="s">
        <v>1517</v>
      </c>
    </row>
    <row r="9972" ht="15.75" customHeight="1">
      <c r="C9972" s="142" t="s">
        <v>1484</v>
      </c>
    </row>
    <row r="9973" ht="15.75" customHeight="1">
      <c r="C9973" s="142" t="s">
        <v>1485</v>
      </c>
    </row>
    <row r="9974" ht="15.75" customHeight="1">
      <c r="C9974" s="142" t="s">
        <v>1486</v>
      </c>
    </row>
    <row r="9975" ht="15.75" customHeight="1">
      <c r="C9975" s="142" t="s">
        <v>1510</v>
      </c>
    </row>
    <row r="9976" ht="15.75" customHeight="1">
      <c r="C9976" s="142" t="s">
        <v>1488</v>
      </c>
    </row>
    <row r="9977" ht="15.75" customHeight="1">
      <c r="C9977" s="142" t="s">
        <v>1489</v>
      </c>
    </row>
    <row r="9978" ht="15.75" customHeight="1">
      <c r="C9978" s="142" t="s">
        <v>2624</v>
      </c>
    </row>
    <row r="9979" ht="15.75" customHeight="1">
      <c r="C9979" s="142" t="s">
        <v>2396</v>
      </c>
    </row>
    <row r="9980" ht="15.75" customHeight="1">
      <c r="C9980" s="142" t="s">
        <v>1492</v>
      </c>
    </row>
    <row r="9981" ht="15.75" customHeight="1">
      <c r="C9981" s="142" t="s">
        <v>1480</v>
      </c>
    </row>
    <row r="9982" ht="15.75" customHeight="1">
      <c r="D9982" s="142" t="s">
        <v>1790</v>
      </c>
    </row>
    <row r="9983" ht="15.75" customHeight="1">
      <c r="D9983" s="142" t="s">
        <v>2397</v>
      </c>
    </row>
    <row r="9984" ht="15.75" customHeight="1">
      <c r="D9984" s="142" t="s">
        <v>1524</v>
      </c>
    </row>
    <row r="9985" ht="15.75" customHeight="1">
      <c r="D9985" s="142" t="s">
        <v>1888</v>
      </c>
    </row>
    <row r="9986" ht="15.75" customHeight="1">
      <c r="C9986" s="142" t="s">
        <v>1497</v>
      </c>
    </row>
    <row r="9987" ht="15.75" customHeight="1">
      <c r="C9987" s="142" t="s">
        <v>1534</v>
      </c>
    </row>
    <row r="9988" ht="15.75" customHeight="1">
      <c r="C9988" s="142" t="s">
        <v>1499</v>
      </c>
    </row>
    <row r="9989" ht="15.75" customHeight="1">
      <c r="C9989" s="142" t="s">
        <v>1500</v>
      </c>
    </row>
    <row r="9990" ht="15.75" customHeight="1">
      <c r="C9990" s="142" t="s">
        <v>1501</v>
      </c>
    </row>
    <row r="9991" ht="15.75" customHeight="1">
      <c r="B9991" s="142" t="s">
        <v>1497</v>
      </c>
    </row>
    <row r="9992" ht="15.75" customHeight="1"/>
    <row r="9993" ht="15.75" customHeight="1">
      <c r="A9993" s="142" t="s">
        <v>1527</v>
      </c>
    </row>
    <row r="9994" ht="15.75" customHeight="1"/>
    <row r="9995" ht="15.75" customHeight="1"/>
    <row r="9996" ht="15.75" customHeight="1">
      <c r="A9996" s="142" t="s">
        <v>2625</v>
      </c>
    </row>
    <row r="9997" ht="15.75" customHeight="1">
      <c r="A9997" s="142" t="s">
        <v>1480</v>
      </c>
    </row>
    <row r="9998" ht="15.75" customHeight="1">
      <c r="B9998" s="142" t="s">
        <v>1480</v>
      </c>
    </row>
    <row r="9999" ht="15.75" customHeight="1">
      <c r="C9999" s="142" t="s">
        <v>1847</v>
      </c>
    </row>
    <row r="10000" ht="15.75" customHeight="1">
      <c r="C10000" s="142" t="s">
        <v>1565</v>
      </c>
    </row>
    <row r="10001" ht="15.75" customHeight="1">
      <c r="C10001" s="142" t="s">
        <v>1517</v>
      </c>
    </row>
    <row r="10002" ht="15.75" customHeight="1">
      <c r="C10002" s="142" t="s">
        <v>1484</v>
      </c>
    </row>
    <row r="10003" ht="15.75" customHeight="1">
      <c r="C10003" s="142" t="s">
        <v>1485</v>
      </c>
    </row>
    <row r="10004" ht="15.75" customHeight="1">
      <c r="C10004" s="142" t="s">
        <v>1486</v>
      </c>
    </row>
    <row r="10005" ht="15.75" customHeight="1">
      <c r="C10005" s="142" t="s">
        <v>1510</v>
      </c>
    </row>
    <row r="10006" ht="15.75" customHeight="1">
      <c r="C10006" s="142" t="s">
        <v>1488</v>
      </c>
    </row>
    <row r="10007" ht="15.75" customHeight="1">
      <c r="C10007" s="142" t="s">
        <v>1489</v>
      </c>
    </row>
    <row r="10008" ht="15.75" customHeight="1">
      <c r="C10008" s="142" t="s">
        <v>2626</v>
      </c>
    </row>
    <row r="10009" ht="15.75" customHeight="1">
      <c r="C10009" s="142" t="s">
        <v>1719</v>
      </c>
    </row>
    <row r="10010" ht="15.75" customHeight="1">
      <c r="C10010" s="142" t="s">
        <v>1492</v>
      </c>
    </row>
    <row r="10011" ht="15.75" customHeight="1">
      <c r="C10011" s="142" t="s">
        <v>1480</v>
      </c>
    </row>
    <row r="10012" ht="15.75" customHeight="1">
      <c r="D10012" s="142" t="s">
        <v>1493</v>
      </c>
    </row>
    <row r="10013" ht="15.75" customHeight="1">
      <c r="D10013" s="142" t="s">
        <v>1852</v>
      </c>
    </row>
    <row r="10014" ht="15.75" customHeight="1">
      <c r="D10014" s="142" t="s">
        <v>1851</v>
      </c>
    </row>
    <row r="10015" ht="15.75" customHeight="1">
      <c r="D10015" s="142" t="s">
        <v>1850</v>
      </c>
    </row>
    <row r="10016" ht="15.75" customHeight="1">
      <c r="C10016" s="142" t="s">
        <v>1497</v>
      </c>
    </row>
    <row r="10017" ht="15.75" customHeight="1">
      <c r="C10017" s="142" t="s">
        <v>1498</v>
      </c>
    </row>
    <row r="10018" ht="15.75" customHeight="1">
      <c r="C10018" s="142" t="s">
        <v>1499</v>
      </c>
    </row>
    <row r="10019" ht="15.75" customHeight="1">
      <c r="C10019" s="142" t="s">
        <v>1500</v>
      </c>
    </row>
    <row r="10020" ht="15.75" customHeight="1">
      <c r="C10020" s="142" t="s">
        <v>1501</v>
      </c>
    </row>
    <row r="10021" ht="15.75" customHeight="1">
      <c r="B10021" s="142" t="s">
        <v>1497</v>
      </c>
    </row>
    <row r="10022" ht="15.75" customHeight="1">
      <c r="B10022" s="142" t="s">
        <v>1480</v>
      </c>
    </row>
    <row r="10023" ht="15.75" customHeight="1">
      <c r="C10023" s="142" t="s">
        <v>1952</v>
      </c>
    </row>
    <row r="10024" ht="15.75" customHeight="1">
      <c r="C10024" s="142" t="s">
        <v>1565</v>
      </c>
    </row>
    <row r="10025" ht="15.75" customHeight="1">
      <c r="C10025" s="142" t="s">
        <v>1517</v>
      </c>
    </row>
    <row r="10026" ht="15.75" customHeight="1">
      <c r="C10026" s="142" t="s">
        <v>1484</v>
      </c>
    </row>
    <row r="10027" ht="15.75" customHeight="1">
      <c r="C10027" s="142" t="s">
        <v>1485</v>
      </c>
    </row>
    <row r="10028" ht="15.75" customHeight="1">
      <c r="C10028" s="142" t="s">
        <v>1486</v>
      </c>
    </row>
    <row r="10029" ht="15.75" customHeight="1">
      <c r="C10029" s="142" t="s">
        <v>1510</v>
      </c>
    </row>
    <row r="10030" ht="15.75" customHeight="1">
      <c r="C10030" s="142" t="s">
        <v>1488</v>
      </c>
    </row>
    <row r="10031" ht="15.75" customHeight="1">
      <c r="C10031" s="142" t="s">
        <v>1489</v>
      </c>
    </row>
    <row r="10032" ht="15.75" customHeight="1">
      <c r="C10032" s="142" t="s">
        <v>1680</v>
      </c>
    </row>
    <row r="10033" ht="15.75" customHeight="1">
      <c r="C10033" s="142" t="s">
        <v>1719</v>
      </c>
    </row>
    <row r="10034" ht="15.75" customHeight="1">
      <c r="C10034" s="142" t="s">
        <v>1492</v>
      </c>
    </row>
    <row r="10035" ht="15.75" customHeight="1">
      <c r="C10035" s="142" t="s">
        <v>1480</v>
      </c>
    </row>
    <row r="10036" ht="15.75" customHeight="1">
      <c r="D10036" s="142" t="s">
        <v>1790</v>
      </c>
    </row>
    <row r="10037" ht="15.75" customHeight="1">
      <c r="D10037" s="142" t="s">
        <v>1953</v>
      </c>
    </row>
    <row r="10038" ht="15.75" customHeight="1">
      <c r="D10038" s="142" t="s">
        <v>1862</v>
      </c>
    </row>
    <row r="10039" ht="15.75" customHeight="1">
      <c r="D10039" s="142" t="s">
        <v>1506</v>
      </c>
    </row>
    <row r="10040" ht="15.75" customHeight="1">
      <c r="C10040" s="142" t="s">
        <v>1497</v>
      </c>
    </row>
    <row r="10041" ht="15.75" customHeight="1">
      <c r="C10041" s="142" t="s">
        <v>1498</v>
      </c>
    </row>
    <row r="10042" ht="15.75" customHeight="1">
      <c r="C10042" s="142" t="s">
        <v>1499</v>
      </c>
    </row>
    <row r="10043" ht="15.75" customHeight="1">
      <c r="C10043" s="142" t="s">
        <v>1500</v>
      </c>
    </row>
    <row r="10044" ht="15.75" customHeight="1">
      <c r="C10044" s="142" t="s">
        <v>1501</v>
      </c>
    </row>
    <row r="10045" ht="15.75" customHeight="1">
      <c r="B10045" s="142" t="s">
        <v>1497</v>
      </c>
    </row>
    <row r="10046" ht="15.75" customHeight="1">
      <c r="B10046" s="142" t="s">
        <v>1480</v>
      </c>
    </row>
    <row r="10047" ht="15.75" customHeight="1">
      <c r="C10047" s="142" t="s">
        <v>2627</v>
      </c>
    </row>
    <row r="10048" ht="15.75" customHeight="1">
      <c r="C10048" s="142" t="s">
        <v>1482</v>
      </c>
    </row>
    <row r="10049" ht="15.75" customHeight="1">
      <c r="C10049" s="142" t="s">
        <v>1517</v>
      </c>
    </row>
    <row r="10050" ht="15.75" customHeight="1">
      <c r="C10050" s="142" t="s">
        <v>1484</v>
      </c>
    </row>
    <row r="10051" ht="15.75" customHeight="1">
      <c r="C10051" s="142" t="s">
        <v>1485</v>
      </c>
    </row>
    <row r="10052" ht="15.75" customHeight="1">
      <c r="C10052" s="142" t="s">
        <v>1486</v>
      </c>
    </row>
    <row r="10053" ht="15.75" customHeight="1">
      <c r="C10053" s="142" t="s">
        <v>1510</v>
      </c>
    </row>
    <row r="10054" ht="15.75" customHeight="1">
      <c r="C10054" s="142" t="s">
        <v>1488</v>
      </c>
    </row>
    <row r="10055" ht="15.75" customHeight="1">
      <c r="C10055" s="142" t="s">
        <v>1489</v>
      </c>
    </row>
    <row r="10056" ht="15.75" customHeight="1">
      <c r="C10056" s="142" t="s">
        <v>2628</v>
      </c>
    </row>
    <row r="10057" ht="15.75" customHeight="1">
      <c r="C10057" s="142" t="s">
        <v>1674</v>
      </c>
    </row>
    <row r="10058" ht="15.75" customHeight="1">
      <c r="C10058" s="142" t="s">
        <v>1492</v>
      </c>
    </row>
    <row r="10059" ht="15.75" customHeight="1">
      <c r="C10059" s="142" t="s">
        <v>1480</v>
      </c>
    </row>
    <row r="10060" ht="15.75" customHeight="1">
      <c r="D10060" s="142" t="s">
        <v>1709</v>
      </c>
    </row>
    <row r="10061" ht="15.75" customHeight="1">
      <c r="D10061" s="142" t="s">
        <v>2457</v>
      </c>
    </row>
    <row r="10062" ht="15.75" customHeight="1">
      <c r="D10062" s="142" t="s">
        <v>2006</v>
      </c>
    </row>
    <row r="10063" ht="15.75" customHeight="1">
      <c r="D10063" s="142" t="s">
        <v>1870</v>
      </c>
    </row>
    <row r="10064" ht="15.75" customHeight="1">
      <c r="C10064" s="142" t="s">
        <v>1497</v>
      </c>
    </row>
    <row r="10065" ht="15.75" customHeight="1">
      <c r="C10065" s="142" t="s">
        <v>2223</v>
      </c>
    </row>
    <row r="10066" ht="15.75" customHeight="1">
      <c r="C10066" s="142" t="s">
        <v>1499</v>
      </c>
    </row>
    <row r="10067" ht="15.75" customHeight="1">
      <c r="C10067" s="142" t="s">
        <v>1500</v>
      </c>
    </row>
    <row r="10068" ht="15.75" customHeight="1">
      <c r="C10068" s="142" t="s">
        <v>1501</v>
      </c>
    </row>
    <row r="10069" ht="15.75" customHeight="1">
      <c r="B10069" s="142" t="s">
        <v>1497</v>
      </c>
    </row>
    <row r="10070" ht="15.75" customHeight="1">
      <c r="B10070" s="142" t="s">
        <v>1480</v>
      </c>
    </row>
    <row r="10071" ht="15.75" customHeight="1">
      <c r="C10071" s="142" t="s">
        <v>2629</v>
      </c>
    </row>
    <row r="10072" ht="15.75" customHeight="1">
      <c r="C10072" s="142" t="s">
        <v>1636</v>
      </c>
    </row>
    <row r="10073" ht="15.75" customHeight="1">
      <c r="C10073" s="142" t="s">
        <v>1517</v>
      </c>
    </row>
    <row r="10074" ht="15.75" customHeight="1">
      <c r="C10074" s="142" t="s">
        <v>1484</v>
      </c>
    </row>
    <row r="10075" ht="15.75" customHeight="1">
      <c r="C10075" s="142" t="s">
        <v>1485</v>
      </c>
    </row>
    <row r="10076" ht="15.75" customHeight="1">
      <c r="C10076" s="142" t="s">
        <v>1486</v>
      </c>
    </row>
    <row r="10077" ht="15.75" customHeight="1">
      <c r="C10077" s="142" t="s">
        <v>1510</v>
      </c>
    </row>
    <row r="10078" ht="15.75" customHeight="1">
      <c r="C10078" s="142" t="s">
        <v>1488</v>
      </c>
    </row>
    <row r="10079" ht="15.75" customHeight="1">
      <c r="C10079" s="142" t="s">
        <v>1489</v>
      </c>
    </row>
    <row r="10080" ht="15.75" customHeight="1">
      <c r="C10080" s="142" t="s">
        <v>2630</v>
      </c>
    </row>
    <row r="10081" ht="15.75" customHeight="1">
      <c r="C10081" s="142" t="s">
        <v>2631</v>
      </c>
    </row>
    <row r="10082" ht="15.75" customHeight="1">
      <c r="C10082" s="142" t="s">
        <v>1492</v>
      </c>
    </row>
    <row r="10083" ht="15.75" customHeight="1">
      <c r="C10083" s="142" t="s">
        <v>1480</v>
      </c>
    </row>
    <row r="10084" ht="15.75" customHeight="1">
      <c r="D10084" s="142" t="s">
        <v>1915</v>
      </c>
    </row>
    <row r="10085" ht="15.75" customHeight="1">
      <c r="D10085" s="142" t="s">
        <v>1716</v>
      </c>
    </row>
    <row r="10086" ht="15.75" customHeight="1">
      <c r="D10086" s="142" t="s">
        <v>1864</v>
      </c>
    </row>
    <row r="10087" ht="15.75" customHeight="1">
      <c r="D10087" s="142" t="s">
        <v>2246</v>
      </c>
    </row>
    <row r="10088" ht="15.75" customHeight="1">
      <c r="C10088" s="142" t="s">
        <v>1497</v>
      </c>
    </row>
    <row r="10089" ht="15.75" customHeight="1">
      <c r="C10089" s="142" t="s">
        <v>1678</v>
      </c>
    </row>
    <row r="10090" ht="15.75" customHeight="1">
      <c r="C10090" s="142" t="s">
        <v>1499</v>
      </c>
    </row>
    <row r="10091" ht="15.75" customHeight="1">
      <c r="C10091" s="142" t="s">
        <v>1500</v>
      </c>
    </row>
    <row r="10092" ht="15.75" customHeight="1">
      <c r="C10092" s="142" t="s">
        <v>1501</v>
      </c>
    </row>
    <row r="10093" ht="15.75" customHeight="1">
      <c r="B10093" s="142" t="s">
        <v>1497</v>
      </c>
    </row>
    <row r="10094" ht="15.75" customHeight="1">
      <c r="B10094" s="142" t="s">
        <v>1480</v>
      </c>
    </row>
    <row r="10095" ht="15.75" customHeight="1">
      <c r="C10095" s="142" t="s">
        <v>2570</v>
      </c>
    </row>
    <row r="10096" ht="15.75" customHeight="1">
      <c r="C10096" s="142" t="s">
        <v>1536</v>
      </c>
    </row>
    <row r="10097" ht="15.75" customHeight="1">
      <c r="C10097" s="142" t="s">
        <v>1517</v>
      </c>
    </row>
    <row r="10098" ht="15.75" customHeight="1">
      <c r="C10098" s="142" t="s">
        <v>1484</v>
      </c>
    </row>
    <row r="10099" ht="15.75" customHeight="1">
      <c r="C10099" s="142" t="s">
        <v>1485</v>
      </c>
    </row>
    <row r="10100" ht="15.75" customHeight="1">
      <c r="C10100" s="142" t="s">
        <v>1486</v>
      </c>
    </row>
    <row r="10101" ht="15.75" customHeight="1">
      <c r="C10101" s="142" t="s">
        <v>1510</v>
      </c>
    </row>
    <row r="10102" ht="15.75" customHeight="1">
      <c r="C10102" s="142" t="s">
        <v>1488</v>
      </c>
    </row>
    <row r="10103" ht="15.75" customHeight="1">
      <c r="C10103" s="142" t="s">
        <v>1489</v>
      </c>
    </row>
    <row r="10104" ht="15.75" customHeight="1">
      <c r="C10104" s="142" t="s">
        <v>2632</v>
      </c>
    </row>
    <row r="10105" ht="15.75" customHeight="1">
      <c r="C10105" s="142" t="s">
        <v>1674</v>
      </c>
    </row>
    <row r="10106" ht="15.75" customHeight="1">
      <c r="C10106" s="142" t="s">
        <v>1492</v>
      </c>
    </row>
    <row r="10107" ht="15.75" customHeight="1">
      <c r="C10107" s="142" t="s">
        <v>1480</v>
      </c>
    </row>
    <row r="10108" ht="15.75" customHeight="1">
      <c r="D10108" s="142" t="s">
        <v>1695</v>
      </c>
    </row>
    <row r="10109" ht="15.75" customHeight="1">
      <c r="D10109" s="142" t="s">
        <v>1910</v>
      </c>
    </row>
    <row r="10110" ht="15.75" customHeight="1">
      <c r="D10110" s="142" t="s">
        <v>2060</v>
      </c>
    </row>
    <row r="10111" ht="15.75" customHeight="1">
      <c r="D10111" s="142" t="s">
        <v>2277</v>
      </c>
    </row>
    <row r="10112" ht="15.75" customHeight="1">
      <c r="C10112" s="142" t="s">
        <v>1497</v>
      </c>
    </row>
    <row r="10113" ht="15.75" customHeight="1">
      <c r="C10113" s="142" t="s">
        <v>2032</v>
      </c>
    </row>
    <row r="10114" ht="15.75" customHeight="1">
      <c r="C10114" s="142" t="s">
        <v>1499</v>
      </c>
    </row>
    <row r="10115" ht="15.75" customHeight="1">
      <c r="C10115" s="142" t="s">
        <v>1500</v>
      </c>
    </row>
    <row r="10116" ht="15.75" customHeight="1">
      <c r="C10116" s="142" t="s">
        <v>1501</v>
      </c>
    </row>
    <row r="10117" ht="15.75" customHeight="1">
      <c r="B10117" s="142" t="s">
        <v>1497</v>
      </c>
    </row>
    <row r="10118" ht="15.75" customHeight="1">
      <c r="B10118" s="142" t="s">
        <v>1480</v>
      </c>
    </row>
    <row r="10119" ht="15.75" customHeight="1">
      <c r="C10119" s="142" t="s">
        <v>2633</v>
      </c>
    </row>
    <row r="10120" ht="15.75" customHeight="1">
      <c r="C10120" s="142" t="s">
        <v>1536</v>
      </c>
    </row>
    <row r="10121" ht="15.75" customHeight="1">
      <c r="C10121" s="142" t="s">
        <v>1517</v>
      </c>
    </row>
    <row r="10122" ht="15.75" customHeight="1">
      <c r="C10122" s="142" t="s">
        <v>1484</v>
      </c>
    </row>
    <row r="10123" ht="15.75" customHeight="1">
      <c r="C10123" s="142" t="s">
        <v>1485</v>
      </c>
    </row>
    <row r="10124" ht="15.75" customHeight="1">
      <c r="C10124" s="142" t="s">
        <v>1486</v>
      </c>
    </row>
    <row r="10125" ht="15.75" customHeight="1">
      <c r="C10125" s="142" t="s">
        <v>1510</v>
      </c>
    </row>
    <row r="10126" ht="15.75" customHeight="1">
      <c r="C10126" s="142" t="s">
        <v>1488</v>
      </c>
    </row>
    <row r="10127" ht="15.75" customHeight="1">
      <c r="C10127" s="142" t="s">
        <v>1489</v>
      </c>
    </row>
    <row r="10128" ht="15.75" customHeight="1">
      <c r="C10128" s="142" t="s">
        <v>2030</v>
      </c>
    </row>
    <row r="10129" ht="15.75" customHeight="1">
      <c r="C10129" s="142" t="s">
        <v>2202</v>
      </c>
    </row>
    <row r="10130" ht="15.75" customHeight="1">
      <c r="C10130" s="142" t="s">
        <v>1492</v>
      </c>
    </row>
    <row r="10131" ht="15.75" customHeight="1">
      <c r="C10131" s="142" t="s">
        <v>1480</v>
      </c>
    </row>
    <row r="10132" ht="15.75" customHeight="1">
      <c r="D10132" s="142" t="s">
        <v>1648</v>
      </c>
    </row>
    <row r="10133" ht="15.75" customHeight="1">
      <c r="D10133" s="142" t="s">
        <v>1856</v>
      </c>
    </row>
    <row r="10134" ht="15.75" customHeight="1">
      <c r="D10134" s="142" t="s">
        <v>1895</v>
      </c>
    </row>
    <row r="10135" ht="15.75" customHeight="1">
      <c r="D10135" s="142" t="s">
        <v>1824</v>
      </c>
    </row>
    <row r="10136" ht="15.75" customHeight="1">
      <c r="C10136" s="142" t="s">
        <v>1497</v>
      </c>
    </row>
    <row r="10137" ht="15.75" customHeight="1">
      <c r="C10137" s="142" t="s">
        <v>1526</v>
      </c>
    </row>
    <row r="10138" ht="15.75" customHeight="1">
      <c r="C10138" s="142" t="s">
        <v>1499</v>
      </c>
    </row>
    <row r="10139" ht="15.75" customHeight="1">
      <c r="C10139" s="142" t="s">
        <v>1500</v>
      </c>
    </row>
    <row r="10140" ht="15.75" customHeight="1">
      <c r="C10140" s="142" t="s">
        <v>1501</v>
      </c>
    </row>
    <row r="10141" ht="15.75" customHeight="1">
      <c r="B10141" s="142" t="s">
        <v>1497</v>
      </c>
    </row>
    <row r="10142" ht="15.75" customHeight="1"/>
    <row r="10143" ht="15.75" customHeight="1">
      <c r="A10143" s="142" t="s">
        <v>1527</v>
      </c>
    </row>
    <row r="10144" ht="15.75" customHeight="1"/>
    <row r="10145" ht="15.75" customHeight="1">
      <c r="A10145" s="142" t="s">
        <v>2634</v>
      </c>
    </row>
    <row r="10146" ht="15.75" customHeight="1">
      <c r="A10146" s="142" t="s">
        <v>1480</v>
      </c>
    </row>
    <row r="10147" ht="15.75" customHeight="1">
      <c r="B10147" s="142" t="s">
        <v>1480</v>
      </c>
    </row>
    <row r="10148" ht="15.75" customHeight="1">
      <c r="C10148" s="142" t="s">
        <v>2635</v>
      </c>
    </row>
    <row r="10149" ht="15.75" customHeight="1">
      <c r="C10149" s="142" t="s">
        <v>1607</v>
      </c>
    </row>
    <row r="10150" ht="15.75" customHeight="1">
      <c r="C10150" s="142" t="s">
        <v>1517</v>
      </c>
    </row>
    <row r="10151" ht="15.75" customHeight="1">
      <c r="C10151" s="142" t="s">
        <v>1484</v>
      </c>
    </row>
    <row r="10152" ht="15.75" customHeight="1">
      <c r="C10152" s="142" t="s">
        <v>1485</v>
      </c>
    </row>
    <row r="10153" ht="15.75" customHeight="1">
      <c r="C10153" s="142" t="s">
        <v>1486</v>
      </c>
    </row>
    <row r="10154" ht="15.75" customHeight="1">
      <c r="C10154" s="142" t="s">
        <v>1510</v>
      </c>
    </row>
    <row r="10155" ht="15.75" customHeight="1">
      <c r="C10155" s="142" t="s">
        <v>1488</v>
      </c>
    </row>
    <row r="10156" ht="15.75" customHeight="1">
      <c r="C10156" s="142" t="s">
        <v>1489</v>
      </c>
    </row>
    <row r="10157" ht="15.75" customHeight="1">
      <c r="C10157" s="142" t="s">
        <v>1620</v>
      </c>
    </row>
    <row r="10158" ht="15.75" customHeight="1">
      <c r="C10158" s="142" t="s">
        <v>1553</v>
      </c>
    </row>
    <row r="10159" ht="15.75" customHeight="1">
      <c r="C10159" s="142" t="s">
        <v>1492</v>
      </c>
    </row>
    <row r="10160" ht="15.75" customHeight="1">
      <c r="C10160" s="142" t="s">
        <v>1480</v>
      </c>
    </row>
    <row r="10161" ht="15.75" customHeight="1">
      <c r="D10161" s="142" t="s">
        <v>1611</v>
      </c>
    </row>
    <row r="10162" ht="15.75" customHeight="1">
      <c r="D10162" s="142" t="s">
        <v>1556</v>
      </c>
    </row>
    <row r="10163" ht="15.75" customHeight="1">
      <c r="D10163" s="142" t="s">
        <v>1819</v>
      </c>
    </row>
    <row r="10164" ht="15.75" customHeight="1">
      <c r="D10164" s="142" t="s">
        <v>1888</v>
      </c>
    </row>
    <row r="10165" ht="15.75" customHeight="1">
      <c r="C10165" s="142" t="s">
        <v>1497</v>
      </c>
    </row>
    <row r="10166" ht="15.75" customHeight="1">
      <c r="C10166" s="142" t="s">
        <v>1498</v>
      </c>
    </row>
    <row r="10167" ht="15.75" customHeight="1">
      <c r="C10167" s="142" t="s">
        <v>1499</v>
      </c>
    </row>
    <row r="10168" ht="15.75" customHeight="1">
      <c r="C10168" s="142" t="s">
        <v>1500</v>
      </c>
    </row>
    <row r="10169" ht="15.75" customHeight="1">
      <c r="C10169" s="142" t="s">
        <v>1501</v>
      </c>
    </row>
    <row r="10170" ht="15.75" customHeight="1">
      <c r="B10170" s="142" t="s">
        <v>1497</v>
      </c>
    </row>
    <row r="10171" ht="15.75" customHeight="1">
      <c r="B10171" s="142" t="s">
        <v>1480</v>
      </c>
    </row>
    <row r="10172" ht="15.75" customHeight="1">
      <c r="C10172" s="142" t="s">
        <v>2385</v>
      </c>
    </row>
    <row r="10173" ht="15.75" customHeight="1">
      <c r="C10173" s="142" t="s">
        <v>1536</v>
      </c>
    </row>
    <row r="10174" ht="15.75" customHeight="1">
      <c r="C10174" s="142" t="s">
        <v>1517</v>
      </c>
    </row>
    <row r="10175" ht="15.75" customHeight="1">
      <c r="C10175" s="142" t="s">
        <v>1484</v>
      </c>
    </row>
    <row r="10176" ht="15.75" customHeight="1">
      <c r="C10176" s="142" t="s">
        <v>1485</v>
      </c>
    </row>
    <row r="10177" ht="15.75" customHeight="1">
      <c r="C10177" s="142" t="s">
        <v>1486</v>
      </c>
    </row>
    <row r="10178" ht="15.75" customHeight="1">
      <c r="C10178" s="142" t="s">
        <v>1510</v>
      </c>
    </row>
    <row r="10179" ht="15.75" customHeight="1">
      <c r="C10179" s="142" t="s">
        <v>1488</v>
      </c>
    </row>
    <row r="10180" ht="15.75" customHeight="1">
      <c r="C10180" s="142" t="s">
        <v>1489</v>
      </c>
    </row>
    <row r="10181" ht="15.75" customHeight="1">
      <c r="C10181" s="142" t="s">
        <v>2349</v>
      </c>
    </row>
    <row r="10182" ht="15.75" customHeight="1">
      <c r="C10182" s="142" t="s">
        <v>2636</v>
      </c>
    </row>
    <row r="10183" ht="15.75" customHeight="1">
      <c r="C10183" s="142" t="s">
        <v>1492</v>
      </c>
    </row>
    <row r="10184" ht="15.75" customHeight="1">
      <c r="C10184" s="142" t="s">
        <v>1480</v>
      </c>
    </row>
    <row r="10185" ht="15.75" customHeight="1">
      <c r="D10185" s="142" t="s">
        <v>2256</v>
      </c>
    </row>
    <row r="10186" ht="15.75" customHeight="1">
      <c r="D10186" s="142" t="s">
        <v>1895</v>
      </c>
    </row>
    <row r="10187" ht="15.75" customHeight="1">
      <c r="D10187" s="142" t="s">
        <v>1989</v>
      </c>
    </row>
    <row r="10188" ht="15.75" customHeight="1">
      <c r="D10188" s="142" t="s">
        <v>2003</v>
      </c>
    </row>
    <row r="10189" ht="15.75" customHeight="1">
      <c r="C10189" s="142" t="s">
        <v>1497</v>
      </c>
    </row>
    <row r="10190" ht="15.75" customHeight="1">
      <c r="C10190" s="142" t="s">
        <v>1526</v>
      </c>
    </row>
    <row r="10191" ht="15.75" customHeight="1">
      <c r="C10191" s="142" t="s">
        <v>1499</v>
      </c>
    </row>
    <row r="10192" ht="15.75" customHeight="1">
      <c r="C10192" s="142" t="s">
        <v>1500</v>
      </c>
    </row>
    <row r="10193" ht="15.75" customHeight="1">
      <c r="C10193" s="142" t="s">
        <v>1501</v>
      </c>
    </row>
    <row r="10194" ht="15.75" customHeight="1">
      <c r="B10194" s="142" t="s">
        <v>1497</v>
      </c>
    </row>
    <row r="10195" ht="15.75" customHeight="1">
      <c r="B10195" s="142" t="s">
        <v>1480</v>
      </c>
    </row>
    <row r="10196" ht="15.75" customHeight="1">
      <c r="C10196" s="142" t="s">
        <v>2470</v>
      </c>
    </row>
    <row r="10197" ht="15.75" customHeight="1">
      <c r="C10197" s="142" t="s">
        <v>1565</v>
      </c>
    </row>
    <row r="10198" ht="15.75" customHeight="1">
      <c r="C10198" s="142" t="s">
        <v>1517</v>
      </c>
    </row>
    <row r="10199" ht="15.75" customHeight="1">
      <c r="C10199" s="142" t="s">
        <v>1484</v>
      </c>
    </row>
    <row r="10200" ht="15.75" customHeight="1">
      <c r="C10200" s="142" t="s">
        <v>1485</v>
      </c>
    </row>
    <row r="10201" ht="15.75" customHeight="1">
      <c r="C10201" s="142" t="s">
        <v>1486</v>
      </c>
    </row>
    <row r="10202" ht="15.75" customHeight="1">
      <c r="C10202" s="142" t="s">
        <v>1510</v>
      </c>
    </row>
    <row r="10203" ht="15.75" customHeight="1">
      <c r="C10203" s="142" t="s">
        <v>1488</v>
      </c>
    </row>
    <row r="10204" ht="15.75" customHeight="1">
      <c r="C10204" s="142" t="s">
        <v>1489</v>
      </c>
    </row>
    <row r="10205" ht="15.75" customHeight="1">
      <c r="C10205" s="142" t="s">
        <v>1620</v>
      </c>
    </row>
    <row r="10206" ht="15.75" customHeight="1">
      <c r="C10206" s="142" t="s">
        <v>1719</v>
      </c>
    </row>
    <row r="10207" ht="15.75" customHeight="1">
      <c r="C10207" s="142" t="s">
        <v>1492</v>
      </c>
    </row>
    <row r="10208" ht="15.75" customHeight="1">
      <c r="C10208" s="142" t="s">
        <v>1480</v>
      </c>
    </row>
    <row r="10209" ht="15.75" customHeight="1">
      <c r="D10209" s="142" t="s">
        <v>1758</v>
      </c>
    </row>
    <row r="10210" ht="15.75" customHeight="1">
      <c r="D10210" s="142" t="s">
        <v>1888</v>
      </c>
    </row>
    <row r="10211" ht="15.75" customHeight="1">
      <c r="D10211" s="142" t="s">
        <v>2140</v>
      </c>
    </row>
    <row r="10212" ht="15.75" customHeight="1">
      <c r="D10212" s="142" t="s">
        <v>1759</v>
      </c>
    </row>
    <row r="10213" ht="15.75" customHeight="1">
      <c r="C10213" s="142" t="s">
        <v>1497</v>
      </c>
    </row>
    <row r="10214" ht="15.75" customHeight="1">
      <c r="C10214" s="142" t="s">
        <v>1498</v>
      </c>
    </row>
    <row r="10215" ht="15.75" customHeight="1">
      <c r="C10215" s="142" t="s">
        <v>1499</v>
      </c>
    </row>
    <row r="10216" ht="15.75" customHeight="1">
      <c r="C10216" s="142" t="s">
        <v>1500</v>
      </c>
    </row>
    <row r="10217" ht="15.75" customHeight="1">
      <c r="C10217" s="142" t="s">
        <v>1501</v>
      </c>
    </row>
    <row r="10218" ht="15.75" customHeight="1">
      <c r="B10218" s="142" t="s">
        <v>1497</v>
      </c>
    </row>
    <row r="10219" ht="15.75" customHeight="1">
      <c r="B10219" s="142" t="s">
        <v>1480</v>
      </c>
    </row>
    <row r="10220" ht="15.75" customHeight="1">
      <c r="C10220" s="142" t="s">
        <v>1833</v>
      </c>
    </row>
    <row r="10221" ht="15.75" customHeight="1">
      <c r="C10221" s="142" t="s">
        <v>1536</v>
      </c>
    </row>
    <row r="10222" ht="15.75" customHeight="1">
      <c r="C10222" s="142" t="s">
        <v>1517</v>
      </c>
    </row>
    <row r="10223" ht="15.75" customHeight="1">
      <c r="C10223" s="142" t="s">
        <v>1484</v>
      </c>
    </row>
    <row r="10224" ht="15.75" customHeight="1">
      <c r="C10224" s="142" t="s">
        <v>1485</v>
      </c>
    </row>
    <row r="10225" ht="15.75" customHeight="1">
      <c r="C10225" s="142" t="s">
        <v>1486</v>
      </c>
    </row>
    <row r="10226" ht="15.75" customHeight="1">
      <c r="C10226" s="142" t="s">
        <v>1510</v>
      </c>
    </row>
    <row r="10227" ht="15.75" customHeight="1">
      <c r="C10227" s="142" t="s">
        <v>1488</v>
      </c>
    </row>
    <row r="10228" ht="15.75" customHeight="1">
      <c r="C10228" s="142" t="s">
        <v>1489</v>
      </c>
    </row>
    <row r="10229" ht="15.75" customHeight="1">
      <c r="C10229" s="142" t="s">
        <v>2637</v>
      </c>
    </row>
    <row r="10230" ht="15.75" customHeight="1">
      <c r="C10230" s="142" t="s">
        <v>1674</v>
      </c>
    </row>
    <row r="10231" ht="15.75" customHeight="1">
      <c r="C10231" s="142" t="s">
        <v>1492</v>
      </c>
    </row>
    <row r="10232" ht="15.75" customHeight="1">
      <c r="C10232" s="142" t="s">
        <v>1480</v>
      </c>
    </row>
    <row r="10233" ht="15.75" customHeight="1">
      <c r="D10233" s="142" t="s">
        <v>1675</v>
      </c>
    </row>
    <row r="10234" ht="15.75" customHeight="1">
      <c r="D10234" s="142" t="s">
        <v>1815</v>
      </c>
    </row>
    <row r="10235" ht="15.75" customHeight="1">
      <c r="D10235" s="142" t="s">
        <v>1962</v>
      </c>
    </row>
    <row r="10236" ht="15.75" customHeight="1">
      <c r="D10236" s="142" t="s">
        <v>1989</v>
      </c>
    </row>
    <row r="10237" ht="15.75" customHeight="1">
      <c r="C10237" s="142" t="s">
        <v>1497</v>
      </c>
    </row>
    <row r="10238" ht="15.75" customHeight="1">
      <c r="C10238" s="142" t="s">
        <v>1534</v>
      </c>
    </row>
    <row r="10239" ht="15.75" customHeight="1">
      <c r="C10239" s="142" t="s">
        <v>1499</v>
      </c>
    </row>
    <row r="10240" ht="15.75" customHeight="1">
      <c r="C10240" s="142" t="s">
        <v>1500</v>
      </c>
    </row>
    <row r="10241" ht="15.75" customHeight="1">
      <c r="C10241" s="142" t="s">
        <v>1501</v>
      </c>
    </row>
    <row r="10242" ht="15.75" customHeight="1">
      <c r="B10242" s="142" t="s">
        <v>1497</v>
      </c>
    </row>
    <row r="10243" ht="15.75" customHeight="1">
      <c r="B10243" s="142" t="s">
        <v>1480</v>
      </c>
    </row>
    <row r="10244" ht="15.75" customHeight="1">
      <c r="C10244" s="142" t="s">
        <v>2638</v>
      </c>
    </row>
    <row r="10245" ht="15.75" customHeight="1">
      <c r="C10245" s="142" t="s">
        <v>1565</v>
      </c>
    </row>
    <row r="10246" ht="15.75" customHeight="1">
      <c r="C10246" s="142" t="s">
        <v>1517</v>
      </c>
    </row>
    <row r="10247" ht="15.75" customHeight="1">
      <c r="C10247" s="142" t="s">
        <v>1484</v>
      </c>
    </row>
    <row r="10248" ht="15.75" customHeight="1">
      <c r="C10248" s="142" t="s">
        <v>1485</v>
      </c>
    </row>
    <row r="10249" ht="15.75" customHeight="1">
      <c r="C10249" s="142" t="s">
        <v>1486</v>
      </c>
    </row>
    <row r="10250" ht="15.75" customHeight="1">
      <c r="C10250" s="142" t="s">
        <v>1510</v>
      </c>
    </row>
    <row r="10251" ht="15.75" customHeight="1">
      <c r="C10251" s="142" t="s">
        <v>1488</v>
      </c>
    </row>
    <row r="10252" ht="15.75" customHeight="1">
      <c r="C10252" s="142" t="s">
        <v>1489</v>
      </c>
    </row>
    <row r="10253" ht="15.75" customHeight="1">
      <c r="C10253" s="142" t="s">
        <v>2639</v>
      </c>
    </row>
    <row r="10254" ht="15.75" customHeight="1">
      <c r="C10254" s="142" t="s">
        <v>2640</v>
      </c>
    </row>
    <row r="10255" ht="15.75" customHeight="1">
      <c r="C10255" s="142" t="s">
        <v>1492</v>
      </c>
    </row>
    <row r="10256" ht="15.75" customHeight="1">
      <c r="C10256" s="142" t="s">
        <v>1480</v>
      </c>
    </row>
    <row r="10257" ht="15.75" customHeight="1">
      <c r="D10257" s="142" t="s">
        <v>2641</v>
      </c>
    </row>
    <row r="10258" ht="15.75" customHeight="1">
      <c r="D10258" s="142" t="s">
        <v>1941</v>
      </c>
    </row>
    <row r="10259" ht="15.75" customHeight="1">
      <c r="D10259" s="142" t="s">
        <v>2259</v>
      </c>
    </row>
    <row r="10260" ht="15.75" customHeight="1">
      <c r="D10260" s="142" t="s">
        <v>1506</v>
      </c>
    </row>
    <row r="10261" ht="15.75" customHeight="1">
      <c r="C10261" s="142" t="s">
        <v>1497</v>
      </c>
    </row>
    <row r="10262" ht="15.75" customHeight="1">
      <c r="C10262" s="142" t="s">
        <v>1526</v>
      </c>
    </row>
    <row r="10263" ht="15.75" customHeight="1">
      <c r="C10263" s="142" t="s">
        <v>1499</v>
      </c>
    </row>
    <row r="10264" ht="15.75" customHeight="1">
      <c r="C10264" s="142" t="s">
        <v>1500</v>
      </c>
    </row>
    <row r="10265" ht="15.75" customHeight="1">
      <c r="C10265" s="142" t="s">
        <v>1501</v>
      </c>
    </row>
    <row r="10266" ht="15.75" customHeight="1">
      <c r="B10266" s="142" t="s">
        <v>1497</v>
      </c>
    </row>
    <row r="10267" ht="15.75" customHeight="1">
      <c r="B10267" s="142" t="s">
        <v>1480</v>
      </c>
    </row>
    <row r="10268" ht="15.75" customHeight="1">
      <c r="C10268" s="142" t="s">
        <v>2642</v>
      </c>
    </row>
    <row r="10269" ht="15.75" customHeight="1">
      <c r="C10269" s="142" t="s">
        <v>1565</v>
      </c>
    </row>
    <row r="10270" ht="15.75" customHeight="1">
      <c r="C10270" s="142" t="s">
        <v>1517</v>
      </c>
    </row>
    <row r="10271" ht="15.75" customHeight="1">
      <c r="C10271" s="142" t="s">
        <v>1484</v>
      </c>
    </row>
    <row r="10272" ht="15.75" customHeight="1">
      <c r="C10272" s="142" t="s">
        <v>1485</v>
      </c>
    </row>
    <row r="10273" ht="15.75" customHeight="1">
      <c r="C10273" s="142" t="s">
        <v>1486</v>
      </c>
    </row>
    <row r="10274" ht="15.75" customHeight="1">
      <c r="C10274" s="142" t="s">
        <v>1510</v>
      </c>
    </row>
    <row r="10275" ht="15.75" customHeight="1">
      <c r="C10275" s="142" t="s">
        <v>1488</v>
      </c>
    </row>
    <row r="10276" ht="15.75" customHeight="1">
      <c r="C10276" s="142" t="s">
        <v>1489</v>
      </c>
    </row>
    <row r="10277" ht="15.75" customHeight="1">
      <c r="C10277" s="142" t="s">
        <v>2643</v>
      </c>
    </row>
    <row r="10278" ht="15.75" customHeight="1">
      <c r="C10278" s="142" t="s">
        <v>1724</v>
      </c>
    </row>
    <row r="10279" ht="15.75" customHeight="1">
      <c r="C10279" s="142" t="s">
        <v>1492</v>
      </c>
    </row>
    <row r="10280" ht="15.75" customHeight="1">
      <c r="C10280" s="142" t="s">
        <v>1480</v>
      </c>
    </row>
    <row r="10281" ht="15.75" customHeight="1">
      <c r="D10281" s="142" t="s">
        <v>1790</v>
      </c>
    </row>
    <row r="10282" ht="15.75" customHeight="1">
      <c r="D10282" s="142" t="s">
        <v>2177</v>
      </c>
    </row>
    <row r="10283" ht="15.75" customHeight="1">
      <c r="D10283" s="142" t="s">
        <v>1864</v>
      </c>
    </row>
    <row r="10284" ht="15.75" customHeight="1">
      <c r="D10284" s="142" t="s">
        <v>2260</v>
      </c>
    </row>
    <row r="10285" ht="15.75" customHeight="1">
      <c r="C10285" s="142" t="s">
        <v>1497</v>
      </c>
    </row>
    <row r="10286" ht="15.75" customHeight="1">
      <c r="C10286" s="142" t="s">
        <v>1526</v>
      </c>
    </row>
    <row r="10287" ht="15.75" customHeight="1">
      <c r="C10287" s="142" t="s">
        <v>1499</v>
      </c>
    </row>
    <row r="10288" ht="15.75" customHeight="1">
      <c r="C10288" s="142" t="s">
        <v>1500</v>
      </c>
    </row>
    <row r="10289" ht="15.75" customHeight="1">
      <c r="C10289" s="142" t="s">
        <v>1501</v>
      </c>
    </row>
    <row r="10290" ht="15.75" customHeight="1">
      <c r="B10290" s="142" t="s">
        <v>1497</v>
      </c>
    </row>
    <row r="10291" ht="15.75" customHeight="1"/>
    <row r="10292" ht="15.75" customHeight="1">
      <c r="A10292" s="142" t="s">
        <v>1527</v>
      </c>
    </row>
    <row r="10293" ht="15.75" customHeight="1"/>
    <row r="10294" ht="15.75" customHeight="1">
      <c r="A10294" s="142" t="s">
        <v>2644</v>
      </c>
    </row>
    <row r="10295" ht="15.75" customHeight="1">
      <c r="A10295" s="142" t="s">
        <v>1480</v>
      </c>
    </row>
    <row r="10296" ht="15.75" customHeight="1">
      <c r="B10296" s="142" t="s">
        <v>1480</v>
      </c>
    </row>
    <row r="10297" ht="15.75" customHeight="1">
      <c r="C10297" s="142" t="s">
        <v>1717</v>
      </c>
    </row>
    <row r="10298" ht="15.75" customHeight="1">
      <c r="C10298" s="142" t="s">
        <v>1651</v>
      </c>
    </row>
    <row r="10299" ht="15.75" customHeight="1">
      <c r="C10299" s="142" t="s">
        <v>1517</v>
      </c>
    </row>
    <row r="10300" ht="15.75" customHeight="1">
      <c r="C10300" s="142" t="s">
        <v>1484</v>
      </c>
    </row>
    <row r="10301" ht="15.75" customHeight="1">
      <c r="C10301" s="142" t="s">
        <v>1485</v>
      </c>
    </row>
    <row r="10302" ht="15.75" customHeight="1">
      <c r="C10302" s="142" t="s">
        <v>1486</v>
      </c>
    </row>
    <row r="10303" ht="15.75" customHeight="1">
      <c r="C10303" s="142" t="s">
        <v>1510</v>
      </c>
    </row>
    <row r="10304" ht="15.75" customHeight="1">
      <c r="C10304" s="142" t="s">
        <v>1488</v>
      </c>
    </row>
    <row r="10305" ht="15.75" customHeight="1">
      <c r="C10305" s="142" t="s">
        <v>1489</v>
      </c>
    </row>
    <row r="10306" ht="15.75" customHeight="1">
      <c r="C10306" s="142" t="s">
        <v>2027</v>
      </c>
    </row>
    <row r="10307" ht="15.75" customHeight="1">
      <c r="C10307" s="142" t="s">
        <v>1719</v>
      </c>
    </row>
    <row r="10308" ht="15.75" customHeight="1">
      <c r="C10308" s="142" t="s">
        <v>1492</v>
      </c>
    </row>
    <row r="10309" ht="15.75" customHeight="1">
      <c r="C10309" s="142" t="s">
        <v>1480</v>
      </c>
    </row>
    <row r="10310" ht="15.75" customHeight="1">
      <c r="D10310" s="142" t="s">
        <v>1879</v>
      </c>
    </row>
    <row r="10311" ht="15.75" customHeight="1">
      <c r="D10311" s="142" t="s">
        <v>2645</v>
      </c>
    </row>
    <row r="10312" ht="15.75" customHeight="1">
      <c r="D10312" s="142" t="s">
        <v>1823</v>
      </c>
    </row>
    <row r="10313" ht="15.75" customHeight="1">
      <c r="D10313" s="142" t="s">
        <v>1611</v>
      </c>
    </row>
    <row r="10314" ht="15.75" customHeight="1">
      <c r="C10314" s="142" t="s">
        <v>1497</v>
      </c>
    </row>
    <row r="10315" ht="15.75" customHeight="1">
      <c r="C10315" s="142" t="s">
        <v>1498</v>
      </c>
    </row>
    <row r="10316" ht="15.75" customHeight="1">
      <c r="C10316" s="142" t="s">
        <v>1499</v>
      </c>
    </row>
    <row r="10317" ht="15.75" customHeight="1">
      <c r="C10317" s="142" t="s">
        <v>1500</v>
      </c>
    </row>
    <row r="10318" ht="15.75" customHeight="1">
      <c r="C10318" s="142" t="s">
        <v>1501</v>
      </c>
    </row>
    <row r="10319" ht="15.75" customHeight="1">
      <c r="B10319" s="142" t="s">
        <v>1497</v>
      </c>
    </row>
    <row r="10320" ht="15.75" customHeight="1">
      <c r="B10320" s="142" t="s">
        <v>1480</v>
      </c>
    </row>
    <row r="10321" ht="15.75" customHeight="1">
      <c r="C10321" s="142" t="s">
        <v>2646</v>
      </c>
    </row>
    <row r="10322" ht="15.75" customHeight="1">
      <c r="C10322" s="142" t="s">
        <v>1550</v>
      </c>
    </row>
    <row r="10323" ht="15.75" customHeight="1">
      <c r="C10323" s="142" t="s">
        <v>1517</v>
      </c>
    </row>
    <row r="10324" ht="15.75" customHeight="1">
      <c r="C10324" s="142" t="s">
        <v>1484</v>
      </c>
    </row>
    <row r="10325" ht="15.75" customHeight="1">
      <c r="C10325" s="142" t="s">
        <v>1485</v>
      </c>
    </row>
    <row r="10326" ht="15.75" customHeight="1">
      <c r="C10326" s="142" t="s">
        <v>1486</v>
      </c>
    </row>
    <row r="10327" ht="15.75" customHeight="1">
      <c r="C10327" s="142" t="s">
        <v>1510</v>
      </c>
    </row>
    <row r="10328" ht="15.75" customHeight="1">
      <c r="C10328" s="142" t="s">
        <v>1488</v>
      </c>
    </row>
    <row r="10329" ht="15.75" customHeight="1">
      <c r="C10329" s="142" t="s">
        <v>1489</v>
      </c>
    </row>
    <row r="10330" ht="15.75" customHeight="1">
      <c r="C10330" s="142" t="s">
        <v>2319</v>
      </c>
    </row>
    <row r="10331" ht="15.75" customHeight="1">
      <c r="C10331" s="142" t="s">
        <v>2647</v>
      </c>
    </row>
    <row r="10332" ht="15.75" customHeight="1">
      <c r="C10332" s="142" t="s">
        <v>1492</v>
      </c>
    </row>
    <row r="10333" ht="15.75" customHeight="1">
      <c r="C10333" s="142" t="s">
        <v>1480</v>
      </c>
    </row>
    <row r="10334" ht="15.75" customHeight="1">
      <c r="D10334" s="142" t="s">
        <v>2648</v>
      </c>
    </row>
    <row r="10335" ht="15.75" customHeight="1">
      <c r="D10335" s="142" t="s">
        <v>1579</v>
      </c>
    </row>
    <row r="10336" ht="15.75" customHeight="1">
      <c r="D10336" s="142" t="s">
        <v>1578</v>
      </c>
    </row>
    <row r="10337" ht="15.75" customHeight="1">
      <c r="D10337" s="142" t="s">
        <v>1879</v>
      </c>
    </row>
    <row r="10338" ht="15.75" customHeight="1">
      <c r="C10338" s="142" t="s">
        <v>1497</v>
      </c>
    </row>
    <row r="10339" ht="15.75" customHeight="1">
      <c r="C10339" s="142" t="s">
        <v>2586</v>
      </c>
    </row>
    <row r="10340" ht="15.75" customHeight="1">
      <c r="C10340" s="142" t="s">
        <v>1499</v>
      </c>
    </row>
    <row r="10341" ht="15.75" customHeight="1">
      <c r="C10341" s="142" t="s">
        <v>1500</v>
      </c>
    </row>
    <row r="10342" ht="15.75" customHeight="1">
      <c r="C10342" s="142" t="s">
        <v>1501</v>
      </c>
    </row>
    <row r="10343" ht="15.75" customHeight="1">
      <c r="B10343" s="142" t="s">
        <v>1497</v>
      </c>
    </row>
    <row r="10344" ht="15.75" customHeight="1">
      <c r="B10344" s="142" t="s">
        <v>1480</v>
      </c>
    </row>
    <row r="10345" ht="15.75" customHeight="1">
      <c r="C10345" s="142" t="s">
        <v>2649</v>
      </c>
    </row>
    <row r="10346" ht="15.75" customHeight="1">
      <c r="C10346" s="142" t="s">
        <v>1536</v>
      </c>
    </row>
    <row r="10347" ht="15.75" customHeight="1">
      <c r="C10347" s="142" t="s">
        <v>1517</v>
      </c>
    </row>
    <row r="10348" ht="15.75" customHeight="1">
      <c r="C10348" s="142" t="s">
        <v>1484</v>
      </c>
    </row>
    <row r="10349" ht="15.75" customHeight="1">
      <c r="C10349" s="142" t="s">
        <v>1485</v>
      </c>
    </row>
    <row r="10350" ht="15.75" customHeight="1">
      <c r="C10350" s="142" t="s">
        <v>1486</v>
      </c>
    </row>
    <row r="10351" ht="15.75" customHeight="1">
      <c r="C10351" s="142" t="s">
        <v>1510</v>
      </c>
    </row>
    <row r="10352" ht="15.75" customHeight="1">
      <c r="C10352" s="142" t="s">
        <v>1488</v>
      </c>
    </row>
    <row r="10353" ht="15.75" customHeight="1">
      <c r="C10353" s="142" t="s">
        <v>1489</v>
      </c>
    </row>
    <row r="10354" ht="15.75" customHeight="1">
      <c r="C10354" s="142" t="s">
        <v>2650</v>
      </c>
    </row>
    <row r="10355" ht="15.75" customHeight="1">
      <c r="C10355" s="142" t="s">
        <v>1553</v>
      </c>
    </row>
    <row r="10356" ht="15.75" customHeight="1">
      <c r="C10356" s="142" t="s">
        <v>1492</v>
      </c>
    </row>
    <row r="10357" ht="15.75" customHeight="1">
      <c r="C10357" s="142" t="s">
        <v>1480</v>
      </c>
    </row>
    <row r="10358" ht="15.75" customHeight="1">
      <c r="D10358" s="142" t="s">
        <v>2651</v>
      </c>
    </row>
    <row r="10359" ht="15.75" customHeight="1">
      <c r="D10359" s="142" t="s">
        <v>2242</v>
      </c>
    </row>
    <row r="10360" ht="15.75" customHeight="1">
      <c r="D10360" s="142" t="s">
        <v>1737</v>
      </c>
    </row>
    <row r="10361" ht="15.75" customHeight="1">
      <c r="D10361" s="142" t="s">
        <v>1580</v>
      </c>
    </row>
    <row r="10362" ht="15.75" customHeight="1">
      <c r="C10362" s="142" t="s">
        <v>1497</v>
      </c>
    </row>
    <row r="10363" ht="15.75" customHeight="1">
      <c r="C10363" s="142" t="s">
        <v>2223</v>
      </c>
    </row>
    <row r="10364" ht="15.75" customHeight="1">
      <c r="C10364" s="142" t="s">
        <v>1499</v>
      </c>
    </row>
    <row r="10365" ht="15.75" customHeight="1">
      <c r="C10365" s="142" t="s">
        <v>1500</v>
      </c>
    </row>
    <row r="10366" ht="15.75" customHeight="1">
      <c r="C10366" s="142" t="s">
        <v>1501</v>
      </c>
    </row>
    <row r="10367" ht="15.75" customHeight="1">
      <c r="B10367" s="142" t="s">
        <v>1497</v>
      </c>
    </row>
    <row r="10368" ht="15.75" customHeight="1">
      <c r="B10368" s="142" t="s">
        <v>1480</v>
      </c>
    </row>
    <row r="10369" ht="15.75" customHeight="1">
      <c r="C10369" s="142" t="s">
        <v>2652</v>
      </c>
    </row>
    <row r="10370" ht="15.75" customHeight="1">
      <c r="C10370" s="142" t="s">
        <v>1565</v>
      </c>
    </row>
    <row r="10371" ht="15.75" customHeight="1">
      <c r="C10371" s="142" t="s">
        <v>1517</v>
      </c>
    </row>
    <row r="10372" ht="15.75" customHeight="1">
      <c r="C10372" s="142" t="s">
        <v>1484</v>
      </c>
    </row>
    <row r="10373" ht="15.75" customHeight="1">
      <c r="C10373" s="142" t="s">
        <v>1485</v>
      </c>
    </row>
    <row r="10374" ht="15.75" customHeight="1">
      <c r="C10374" s="142" t="s">
        <v>1486</v>
      </c>
    </row>
    <row r="10375" ht="15.75" customHeight="1">
      <c r="C10375" s="142" t="s">
        <v>1510</v>
      </c>
    </row>
    <row r="10376" ht="15.75" customHeight="1">
      <c r="C10376" s="142" t="s">
        <v>1488</v>
      </c>
    </row>
    <row r="10377" ht="15.75" customHeight="1">
      <c r="C10377" s="142" t="s">
        <v>1489</v>
      </c>
    </row>
    <row r="10378" ht="15.75" customHeight="1">
      <c r="C10378" s="142" t="s">
        <v>2653</v>
      </c>
    </row>
    <row r="10379" ht="15.75" customHeight="1">
      <c r="C10379" s="142" t="s">
        <v>1719</v>
      </c>
    </row>
    <row r="10380" ht="15.75" customHeight="1">
      <c r="C10380" s="142" t="s">
        <v>1492</v>
      </c>
    </row>
    <row r="10381" ht="15.75" customHeight="1">
      <c r="C10381" s="142" t="s">
        <v>1480</v>
      </c>
    </row>
    <row r="10382" ht="15.75" customHeight="1">
      <c r="D10382" s="142" t="s">
        <v>1493</v>
      </c>
    </row>
    <row r="10383" ht="15.75" customHeight="1">
      <c r="D10383" s="142" t="s">
        <v>1508</v>
      </c>
    </row>
    <row r="10384" ht="15.75" customHeight="1">
      <c r="D10384" s="142" t="s">
        <v>1941</v>
      </c>
    </row>
    <row r="10385" ht="15.75" customHeight="1">
      <c r="D10385" s="142" t="s">
        <v>1629</v>
      </c>
    </row>
    <row r="10386" ht="15.75" customHeight="1">
      <c r="C10386" s="142" t="s">
        <v>1497</v>
      </c>
    </row>
    <row r="10387" ht="15.75" customHeight="1">
      <c r="C10387" s="142" t="s">
        <v>1534</v>
      </c>
    </row>
    <row r="10388" ht="15.75" customHeight="1">
      <c r="C10388" s="142" t="s">
        <v>1499</v>
      </c>
    </row>
    <row r="10389" ht="15.75" customHeight="1">
      <c r="C10389" s="142" t="s">
        <v>1500</v>
      </c>
    </row>
    <row r="10390" ht="15.75" customHeight="1">
      <c r="C10390" s="142" t="s">
        <v>1501</v>
      </c>
    </row>
    <row r="10391" ht="15.75" customHeight="1">
      <c r="B10391" s="142" t="s">
        <v>1497</v>
      </c>
    </row>
    <row r="10392" ht="15.75" customHeight="1">
      <c r="B10392" s="142" t="s">
        <v>1480</v>
      </c>
    </row>
    <row r="10393" ht="15.75" customHeight="1">
      <c r="C10393" s="142" t="s">
        <v>2654</v>
      </c>
    </row>
    <row r="10394" ht="15.75" customHeight="1">
      <c r="C10394" s="142" t="s">
        <v>1636</v>
      </c>
    </row>
    <row r="10395" ht="15.75" customHeight="1">
      <c r="C10395" s="142" t="s">
        <v>1517</v>
      </c>
    </row>
    <row r="10396" ht="15.75" customHeight="1">
      <c r="C10396" s="142" t="s">
        <v>1484</v>
      </c>
    </row>
    <row r="10397" ht="15.75" customHeight="1">
      <c r="C10397" s="142" t="s">
        <v>1485</v>
      </c>
    </row>
    <row r="10398" ht="15.75" customHeight="1">
      <c r="C10398" s="142" t="s">
        <v>1486</v>
      </c>
    </row>
    <row r="10399" ht="15.75" customHeight="1">
      <c r="C10399" s="142" t="s">
        <v>1510</v>
      </c>
    </row>
    <row r="10400" ht="15.75" customHeight="1">
      <c r="C10400" s="142" t="s">
        <v>1488</v>
      </c>
    </row>
    <row r="10401" ht="15.75" customHeight="1">
      <c r="C10401" s="142" t="s">
        <v>1489</v>
      </c>
    </row>
    <row r="10402" ht="15.75" customHeight="1">
      <c r="C10402" s="142" t="s">
        <v>2102</v>
      </c>
    </row>
    <row r="10403" ht="15.75" customHeight="1">
      <c r="C10403" s="142" t="s">
        <v>1553</v>
      </c>
    </row>
    <row r="10404" ht="15.75" customHeight="1">
      <c r="C10404" s="142" t="s">
        <v>1492</v>
      </c>
    </row>
    <row r="10405" ht="15.75" customHeight="1">
      <c r="C10405" s="142" t="s">
        <v>1480</v>
      </c>
    </row>
    <row r="10406" ht="15.75" customHeight="1">
      <c r="D10406" s="142" t="s">
        <v>2103</v>
      </c>
    </row>
    <row r="10407" ht="15.75" customHeight="1">
      <c r="D10407" s="142" t="s">
        <v>1895</v>
      </c>
    </row>
    <row r="10408" ht="15.75" customHeight="1">
      <c r="D10408" s="142" t="s">
        <v>1532</v>
      </c>
    </row>
    <row r="10409" ht="15.75" customHeight="1">
      <c r="D10409" s="142" t="s">
        <v>1832</v>
      </c>
    </row>
    <row r="10410" ht="15.75" customHeight="1">
      <c r="C10410" s="142" t="s">
        <v>1497</v>
      </c>
    </row>
    <row r="10411" ht="15.75" customHeight="1">
      <c r="C10411" s="142" t="s">
        <v>1534</v>
      </c>
    </row>
    <row r="10412" ht="15.75" customHeight="1">
      <c r="C10412" s="142" t="s">
        <v>1499</v>
      </c>
    </row>
    <row r="10413" ht="15.75" customHeight="1">
      <c r="C10413" s="142" t="s">
        <v>1500</v>
      </c>
    </row>
    <row r="10414" ht="15.75" customHeight="1">
      <c r="C10414" s="142" t="s">
        <v>1501</v>
      </c>
    </row>
    <row r="10415" ht="15.75" customHeight="1">
      <c r="B10415" s="142" t="s">
        <v>1497</v>
      </c>
    </row>
    <row r="10416" ht="15.75" customHeight="1">
      <c r="B10416" s="142" t="s">
        <v>1480</v>
      </c>
    </row>
    <row r="10417" ht="15.75" customHeight="1">
      <c r="C10417" s="142" t="s">
        <v>2094</v>
      </c>
    </row>
    <row r="10418" ht="15.75" customHeight="1">
      <c r="C10418" s="142" t="s">
        <v>1536</v>
      </c>
    </row>
    <row r="10419" ht="15.75" customHeight="1">
      <c r="C10419" s="142" t="s">
        <v>1517</v>
      </c>
    </row>
    <row r="10420" ht="15.75" customHeight="1">
      <c r="C10420" s="142" t="s">
        <v>1484</v>
      </c>
    </row>
    <row r="10421" ht="15.75" customHeight="1">
      <c r="C10421" s="142" t="s">
        <v>1485</v>
      </c>
    </row>
    <row r="10422" ht="15.75" customHeight="1">
      <c r="C10422" s="142" t="s">
        <v>1486</v>
      </c>
    </row>
    <row r="10423" ht="15.75" customHeight="1">
      <c r="C10423" s="142" t="s">
        <v>1510</v>
      </c>
    </row>
    <row r="10424" ht="15.75" customHeight="1">
      <c r="C10424" s="142" t="s">
        <v>1488</v>
      </c>
    </row>
    <row r="10425" ht="15.75" customHeight="1">
      <c r="C10425" s="142" t="s">
        <v>1489</v>
      </c>
    </row>
    <row r="10426" ht="15.75" customHeight="1">
      <c r="C10426" s="142" t="s">
        <v>1757</v>
      </c>
    </row>
    <row r="10427" ht="15.75" customHeight="1">
      <c r="C10427" s="142" t="s">
        <v>1674</v>
      </c>
    </row>
    <row r="10428" ht="15.75" customHeight="1">
      <c r="C10428" s="142" t="s">
        <v>1492</v>
      </c>
    </row>
    <row r="10429" ht="15.75" customHeight="1">
      <c r="C10429" s="142" t="s">
        <v>1480</v>
      </c>
    </row>
    <row r="10430" ht="15.75" customHeight="1">
      <c r="D10430" s="142" t="s">
        <v>1675</v>
      </c>
    </row>
    <row r="10431" ht="15.75" customHeight="1">
      <c r="D10431" s="142" t="s">
        <v>2645</v>
      </c>
    </row>
    <row r="10432" ht="15.75" customHeight="1">
      <c r="D10432" s="142" t="s">
        <v>1974</v>
      </c>
    </row>
    <row r="10433" ht="15.75" customHeight="1">
      <c r="D10433" s="142" t="s">
        <v>2655</v>
      </c>
    </row>
    <row r="10434" ht="15.75" customHeight="1">
      <c r="C10434" s="142" t="s">
        <v>1497</v>
      </c>
    </row>
    <row r="10435" ht="15.75" customHeight="1">
      <c r="C10435" s="142" t="s">
        <v>1526</v>
      </c>
    </row>
    <row r="10436" ht="15.75" customHeight="1">
      <c r="C10436" s="142" t="s">
        <v>1499</v>
      </c>
    </row>
    <row r="10437" ht="15.75" customHeight="1">
      <c r="C10437" s="142" t="s">
        <v>1500</v>
      </c>
    </row>
    <row r="10438" ht="15.75" customHeight="1">
      <c r="C10438" s="142" t="s">
        <v>1501</v>
      </c>
    </row>
    <row r="10439" ht="15.75" customHeight="1">
      <c r="B10439" s="142" t="s">
        <v>1497</v>
      </c>
    </row>
    <row r="10440" ht="15.75" customHeight="1"/>
    <row r="10441" ht="15.75" customHeight="1">
      <c r="A10441" s="142" t="s">
        <v>1527</v>
      </c>
    </row>
    <row r="10442" ht="15.75" customHeight="1"/>
    <row r="10443" ht="15.75" customHeight="1">
      <c r="A10443" s="142" t="s">
        <v>2656</v>
      </c>
    </row>
    <row r="10444" ht="15.75" customHeight="1">
      <c r="A10444" s="142" t="s">
        <v>1480</v>
      </c>
    </row>
    <row r="10445" ht="15.75" customHeight="1">
      <c r="B10445" s="142" t="s">
        <v>1480</v>
      </c>
    </row>
    <row r="10446" ht="15.75" customHeight="1">
      <c r="C10446" s="142" t="s">
        <v>2479</v>
      </c>
    </row>
    <row r="10447" ht="15.75" customHeight="1">
      <c r="C10447" s="142" t="s">
        <v>1565</v>
      </c>
    </row>
    <row r="10448" ht="15.75" customHeight="1">
      <c r="C10448" s="142" t="s">
        <v>1517</v>
      </c>
    </row>
    <row r="10449" ht="15.75" customHeight="1">
      <c r="C10449" s="142" t="s">
        <v>1484</v>
      </c>
    </row>
    <row r="10450" ht="15.75" customHeight="1">
      <c r="C10450" s="142" t="s">
        <v>1485</v>
      </c>
    </row>
    <row r="10451" ht="15.75" customHeight="1">
      <c r="C10451" s="142" t="s">
        <v>1486</v>
      </c>
    </row>
    <row r="10452" ht="15.75" customHeight="1">
      <c r="C10452" s="142" t="s">
        <v>1510</v>
      </c>
    </row>
    <row r="10453" ht="15.75" customHeight="1">
      <c r="C10453" s="142" t="s">
        <v>1488</v>
      </c>
    </row>
    <row r="10454" ht="15.75" customHeight="1">
      <c r="C10454" s="142" t="s">
        <v>1489</v>
      </c>
    </row>
    <row r="10455" ht="15.75" customHeight="1">
      <c r="C10455" s="142" t="s">
        <v>2657</v>
      </c>
    </row>
    <row r="10456" ht="15.75" customHeight="1">
      <c r="C10456" s="142" t="s">
        <v>2481</v>
      </c>
    </row>
    <row r="10457" ht="15.75" customHeight="1">
      <c r="C10457" s="142" t="s">
        <v>1492</v>
      </c>
    </row>
    <row r="10458" ht="15.75" customHeight="1">
      <c r="C10458" s="142" t="s">
        <v>1480</v>
      </c>
    </row>
    <row r="10459" ht="15.75" customHeight="1">
      <c r="D10459" s="142" t="s">
        <v>1493</v>
      </c>
    </row>
    <row r="10460" ht="15.75" customHeight="1">
      <c r="D10460" s="142" t="s">
        <v>1994</v>
      </c>
    </row>
    <row r="10461" ht="15.75" customHeight="1">
      <c r="D10461" s="142" t="s">
        <v>1941</v>
      </c>
    </row>
    <row r="10462" ht="15.75" customHeight="1">
      <c r="D10462" s="142" t="s">
        <v>1629</v>
      </c>
    </row>
    <row r="10463" ht="15.75" customHeight="1">
      <c r="C10463" s="142" t="s">
        <v>1497</v>
      </c>
    </row>
    <row r="10464" ht="15.75" customHeight="1">
      <c r="C10464" s="142" t="s">
        <v>2586</v>
      </c>
    </row>
    <row r="10465" ht="15.75" customHeight="1">
      <c r="C10465" s="142" t="s">
        <v>1499</v>
      </c>
    </row>
    <row r="10466" ht="15.75" customHeight="1">
      <c r="C10466" s="142" t="s">
        <v>1500</v>
      </c>
    </row>
    <row r="10467" ht="15.75" customHeight="1">
      <c r="C10467" s="142" t="s">
        <v>1501</v>
      </c>
    </row>
    <row r="10468" ht="15.75" customHeight="1">
      <c r="B10468" s="142" t="s">
        <v>1497</v>
      </c>
    </row>
    <row r="10469" ht="15.75" customHeight="1">
      <c r="B10469" s="142" t="s">
        <v>1480</v>
      </c>
    </row>
    <row r="10470" ht="15.75" customHeight="1">
      <c r="C10470" s="142" t="s">
        <v>2658</v>
      </c>
    </row>
    <row r="10471" ht="15.75" customHeight="1">
      <c r="C10471" s="142" t="s">
        <v>1536</v>
      </c>
    </row>
    <row r="10472" ht="15.75" customHeight="1">
      <c r="C10472" s="142" t="s">
        <v>1517</v>
      </c>
    </row>
    <row r="10473" ht="15.75" customHeight="1">
      <c r="C10473" s="142" t="s">
        <v>1484</v>
      </c>
    </row>
    <row r="10474" ht="15.75" customHeight="1">
      <c r="C10474" s="142" t="s">
        <v>1485</v>
      </c>
    </row>
    <row r="10475" ht="15.75" customHeight="1">
      <c r="C10475" s="142" t="s">
        <v>1486</v>
      </c>
    </row>
    <row r="10476" ht="15.75" customHeight="1">
      <c r="C10476" s="142" t="s">
        <v>1510</v>
      </c>
    </row>
    <row r="10477" ht="15.75" customHeight="1">
      <c r="C10477" s="142" t="s">
        <v>1488</v>
      </c>
    </row>
    <row r="10478" ht="15.75" customHeight="1">
      <c r="C10478" s="142" t="s">
        <v>1489</v>
      </c>
    </row>
    <row r="10479" ht="15.75" customHeight="1">
      <c r="C10479" s="142" t="s">
        <v>1988</v>
      </c>
    </row>
    <row r="10480" ht="15.75" customHeight="1">
      <c r="C10480" s="142" t="s">
        <v>1553</v>
      </c>
    </row>
    <row r="10481" ht="15.75" customHeight="1">
      <c r="C10481" s="142" t="s">
        <v>1492</v>
      </c>
    </row>
    <row r="10482" ht="15.75" customHeight="1">
      <c r="C10482" s="142" t="s">
        <v>1480</v>
      </c>
    </row>
    <row r="10483" ht="15.75" customHeight="1">
      <c r="D10483" s="142" t="s">
        <v>2009</v>
      </c>
    </row>
    <row r="10484" ht="15.75" customHeight="1">
      <c r="D10484" s="142" t="s">
        <v>1559</v>
      </c>
    </row>
    <row r="10485" ht="15.75" customHeight="1">
      <c r="D10485" s="142" t="s">
        <v>1747</v>
      </c>
    </row>
    <row r="10486" ht="15.75" customHeight="1">
      <c r="D10486" s="142" t="s">
        <v>2601</v>
      </c>
    </row>
    <row r="10487" ht="15.75" customHeight="1">
      <c r="C10487" s="142" t="s">
        <v>1497</v>
      </c>
    </row>
    <row r="10488" ht="15.75" customHeight="1">
      <c r="C10488" s="142" t="s">
        <v>1534</v>
      </c>
    </row>
    <row r="10489" ht="15.75" customHeight="1">
      <c r="C10489" s="142" t="s">
        <v>1499</v>
      </c>
    </row>
    <row r="10490" ht="15.75" customHeight="1">
      <c r="C10490" s="142" t="s">
        <v>1500</v>
      </c>
    </row>
    <row r="10491" ht="15.75" customHeight="1">
      <c r="C10491" s="142" t="s">
        <v>1501</v>
      </c>
    </row>
    <row r="10492" ht="15.75" customHeight="1">
      <c r="B10492" s="142" t="s">
        <v>1497</v>
      </c>
    </row>
    <row r="10493" ht="15.75" customHeight="1">
      <c r="B10493" s="142" t="s">
        <v>1480</v>
      </c>
    </row>
    <row r="10494" ht="15.75" customHeight="1">
      <c r="C10494" s="142" t="s">
        <v>2659</v>
      </c>
    </row>
    <row r="10495" ht="15.75" customHeight="1">
      <c r="C10495" s="142" t="s">
        <v>1817</v>
      </c>
    </row>
    <row r="10496" ht="15.75" customHeight="1">
      <c r="C10496" s="142" t="s">
        <v>1517</v>
      </c>
    </row>
    <row r="10497" ht="15.75" customHeight="1">
      <c r="C10497" s="142" t="s">
        <v>1484</v>
      </c>
    </row>
    <row r="10498" ht="15.75" customHeight="1">
      <c r="C10498" s="142" t="s">
        <v>1485</v>
      </c>
    </row>
    <row r="10499" ht="15.75" customHeight="1">
      <c r="C10499" s="142" t="s">
        <v>1486</v>
      </c>
    </row>
    <row r="10500" ht="15.75" customHeight="1">
      <c r="C10500" s="142" t="s">
        <v>1510</v>
      </c>
    </row>
    <row r="10501" ht="15.75" customHeight="1">
      <c r="C10501" s="142" t="s">
        <v>1488</v>
      </c>
    </row>
    <row r="10502" ht="15.75" customHeight="1">
      <c r="C10502" s="142" t="s">
        <v>1657</v>
      </c>
    </row>
    <row r="10503" ht="15.75" customHeight="1">
      <c r="C10503" s="142" t="s">
        <v>2030</v>
      </c>
    </row>
    <row r="10504" ht="15.75" customHeight="1">
      <c r="C10504" s="142" t="s">
        <v>1787</v>
      </c>
    </row>
    <row r="10505" ht="15.75" customHeight="1">
      <c r="C10505" s="142" t="s">
        <v>1492</v>
      </c>
    </row>
    <row r="10506" ht="15.75" customHeight="1">
      <c r="C10506" s="142" t="s">
        <v>1480</v>
      </c>
    </row>
    <row r="10507" ht="15.75" customHeight="1">
      <c r="D10507" s="142" t="s">
        <v>2242</v>
      </c>
    </row>
    <row r="10508" ht="15.75" customHeight="1">
      <c r="D10508" s="142" t="s">
        <v>1819</v>
      </c>
    </row>
    <row r="10509" ht="15.75" customHeight="1">
      <c r="D10509" s="142" t="s">
        <v>1784</v>
      </c>
    </row>
    <row r="10510" ht="15.75" customHeight="1">
      <c r="D10510" s="142" t="s">
        <v>1888</v>
      </c>
    </row>
    <row r="10511" ht="15.75" customHeight="1">
      <c r="C10511" s="142" t="s">
        <v>1497</v>
      </c>
    </row>
    <row r="10512" ht="15.75" customHeight="1">
      <c r="C10512" s="142" t="s">
        <v>2032</v>
      </c>
    </row>
    <row r="10513" ht="15.75" customHeight="1">
      <c r="C10513" s="142" t="s">
        <v>1499</v>
      </c>
    </row>
    <row r="10514" ht="15.75" customHeight="1">
      <c r="C10514" s="142" t="s">
        <v>1500</v>
      </c>
    </row>
    <row r="10515" ht="15.75" customHeight="1">
      <c r="C10515" s="142" t="s">
        <v>1501</v>
      </c>
    </row>
    <row r="10516" ht="15.75" customHeight="1">
      <c r="B10516" s="142" t="s">
        <v>1497</v>
      </c>
    </row>
    <row r="10517" ht="15.75" customHeight="1">
      <c r="B10517" s="142" t="s">
        <v>1480</v>
      </c>
    </row>
    <row r="10518" ht="15.75" customHeight="1">
      <c r="C10518" s="142" t="s">
        <v>1923</v>
      </c>
    </row>
    <row r="10519" ht="15.75" customHeight="1">
      <c r="C10519" s="142" t="s">
        <v>1565</v>
      </c>
    </row>
    <row r="10520" ht="15.75" customHeight="1">
      <c r="C10520" s="142" t="s">
        <v>1517</v>
      </c>
    </row>
    <row r="10521" ht="15.75" customHeight="1">
      <c r="C10521" s="142" t="s">
        <v>1484</v>
      </c>
    </row>
    <row r="10522" ht="15.75" customHeight="1">
      <c r="C10522" s="142" t="s">
        <v>1485</v>
      </c>
    </row>
    <row r="10523" ht="15.75" customHeight="1">
      <c r="C10523" s="142" t="s">
        <v>1486</v>
      </c>
    </row>
    <row r="10524" ht="15.75" customHeight="1">
      <c r="C10524" s="142" t="s">
        <v>1510</v>
      </c>
    </row>
    <row r="10525" ht="15.75" customHeight="1">
      <c r="C10525" s="142" t="s">
        <v>1488</v>
      </c>
    </row>
    <row r="10526" ht="15.75" customHeight="1">
      <c r="C10526" s="142" t="s">
        <v>1489</v>
      </c>
    </row>
    <row r="10527" ht="15.75" customHeight="1">
      <c r="C10527" s="142" t="s">
        <v>2660</v>
      </c>
    </row>
    <row r="10528" ht="15.75" customHeight="1">
      <c r="C10528" s="142" t="s">
        <v>1719</v>
      </c>
    </row>
    <row r="10529" ht="15.75" customHeight="1">
      <c r="C10529" s="142" t="s">
        <v>1492</v>
      </c>
    </row>
    <row r="10530" ht="15.75" customHeight="1">
      <c r="C10530" s="142" t="s">
        <v>1480</v>
      </c>
    </row>
    <row r="10531" ht="15.75" customHeight="1">
      <c r="D10531" s="142" t="s">
        <v>1925</v>
      </c>
    </row>
    <row r="10532" ht="15.75" customHeight="1">
      <c r="D10532" s="142" t="s">
        <v>2661</v>
      </c>
    </row>
    <row r="10533" ht="15.75" customHeight="1">
      <c r="D10533" s="142" t="s">
        <v>1640</v>
      </c>
    </row>
    <row r="10534" ht="15.75" customHeight="1">
      <c r="D10534" s="142" t="s">
        <v>1832</v>
      </c>
    </row>
    <row r="10535" ht="15.75" customHeight="1">
      <c r="C10535" s="142" t="s">
        <v>1497</v>
      </c>
    </row>
    <row r="10536" ht="15.75" customHeight="1">
      <c r="C10536" s="142" t="s">
        <v>2223</v>
      </c>
    </row>
    <row r="10537" ht="15.75" customHeight="1">
      <c r="C10537" s="142" t="s">
        <v>1499</v>
      </c>
    </row>
    <row r="10538" ht="15.75" customHeight="1">
      <c r="C10538" s="142" t="s">
        <v>1500</v>
      </c>
    </row>
    <row r="10539" ht="15.75" customHeight="1">
      <c r="C10539" s="142" t="s">
        <v>1501</v>
      </c>
    </row>
    <row r="10540" ht="15.75" customHeight="1">
      <c r="B10540" s="142" t="s">
        <v>1497</v>
      </c>
    </row>
    <row r="10541" ht="15.75" customHeight="1">
      <c r="B10541" s="142" t="s">
        <v>1480</v>
      </c>
    </row>
    <row r="10542" ht="15.75" customHeight="1">
      <c r="C10542" s="142" t="s">
        <v>2602</v>
      </c>
    </row>
    <row r="10543" ht="15.75" customHeight="1">
      <c r="C10543" s="142" t="s">
        <v>1536</v>
      </c>
    </row>
    <row r="10544" ht="15.75" customHeight="1">
      <c r="C10544" s="142" t="s">
        <v>1517</v>
      </c>
    </row>
    <row r="10545" ht="15.75" customHeight="1">
      <c r="C10545" s="142" t="s">
        <v>1484</v>
      </c>
    </row>
    <row r="10546" ht="15.75" customHeight="1">
      <c r="C10546" s="142" t="s">
        <v>1485</v>
      </c>
    </row>
    <row r="10547" ht="15.75" customHeight="1">
      <c r="C10547" s="142" t="s">
        <v>1486</v>
      </c>
    </row>
    <row r="10548" ht="15.75" customHeight="1">
      <c r="C10548" s="142" t="s">
        <v>1510</v>
      </c>
    </row>
    <row r="10549" ht="15.75" customHeight="1">
      <c r="C10549" s="142" t="s">
        <v>1488</v>
      </c>
    </row>
    <row r="10550" ht="15.75" customHeight="1">
      <c r="C10550" s="142" t="s">
        <v>1489</v>
      </c>
    </row>
    <row r="10551" ht="15.75" customHeight="1">
      <c r="C10551" s="142" t="s">
        <v>1620</v>
      </c>
    </row>
    <row r="10552" ht="15.75" customHeight="1">
      <c r="C10552" s="142" t="s">
        <v>2407</v>
      </c>
    </row>
    <row r="10553" ht="15.75" customHeight="1">
      <c r="C10553" s="142" t="s">
        <v>1492</v>
      </c>
    </row>
    <row r="10554" ht="15.75" customHeight="1">
      <c r="C10554" s="142" t="s">
        <v>1480</v>
      </c>
    </row>
    <row r="10555" ht="15.75" customHeight="1">
      <c r="D10555" s="142" t="s">
        <v>1648</v>
      </c>
    </row>
    <row r="10556" ht="15.75" customHeight="1">
      <c r="D10556" s="142" t="s">
        <v>2353</v>
      </c>
    </row>
    <row r="10557" ht="15.75" customHeight="1">
      <c r="D10557" s="142" t="s">
        <v>1824</v>
      </c>
    </row>
    <row r="10558" ht="15.75" customHeight="1">
      <c r="D10558" s="142" t="s">
        <v>1880</v>
      </c>
    </row>
    <row r="10559" ht="15.75" customHeight="1">
      <c r="C10559" s="142" t="s">
        <v>1497</v>
      </c>
    </row>
    <row r="10560" ht="15.75" customHeight="1">
      <c r="C10560" s="142" t="s">
        <v>1526</v>
      </c>
    </row>
    <row r="10561" ht="15.75" customHeight="1">
      <c r="C10561" s="142" t="s">
        <v>1499</v>
      </c>
    </row>
    <row r="10562" ht="15.75" customHeight="1">
      <c r="C10562" s="142" t="s">
        <v>1500</v>
      </c>
    </row>
    <row r="10563" ht="15.75" customHeight="1">
      <c r="C10563" s="142" t="s">
        <v>1501</v>
      </c>
    </row>
    <row r="10564" ht="15.75" customHeight="1">
      <c r="B10564" s="142" t="s">
        <v>1497</v>
      </c>
    </row>
    <row r="10565" ht="15.75" customHeight="1">
      <c r="B10565" s="142" t="s">
        <v>1480</v>
      </c>
    </row>
    <row r="10566" ht="15.75" customHeight="1">
      <c r="C10566" s="142" t="s">
        <v>1722</v>
      </c>
    </row>
    <row r="10567" ht="15.75" customHeight="1">
      <c r="C10567" s="142" t="s">
        <v>1651</v>
      </c>
    </row>
    <row r="10568" ht="15.75" customHeight="1">
      <c r="C10568" s="142" t="s">
        <v>1517</v>
      </c>
    </row>
    <row r="10569" ht="15.75" customHeight="1">
      <c r="C10569" s="142" t="s">
        <v>1484</v>
      </c>
    </row>
    <row r="10570" ht="15.75" customHeight="1">
      <c r="C10570" s="142" t="s">
        <v>1537</v>
      </c>
    </row>
    <row r="10571" ht="15.75" customHeight="1">
      <c r="C10571" s="142" t="s">
        <v>1645</v>
      </c>
    </row>
    <row r="10572" ht="15.75" customHeight="1">
      <c r="C10572" s="142" t="s">
        <v>1510</v>
      </c>
    </row>
    <row r="10573" ht="15.75" customHeight="1">
      <c r="C10573" s="142" t="s">
        <v>1488</v>
      </c>
    </row>
    <row r="10574" ht="15.75" customHeight="1">
      <c r="C10574" s="142" t="s">
        <v>1489</v>
      </c>
    </row>
    <row r="10575" ht="15.75" customHeight="1">
      <c r="C10575" s="142" t="s">
        <v>2662</v>
      </c>
    </row>
    <row r="10576" ht="15.75" customHeight="1">
      <c r="C10576" s="142" t="s">
        <v>2043</v>
      </c>
    </row>
    <row r="10577" ht="15.75" customHeight="1">
      <c r="C10577" s="142" t="s">
        <v>1492</v>
      </c>
    </row>
    <row r="10578" ht="15.75" customHeight="1">
      <c r="C10578" s="142" t="s">
        <v>1480</v>
      </c>
    </row>
    <row r="10579" ht="15.75" customHeight="1">
      <c r="D10579" s="142" t="s">
        <v>1895</v>
      </c>
    </row>
    <row r="10580" ht="15.75" customHeight="1">
      <c r="D10580" s="142" t="s">
        <v>2028</v>
      </c>
    </row>
    <row r="10581" ht="15.75" customHeight="1">
      <c r="D10581" s="142" t="s">
        <v>1643</v>
      </c>
    </row>
    <row r="10582" ht="15.75" customHeight="1">
      <c r="D10582" s="142" t="s">
        <v>1931</v>
      </c>
    </row>
    <row r="10583" ht="15.75" customHeight="1">
      <c r="C10583" s="142" t="s">
        <v>1497</v>
      </c>
    </row>
    <row r="10584" ht="15.75" customHeight="1">
      <c r="C10584" s="142" t="s">
        <v>1526</v>
      </c>
    </row>
    <row r="10585" ht="15.75" customHeight="1">
      <c r="C10585" s="142" t="s">
        <v>1499</v>
      </c>
    </row>
    <row r="10586" ht="15.75" customHeight="1">
      <c r="C10586" s="142" t="s">
        <v>1500</v>
      </c>
    </row>
    <row r="10587" ht="15.75" customHeight="1">
      <c r="C10587" s="142" t="s">
        <v>1501</v>
      </c>
    </row>
    <row r="10588" ht="15.75" customHeight="1">
      <c r="B10588" s="142" t="s">
        <v>1497</v>
      </c>
    </row>
    <row r="10589" ht="15.75" customHeight="1"/>
    <row r="10590" ht="15.75" customHeight="1">
      <c r="A10590" s="142" t="s">
        <v>1527</v>
      </c>
    </row>
    <row r="10591" ht="15.75" customHeight="1"/>
    <row r="10592" ht="15.75" customHeight="1">
      <c r="A10592" s="142" t="s">
        <v>2663</v>
      </c>
    </row>
    <row r="10593" ht="15.75" customHeight="1">
      <c r="A10593" s="142" t="s">
        <v>1480</v>
      </c>
    </row>
    <row r="10594" ht="15.75" customHeight="1">
      <c r="B10594" s="142" t="s">
        <v>1480</v>
      </c>
    </row>
    <row r="10595" ht="15.75" customHeight="1">
      <c r="C10595" s="142" t="s">
        <v>1761</v>
      </c>
    </row>
    <row r="10596" ht="15.75" customHeight="1">
      <c r="C10596" s="142" t="s">
        <v>1482</v>
      </c>
    </row>
    <row r="10597" ht="15.75" customHeight="1">
      <c r="C10597" s="142" t="s">
        <v>1517</v>
      </c>
    </row>
    <row r="10598" ht="15.75" customHeight="1">
      <c r="C10598" s="142" t="s">
        <v>1484</v>
      </c>
    </row>
    <row r="10599" ht="15.75" customHeight="1">
      <c r="C10599" s="142" t="s">
        <v>1485</v>
      </c>
    </row>
    <row r="10600" ht="15.75" customHeight="1">
      <c r="C10600" s="142" t="s">
        <v>1486</v>
      </c>
    </row>
    <row r="10601" ht="15.75" customHeight="1">
      <c r="C10601" s="142" t="s">
        <v>1510</v>
      </c>
    </row>
    <row r="10602" ht="15.75" customHeight="1">
      <c r="C10602" s="142" t="s">
        <v>1488</v>
      </c>
    </row>
    <row r="10603" ht="15.75" customHeight="1">
      <c r="C10603" s="142" t="s">
        <v>1489</v>
      </c>
    </row>
    <row r="10604" ht="15.75" customHeight="1">
      <c r="C10604" s="142" t="s">
        <v>1762</v>
      </c>
    </row>
    <row r="10605" ht="15.75" customHeight="1">
      <c r="C10605" s="142" t="s">
        <v>1553</v>
      </c>
    </row>
    <row r="10606" ht="15.75" customHeight="1">
      <c r="C10606" s="142" t="s">
        <v>1492</v>
      </c>
    </row>
    <row r="10607" ht="15.75" customHeight="1">
      <c r="C10607" s="142" t="s">
        <v>1480</v>
      </c>
    </row>
    <row r="10608" ht="15.75" customHeight="1">
      <c r="D10608" s="142" t="s">
        <v>1709</v>
      </c>
    </row>
    <row r="10609" ht="15.75" customHeight="1">
      <c r="D10609" s="142" t="s">
        <v>1642</v>
      </c>
    </row>
    <row r="10610" ht="15.75" customHeight="1">
      <c r="D10610" s="142" t="s">
        <v>2177</v>
      </c>
    </row>
    <row r="10611" ht="15.75" customHeight="1">
      <c r="D10611" s="142" t="s">
        <v>1556</v>
      </c>
    </row>
    <row r="10612" ht="15.75" customHeight="1">
      <c r="C10612" s="142" t="s">
        <v>1497</v>
      </c>
    </row>
    <row r="10613" ht="15.75" customHeight="1">
      <c r="C10613" s="142" t="s">
        <v>1498</v>
      </c>
    </row>
    <row r="10614" ht="15.75" customHeight="1">
      <c r="C10614" s="142" t="s">
        <v>1499</v>
      </c>
    </row>
    <row r="10615" ht="15.75" customHeight="1">
      <c r="C10615" s="142" t="s">
        <v>1500</v>
      </c>
    </row>
    <row r="10616" ht="15.75" customHeight="1">
      <c r="C10616" s="142" t="s">
        <v>1501</v>
      </c>
    </row>
    <row r="10617" ht="15.75" customHeight="1">
      <c r="B10617" s="142" t="s">
        <v>1497</v>
      </c>
    </row>
    <row r="10618" ht="15.75" customHeight="1">
      <c r="B10618" s="142" t="s">
        <v>1480</v>
      </c>
    </row>
    <row r="10619" ht="15.75" customHeight="1">
      <c r="C10619" s="142" t="s">
        <v>2664</v>
      </c>
    </row>
    <row r="10620" ht="15.75" customHeight="1">
      <c r="C10620" s="142" t="s">
        <v>1536</v>
      </c>
    </row>
    <row r="10621" ht="15.75" customHeight="1">
      <c r="C10621" s="142" t="s">
        <v>1517</v>
      </c>
    </row>
    <row r="10622" ht="15.75" customHeight="1">
      <c r="C10622" s="142" t="s">
        <v>1484</v>
      </c>
    </row>
    <row r="10623" ht="15.75" customHeight="1">
      <c r="C10623" s="142" t="s">
        <v>1485</v>
      </c>
    </row>
    <row r="10624" ht="15.75" customHeight="1">
      <c r="C10624" s="142" t="s">
        <v>1486</v>
      </c>
    </row>
    <row r="10625" ht="15.75" customHeight="1">
      <c r="C10625" s="142" t="s">
        <v>1510</v>
      </c>
    </row>
    <row r="10626" ht="15.75" customHeight="1">
      <c r="C10626" s="142" t="s">
        <v>1488</v>
      </c>
    </row>
    <row r="10627" ht="15.75" customHeight="1">
      <c r="C10627" s="142" t="s">
        <v>1489</v>
      </c>
    </row>
    <row r="10628" ht="15.75" customHeight="1">
      <c r="C10628" s="142" t="s">
        <v>2665</v>
      </c>
    </row>
    <row r="10629" ht="15.75" customHeight="1">
      <c r="C10629" s="142" t="s">
        <v>2666</v>
      </c>
    </row>
    <row r="10630" ht="15.75" customHeight="1">
      <c r="C10630" s="142" t="s">
        <v>1492</v>
      </c>
    </row>
    <row r="10631" ht="15.75" customHeight="1">
      <c r="C10631" s="142" t="s">
        <v>1480</v>
      </c>
    </row>
    <row r="10632" ht="15.75" customHeight="1">
      <c r="D10632" s="142" t="s">
        <v>1879</v>
      </c>
    </row>
    <row r="10633" ht="15.75" customHeight="1">
      <c r="D10633" s="142" t="s">
        <v>2667</v>
      </c>
    </row>
    <row r="10634" ht="15.75" customHeight="1">
      <c r="D10634" s="142" t="s">
        <v>2003</v>
      </c>
    </row>
    <row r="10635" ht="15.75" customHeight="1">
      <c r="D10635" s="142" t="s">
        <v>1998</v>
      </c>
    </row>
    <row r="10636" ht="15.75" customHeight="1">
      <c r="C10636" s="142" t="s">
        <v>1497</v>
      </c>
    </row>
    <row r="10637" ht="15.75" customHeight="1">
      <c r="C10637" s="142" t="s">
        <v>1678</v>
      </c>
    </row>
    <row r="10638" ht="15.75" customHeight="1">
      <c r="C10638" s="142" t="s">
        <v>1499</v>
      </c>
    </row>
    <row r="10639" ht="15.75" customHeight="1">
      <c r="C10639" s="142" t="s">
        <v>1500</v>
      </c>
    </row>
    <row r="10640" ht="15.75" customHeight="1">
      <c r="C10640" s="142" t="s">
        <v>1501</v>
      </c>
    </row>
    <row r="10641" ht="15.75" customHeight="1">
      <c r="B10641" s="142" t="s">
        <v>1497</v>
      </c>
    </row>
    <row r="10642" ht="15.75" customHeight="1">
      <c r="B10642" s="142" t="s">
        <v>1480</v>
      </c>
    </row>
    <row r="10643" ht="15.75" customHeight="1">
      <c r="C10643" s="142" t="s">
        <v>2668</v>
      </c>
    </row>
    <row r="10644" ht="15.75" customHeight="1">
      <c r="C10644" s="142" t="s">
        <v>1565</v>
      </c>
    </row>
    <row r="10645" ht="15.75" customHeight="1">
      <c r="C10645" s="142" t="s">
        <v>1517</v>
      </c>
    </row>
    <row r="10646" ht="15.75" customHeight="1">
      <c r="C10646" s="142" t="s">
        <v>1484</v>
      </c>
    </row>
    <row r="10647" ht="15.75" customHeight="1">
      <c r="C10647" s="142" t="s">
        <v>1485</v>
      </c>
    </row>
    <row r="10648" ht="15.75" customHeight="1">
      <c r="C10648" s="142" t="s">
        <v>1486</v>
      </c>
    </row>
    <row r="10649" ht="15.75" customHeight="1">
      <c r="C10649" s="142" t="s">
        <v>1510</v>
      </c>
    </row>
    <row r="10650" ht="15.75" customHeight="1">
      <c r="C10650" s="142" t="s">
        <v>1488</v>
      </c>
    </row>
    <row r="10651" ht="15.75" customHeight="1">
      <c r="C10651" s="142" t="s">
        <v>1489</v>
      </c>
    </row>
    <row r="10652" ht="15.75" customHeight="1">
      <c r="C10652" s="142" t="s">
        <v>2227</v>
      </c>
    </row>
    <row r="10653" ht="15.75" customHeight="1">
      <c r="C10653" s="142" t="s">
        <v>1719</v>
      </c>
    </row>
    <row r="10654" ht="15.75" customHeight="1">
      <c r="C10654" s="142" t="s">
        <v>1492</v>
      </c>
    </row>
    <row r="10655" ht="15.75" customHeight="1">
      <c r="C10655" s="142" t="s">
        <v>1480</v>
      </c>
    </row>
    <row r="10656" ht="15.75" customHeight="1">
      <c r="D10656" s="142" t="s">
        <v>1790</v>
      </c>
    </row>
    <row r="10657" ht="15.75" customHeight="1">
      <c r="D10657" s="142" t="s">
        <v>1883</v>
      </c>
    </row>
    <row r="10658" ht="15.75" customHeight="1">
      <c r="D10658" s="142" t="s">
        <v>1914</v>
      </c>
    </row>
    <row r="10659" ht="15.75" customHeight="1">
      <c r="D10659" s="142" t="s">
        <v>2018</v>
      </c>
    </row>
    <row r="10660" ht="15.75" customHeight="1">
      <c r="C10660" s="142" t="s">
        <v>1497</v>
      </c>
    </row>
    <row r="10661" ht="15.75" customHeight="1">
      <c r="C10661" s="142" t="s">
        <v>1526</v>
      </c>
    </row>
    <row r="10662" ht="15.75" customHeight="1">
      <c r="C10662" s="142" t="s">
        <v>1499</v>
      </c>
    </row>
    <row r="10663" ht="15.75" customHeight="1">
      <c r="C10663" s="142" t="s">
        <v>1500</v>
      </c>
    </row>
    <row r="10664" ht="15.75" customHeight="1">
      <c r="C10664" s="142" t="s">
        <v>1501</v>
      </c>
    </row>
    <row r="10665" ht="15.75" customHeight="1">
      <c r="B10665" s="142" t="s">
        <v>1497</v>
      </c>
    </row>
    <row r="10666" ht="15.75" customHeight="1">
      <c r="B10666" s="142" t="s">
        <v>1480</v>
      </c>
    </row>
    <row r="10667" ht="15.75" customHeight="1">
      <c r="C10667" s="142" t="s">
        <v>2669</v>
      </c>
    </row>
    <row r="10668" ht="15.75" customHeight="1">
      <c r="C10668" s="142" t="s">
        <v>1482</v>
      </c>
    </row>
    <row r="10669" ht="15.75" customHeight="1">
      <c r="C10669" s="142" t="s">
        <v>1517</v>
      </c>
    </row>
    <row r="10670" ht="15.75" customHeight="1">
      <c r="C10670" s="142" t="s">
        <v>1484</v>
      </c>
    </row>
    <row r="10671" ht="15.75" customHeight="1">
      <c r="C10671" s="142" t="s">
        <v>1485</v>
      </c>
    </row>
    <row r="10672" ht="15.75" customHeight="1">
      <c r="C10672" s="142" t="s">
        <v>1486</v>
      </c>
    </row>
    <row r="10673" ht="15.75" customHeight="1">
      <c r="C10673" s="142" t="s">
        <v>1510</v>
      </c>
    </row>
    <row r="10674" ht="15.75" customHeight="1">
      <c r="C10674" s="142" t="s">
        <v>1488</v>
      </c>
    </row>
    <row r="10675" ht="15.75" customHeight="1">
      <c r="C10675" s="142" t="s">
        <v>1489</v>
      </c>
    </row>
    <row r="10676" ht="15.75" customHeight="1">
      <c r="C10676" s="142" t="s">
        <v>2670</v>
      </c>
    </row>
    <row r="10677" ht="15.75" customHeight="1">
      <c r="C10677" s="142" t="s">
        <v>1787</v>
      </c>
    </row>
    <row r="10678" ht="15.75" customHeight="1">
      <c r="C10678" s="142" t="s">
        <v>1492</v>
      </c>
    </row>
    <row r="10679" ht="15.75" customHeight="1">
      <c r="C10679" s="142" t="s">
        <v>1480</v>
      </c>
    </row>
    <row r="10680" ht="15.75" customHeight="1">
      <c r="D10680" s="142" t="s">
        <v>2357</v>
      </c>
    </row>
    <row r="10681" ht="15.75" customHeight="1">
      <c r="D10681" s="142" t="s">
        <v>1508</v>
      </c>
    </row>
    <row r="10682" ht="15.75" customHeight="1">
      <c r="D10682" s="142" t="s">
        <v>1729</v>
      </c>
    </row>
    <row r="10683" ht="15.75" customHeight="1">
      <c r="D10683" s="142" t="s">
        <v>1759</v>
      </c>
    </row>
    <row r="10684" ht="15.75" customHeight="1">
      <c r="C10684" s="142" t="s">
        <v>1497</v>
      </c>
    </row>
    <row r="10685" ht="15.75" customHeight="1">
      <c r="C10685" s="142" t="s">
        <v>1678</v>
      </c>
    </row>
    <row r="10686" ht="15.75" customHeight="1">
      <c r="C10686" s="142" t="s">
        <v>1499</v>
      </c>
    </row>
    <row r="10687" ht="15.75" customHeight="1">
      <c r="C10687" s="142" t="s">
        <v>1500</v>
      </c>
    </row>
    <row r="10688" ht="15.75" customHeight="1">
      <c r="C10688" s="142" t="s">
        <v>1501</v>
      </c>
    </row>
    <row r="10689" ht="15.75" customHeight="1">
      <c r="B10689" s="142" t="s">
        <v>1497</v>
      </c>
    </row>
    <row r="10690" ht="15.75" customHeight="1">
      <c r="B10690" s="142" t="s">
        <v>1480</v>
      </c>
    </row>
    <row r="10691" ht="15.75" customHeight="1">
      <c r="C10691" s="142" t="s">
        <v>2041</v>
      </c>
    </row>
    <row r="10692" ht="15.75" customHeight="1">
      <c r="C10692" s="142" t="s">
        <v>1536</v>
      </c>
    </row>
    <row r="10693" ht="15.75" customHeight="1">
      <c r="C10693" s="142" t="s">
        <v>1517</v>
      </c>
    </row>
    <row r="10694" ht="15.75" customHeight="1">
      <c r="C10694" s="142" t="s">
        <v>1484</v>
      </c>
    </row>
    <row r="10695" ht="15.75" customHeight="1">
      <c r="C10695" s="142" t="s">
        <v>1485</v>
      </c>
    </row>
    <row r="10696" ht="15.75" customHeight="1">
      <c r="C10696" s="142" t="s">
        <v>1486</v>
      </c>
    </row>
    <row r="10697" ht="15.75" customHeight="1">
      <c r="C10697" s="142" t="s">
        <v>1510</v>
      </c>
    </row>
    <row r="10698" ht="15.75" customHeight="1">
      <c r="C10698" s="142" t="s">
        <v>1488</v>
      </c>
    </row>
    <row r="10699" ht="15.75" customHeight="1">
      <c r="C10699" s="142" t="s">
        <v>1489</v>
      </c>
    </row>
    <row r="10700" ht="15.75" customHeight="1">
      <c r="C10700" s="142" t="s">
        <v>1620</v>
      </c>
    </row>
    <row r="10701" ht="15.75" customHeight="1">
      <c r="C10701" s="142" t="s">
        <v>2202</v>
      </c>
    </row>
    <row r="10702" ht="15.75" customHeight="1">
      <c r="C10702" s="142" t="s">
        <v>1492</v>
      </c>
    </row>
    <row r="10703" ht="15.75" customHeight="1">
      <c r="C10703" s="142" t="s">
        <v>1480</v>
      </c>
    </row>
    <row r="10704" ht="15.75" customHeight="1">
      <c r="D10704" s="142" t="s">
        <v>1675</v>
      </c>
    </row>
    <row r="10705" ht="15.75" customHeight="1">
      <c r="D10705" s="142" t="s">
        <v>1879</v>
      </c>
    </row>
    <row r="10706" ht="15.75" customHeight="1">
      <c r="D10706" s="142" t="s">
        <v>1856</v>
      </c>
    </row>
    <row r="10707" ht="15.75" customHeight="1">
      <c r="D10707" s="142" t="s">
        <v>1880</v>
      </c>
    </row>
    <row r="10708" ht="15.75" customHeight="1">
      <c r="C10708" s="142" t="s">
        <v>1497</v>
      </c>
    </row>
    <row r="10709" ht="15.75" customHeight="1">
      <c r="C10709" s="142" t="s">
        <v>1678</v>
      </c>
    </row>
    <row r="10710" ht="15.75" customHeight="1">
      <c r="C10710" s="142" t="s">
        <v>1499</v>
      </c>
    </row>
    <row r="10711" ht="15.75" customHeight="1">
      <c r="C10711" s="142" t="s">
        <v>1500</v>
      </c>
    </row>
    <row r="10712" ht="15.75" customHeight="1">
      <c r="C10712" s="142" t="s">
        <v>1501</v>
      </c>
    </row>
    <row r="10713" ht="15.75" customHeight="1">
      <c r="B10713" s="142" t="s">
        <v>1497</v>
      </c>
    </row>
    <row r="10714" ht="15.75" customHeight="1">
      <c r="B10714" s="142" t="s">
        <v>1480</v>
      </c>
    </row>
    <row r="10715" ht="15.75" customHeight="1">
      <c r="C10715" s="142" t="s">
        <v>2671</v>
      </c>
    </row>
    <row r="10716" ht="15.75" customHeight="1">
      <c r="C10716" s="142" t="s">
        <v>1482</v>
      </c>
    </row>
    <row r="10717" ht="15.75" customHeight="1">
      <c r="C10717" s="142" t="s">
        <v>1517</v>
      </c>
    </row>
    <row r="10718" ht="15.75" customHeight="1">
      <c r="C10718" s="142" t="s">
        <v>1484</v>
      </c>
    </row>
    <row r="10719" ht="15.75" customHeight="1">
      <c r="C10719" s="142" t="s">
        <v>1485</v>
      </c>
    </row>
    <row r="10720" ht="15.75" customHeight="1">
      <c r="C10720" s="142" t="s">
        <v>1486</v>
      </c>
    </row>
    <row r="10721" ht="15.75" customHeight="1">
      <c r="C10721" s="142" t="s">
        <v>1510</v>
      </c>
    </row>
    <row r="10722" ht="15.75" customHeight="1">
      <c r="C10722" s="142" t="s">
        <v>1488</v>
      </c>
    </row>
    <row r="10723" ht="15.75" customHeight="1">
      <c r="C10723" s="142" t="s">
        <v>1489</v>
      </c>
    </row>
    <row r="10724" ht="15.75" customHeight="1">
      <c r="C10724" s="142" t="s">
        <v>1685</v>
      </c>
    </row>
    <row r="10725" ht="15.75" customHeight="1">
      <c r="C10725" s="142" t="s">
        <v>1553</v>
      </c>
    </row>
    <row r="10726" ht="15.75" customHeight="1">
      <c r="C10726" s="142" t="s">
        <v>1492</v>
      </c>
    </row>
    <row r="10727" ht="15.75" customHeight="1">
      <c r="C10727" s="142" t="s">
        <v>1480</v>
      </c>
    </row>
    <row r="10728" ht="15.75" customHeight="1">
      <c r="D10728" s="142" t="s">
        <v>1851</v>
      </c>
    </row>
    <row r="10729" ht="15.75" customHeight="1">
      <c r="D10729" s="142" t="s">
        <v>1506</v>
      </c>
    </row>
    <row r="10730" ht="15.75" customHeight="1">
      <c r="D10730" s="142" t="s">
        <v>1714</v>
      </c>
    </row>
    <row r="10731" ht="15.75" customHeight="1">
      <c r="D10731" s="142" t="s">
        <v>1715</v>
      </c>
    </row>
    <row r="10732" ht="15.75" customHeight="1">
      <c r="C10732" s="142" t="s">
        <v>1497</v>
      </c>
    </row>
    <row r="10733" ht="15.75" customHeight="1">
      <c r="C10733" s="142" t="s">
        <v>1526</v>
      </c>
    </row>
    <row r="10734" ht="15.75" customHeight="1">
      <c r="C10734" s="142" t="s">
        <v>1499</v>
      </c>
    </row>
    <row r="10735" ht="15.75" customHeight="1">
      <c r="C10735" s="142" t="s">
        <v>1500</v>
      </c>
    </row>
    <row r="10736" ht="15.75" customHeight="1">
      <c r="C10736" s="142" t="s">
        <v>1501</v>
      </c>
    </row>
    <row r="10737" ht="15.75" customHeight="1">
      <c r="B10737" s="142" t="s">
        <v>1497</v>
      </c>
    </row>
    <row r="10738" ht="15.75" customHeight="1"/>
    <row r="10739" ht="15.75" customHeight="1">
      <c r="A10739" s="142" t="s">
        <v>1527</v>
      </c>
    </row>
    <row r="10740" ht="15.75" customHeight="1"/>
    <row r="10741" ht="15.75" customHeight="1">
      <c r="A10741" s="142" t="s">
        <v>2672</v>
      </c>
    </row>
    <row r="10742" ht="15.75" customHeight="1">
      <c r="A10742" s="142" t="s">
        <v>1480</v>
      </c>
    </row>
    <row r="10743" ht="15.75" customHeight="1">
      <c r="B10743" s="142" t="s">
        <v>1480</v>
      </c>
    </row>
    <row r="10744" ht="15.75" customHeight="1">
      <c r="C10744" s="142" t="s">
        <v>2673</v>
      </c>
    </row>
    <row r="10745" ht="15.75" customHeight="1">
      <c r="C10745" s="142" t="s">
        <v>1565</v>
      </c>
    </row>
    <row r="10746" ht="15.75" customHeight="1">
      <c r="C10746" s="142" t="s">
        <v>1517</v>
      </c>
    </row>
    <row r="10747" ht="15.75" customHeight="1">
      <c r="C10747" s="142" t="s">
        <v>1484</v>
      </c>
    </row>
    <row r="10748" ht="15.75" customHeight="1">
      <c r="C10748" s="142" t="s">
        <v>1485</v>
      </c>
    </row>
    <row r="10749" ht="15.75" customHeight="1">
      <c r="C10749" s="142" t="s">
        <v>1486</v>
      </c>
    </row>
    <row r="10750" ht="15.75" customHeight="1">
      <c r="C10750" s="142" t="s">
        <v>1510</v>
      </c>
    </row>
    <row r="10751" ht="15.75" customHeight="1">
      <c r="C10751" s="142" t="s">
        <v>1488</v>
      </c>
    </row>
    <row r="10752" ht="15.75" customHeight="1">
      <c r="C10752" s="142" t="s">
        <v>1489</v>
      </c>
    </row>
    <row r="10753" ht="15.75" customHeight="1">
      <c r="C10753" s="142" t="s">
        <v>2266</v>
      </c>
    </row>
    <row r="10754" ht="15.75" customHeight="1">
      <c r="C10754" s="142" t="s">
        <v>1674</v>
      </c>
    </row>
    <row r="10755" ht="15.75" customHeight="1">
      <c r="C10755" s="142" t="s">
        <v>1492</v>
      </c>
    </row>
    <row r="10756" ht="15.75" customHeight="1">
      <c r="C10756" s="142" t="s">
        <v>1480</v>
      </c>
    </row>
    <row r="10757" ht="15.75" customHeight="1">
      <c r="D10757" s="142" t="s">
        <v>1611</v>
      </c>
    </row>
    <row r="10758" ht="15.75" customHeight="1">
      <c r="D10758" s="142" t="s">
        <v>2104</v>
      </c>
    </row>
    <row r="10759" ht="15.75" customHeight="1">
      <c r="D10759" s="142" t="s">
        <v>2674</v>
      </c>
    </row>
    <row r="10760" ht="15.75" customHeight="1">
      <c r="D10760" s="142" t="s">
        <v>1888</v>
      </c>
    </row>
    <row r="10761" ht="15.75" customHeight="1">
      <c r="C10761" s="142" t="s">
        <v>1497</v>
      </c>
    </row>
    <row r="10762" ht="15.75" customHeight="1">
      <c r="C10762" s="142" t="s">
        <v>1498</v>
      </c>
    </row>
    <row r="10763" ht="15.75" customHeight="1">
      <c r="C10763" s="142" t="s">
        <v>1499</v>
      </c>
    </row>
    <row r="10764" ht="15.75" customHeight="1">
      <c r="C10764" s="142" t="s">
        <v>1500</v>
      </c>
    </row>
    <row r="10765" ht="15.75" customHeight="1">
      <c r="C10765" s="142" t="s">
        <v>1501</v>
      </c>
    </row>
    <row r="10766" ht="15.75" customHeight="1">
      <c r="B10766" s="142" t="s">
        <v>1497</v>
      </c>
    </row>
    <row r="10767" ht="15.75" customHeight="1">
      <c r="B10767" s="142" t="s">
        <v>1480</v>
      </c>
    </row>
    <row r="10768" ht="15.75" customHeight="1">
      <c r="C10768" s="142" t="s">
        <v>1820</v>
      </c>
    </row>
    <row r="10769" ht="15.75" customHeight="1">
      <c r="C10769" s="142" t="s">
        <v>1536</v>
      </c>
    </row>
    <row r="10770" ht="15.75" customHeight="1">
      <c r="C10770" s="142" t="s">
        <v>1517</v>
      </c>
    </row>
    <row r="10771" ht="15.75" customHeight="1">
      <c r="C10771" s="142" t="s">
        <v>1484</v>
      </c>
    </row>
    <row r="10772" ht="15.75" customHeight="1">
      <c r="C10772" s="142" t="s">
        <v>1485</v>
      </c>
    </row>
    <row r="10773" ht="15.75" customHeight="1">
      <c r="C10773" s="142" t="s">
        <v>1486</v>
      </c>
    </row>
    <row r="10774" ht="15.75" customHeight="1">
      <c r="C10774" s="142" t="s">
        <v>1510</v>
      </c>
    </row>
    <row r="10775" ht="15.75" customHeight="1">
      <c r="C10775" s="142" t="s">
        <v>1488</v>
      </c>
    </row>
    <row r="10776" ht="15.75" customHeight="1">
      <c r="C10776" s="142" t="s">
        <v>1489</v>
      </c>
    </row>
    <row r="10777" ht="15.75" customHeight="1">
      <c r="C10777" s="142" t="s">
        <v>2370</v>
      </c>
    </row>
    <row r="10778" ht="15.75" customHeight="1">
      <c r="C10778" s="142" t="s">
        <v>1719</v>
      </c>
    </row>
    <row r="10779" ht="15.75" customHeight="1">
      <c r="C10779" s="142" t="s">
        <v>1492</v>
      </c>
    </row>
    <row r="10780" ht="15.75" customHeight="1">
      <c r="C10780" s="142" t="s">
        <v>1480</v>
      </c>
    </row>
    <row r="10781" ht="15.75" customHeight="1">
      <c r="D10781" s="142" t="s">
        <v>2277</v>
      </c>
    </row>
    <row r="10782" ht="15.75" customHeight="1">
      <c r="D10782" s="142" t="s">
        <v>1938</v>
      </c>
    </row>
    <row r="10783" ht="15.75" customHeight="1">
      <c r="D10783" s="142" t="s">
        <v>2371</v>
      </c>
    </row>
    <row r="10784" ht="15.75" customHeight="1">
      <c r="D10784" s="142" t="s">
        <v>1824</v>
      </c>
    </row>
    <row r="10785" ht="15.75" customHeight="1">
      <c r="C10785" s="142" t="s">
        <v>1497</v>
      </c>
    </row>
    <row r="10786" ht="15.75" customHeight="1">
      <c r="C10786" s="142" t="s">
        <v>2586</v>
      </c>
    </row>
    <row r="10787" ht="15.75" customHeight="1">
      <c r="C10787" s="142" t="s">
        <v>1499</v>
      </c>
    </row>
    <row r="10788" ht="15.75" customHeight="1">
      <c r="C10788" s="142" t="s">
        <v>1500</v>
      </c>
    </row>
    <row r="10789" ht="15.75" customHeight="1">
      <c r="C10789" s="142" t="s">
        <v>1501</v>
      </c>
    </row>
    <row r="10790" ht="15.75" customHeight="1">
      <c r="B10790" s="142" t="s">
        <v>1497</v>
      </c>
    </row>
    <row r="10791" ht="15.75" customHeight="1">
      <c r="B10791" s="142" t="s">
        <v>1480</v>
      </c>
    </row>
    <row r="10792" ht="15.75" customHeight="1">
      <c r="C10792" s="142" t="s">
        <v>2675</v>
      </c>
    </row>
    <row r="10793" ht="15.75" customHeight="1">
      <c r="C10793" s="142" t="s">
        <v>1482</v>
      </c>
    </row>
    <row r="10794" ht="15.75" customHeight="1">
      <c r="C10794" s="142" t="s">
        <v>1517</v>
      </c>
    </row>
    <row r="10795" ht="15.75" customHeight="1">
      <c r="C10795" s="142" t="s">
        <v>1484</v>
      </c>
    </row>
    <row r="10796" ht="15.75" customHeight="1">
      <c r="C10796" s="142" t="s">
        <v>1485</v>
      </c>
    </row>
    <row r="10797" ht="15.75" customHeight="1">
      <c r="C10797" s="142" t="s">
        <v>1486</v>
      </c>
    </row>
    <row r="10798" ht="15.75" customHeight="1">
      <c r="C10798" s="142" t="s">
        <v>1510</v>
      </c>
    </row>
    <row r="10799" ht="15.75" customHeight="1">
      <c r="C10799" s="142" t="s">
        <v>1488</v>
      </c>
    </row>
    <row r="10800" ht="15.75" customHeight="1">
      <c r="C10800" s="142" t="s">
        <v>1489</v>
      </c>
    </row>
    <row r="10801" ht="15.75" customHeight="1">
      <c r="C10801" s="142" t="s">
        <v>2162</v>
      </c>
    </row>
    <row r="10802" ht="15.75" customHeight="1">
      <c r="C10802" s="142" t="s">
        <v>1830</v>
      </c>
    </row>
    <row r="10803" ht="15.75" customHeight="1">
      <c r="C10803" s="142" t="s">
        <v>1492</v>
      </c>
    </row>
    <row r="10804" ht="15.75" customHeight="1">
      <c r="C10804" s="142" t="s">
        <v>1480</v>
      </c>
    </row>
    <row r="10805" ht="15.75" customHeight="1">
      <c r="D10805" s="142" t="s">
        <v>1495</v>
      </c>
    </row>
    <row r="10806" ht="15.75" customHeight="1">
      <c r="D10806" s="142" t="s">
        <v>1525</v>
      </c>
    </row>
    <row r="10807" ht="15.75" customHeight="1">
      <c r="D10807" s="142" t="s">
        <v>2035</v>
      </c>
    </row>
    <row r="10808" ht="15.75" customHeight="1">
      <c r="D10808" s="142" t="s">
        <v>1716</v>
      </c>
    </row>
    <row r="10809" ht="15.75" customHeight="1">
      <c r="C10809" s="142" t="s">
        <v>1497</v>
      </c>
    </row>
    <row r="10810" ht="15.75" customHeight="1">
      <c r="C10810" s="142" t="s">
        <v>1678</v>
      </c>
    </row>
    <row r="10811" ht="15.75" customHeight="1">
      <c r="C10811" s="142" t="s">
        <v>1499</v>
      </c>
    </row>
    <row r="10812" ht="15.75" customHeight="1">
      <c r="C10812" s="142" t="s">
        <v>1500</v>
      </c>
    </row>
    <row r="10813" ht="15.75" customHeight="1">
      <c r="C10813" s="142" t="s">
        <v>1501</v>
      </c>
    </row>
    <row r="10814" ht="15.75" customHeight="1">
      <c r="B10814" s="142" t="s">
        <v>1497</v>
      </c>
    </row>
    <row r="10815" ht="15.75" customHeight="1">
      <c r="B10815" s="142" t="s">
        <v>1480</v>
      </c>
    </row>
    <row r="10816" ht="15.75" customHeight="1">
      <c r="C10816" s="142" t="s">
        <v>2676</v>
      </c>
    </row>
    <row r="10817" ht="15.75" customHeight="1">
      <c r="C10817" s="142" t="s">
        <v>1482</v>
      </c>
    </row>
    <row r="10818" ht="15.75" customHeight="1">
      <c r="C10818" s="142" t="s">
        <v>1517</v>
      </c>
    </row>
    <row r="10819" ht="15.75" customHeight="1">
      <c r="C10819" s="142" t="s">
        <v>1484</v>
      </c>
    </row>
    <row r="10820" ht="15.75" customHeight="1">
      <c r="C10820" s="142" t="s">
        <v>1485</v>
      </c>
    </row>
    <row r="10821" ht="15.75" customHeight="1">
      <c r="C10821" s="142" t="s">
        <v>1486</v>
      </c>
    </row>
    <row r="10822" ht="15.75" customHeight="1">
      <c r="C10822" s="142" t="s">
        <v>1510</v>
      </c>
    </row>
    <row r="10823" ht="15.75" customHeight="1">
      <c r="C10823" s="142" t="s">
        <v>1488</v>
      </c>
    </row>
    <row r="10824" ht="15.75" customHeight="1">
      <c r="C10824" s="142" t="s">
        <v>1489</v>
      </c>
    </row>
    <row r="10825" ht="15.75" customHeight="1">
      <c r="C10825" s="142" t="s">
        <v>2677</v>
      </c>
    </row>
    <row r="10826" ht="15.75" customHeight="1">
      <c r="C10826" s="142" t="s">
        <v>1733</v>
      </c>
    </row>
    <row r="10827" ht="15.75" customHeight="1">
      <c r="C10827" s="142" t="s">
        <v>1492</v>
      </c>
    </row>
    <row r="10828" ht="15.75" customHeight="1">
      <c r="C10828" s="142" t="s">
        <v>1480</v>
      </c>
    </row>
    <row r="10829" ht="15.75" customHeight="1">
      <c r="D10829" s="142" t="s">
        <v>1734</v>
      </c>
    </row>
    <row r="10830" ht="15.75" customHeight="1">
      <c r="D10830" s="142" t="s">
        <v>1824</v>
      </c>
    </row>
    <row r="10831" ht="15.75" customHeight="1">
      <c r="D10831" s="142" t="s">
        <v>2601</v>
      </c>
    </row>
    <row r="10832" ht="15.75" customHeight="1">
      <c r="D10832" s="142" t="s">
        <v>1899</v>
      </c>
    </row>
    <row r="10833" ht="15.75" customHeight="1">
      <c r="C10833" s="142" t="s">
        <v>1497</v>
      </c>
    </row>
    <row r="10834" ht="15.75" customHeight="1">
      <c r="C10834" s="142" t="s">
        <v>1498</v>
      </c>
    </row>
    <row r="10835" ht="15.75" customHeight="1">
      <c r="C10835" s="142" t="s">
        <v>1499</v>
      </c>
    </row>
    <row r="10836" ht="15.75" customHeight="1">
      <c r="C10836" s="142" t="s">
        <v>1500</v>
      </c>
    </row>
    <row r="10837" ht="15.75" customHeight="1">
      <c r="C10837" s="142" t="s">
        <v>1501</v>
      </c>
    </row>
    <row r="10838" ht="15.75" customHeight="1">
      <c r="B10838" s="142" t="s">
        <v>1497</v>
      </c>
    </row>
    <row r="10839" ht="15.75" customHeight="1">
      <c r="B10839" s="142" t="s">
        <v>1480</v>
      </c>
    </row>
    <row r="10840" ht="15.75" customHeight="1">
      <c r="C10840" s="142" t="s">
        <v>2678</v>
      </c>
    </row>
    <row r="10841" ht="15.75" customHeight="1">
      <c r="C10841" s="142" t="s">
        <v>1636</v>
      </c>
    </row>
    <row r="10842" ht="15.75" customHeight="1">
      <c r="C10842" s="142" t="s">
        <v>1517</v>
      </c>
    </row>
    <row r="10843" ht="15.75" customHeight="1">
      <c r="C10843" s="142" t="s">
        <v>1484</v>
      </c>
    </row>
    <row r="10844" ht="15.75" customHeight="1">
      <c r="C10844" s="142" t="s">
        <v>1485</v>
      </c>
    </row>
    <row r="10845" ht="15.75" customHeight="1">
      <c r="C10845" s="142" t="s">
        <v>1486</v>
      </c>
    </row>
    <row r="10846" ht="15.75" customHeight="1">
      <c r="C10846" s="142" t="s">
        <v>1510</v>
      </c>
    </row>
    <row r="10847" ht="15.75" customHeight="1">
      <c r="C10847" s="142" t="s">
        <v>1488</v>
      </c>
    </row>
    <row r="10848" ht="15.75" customHeight="1">
      <c r="C10848" s="142" t="s">
        <v>1489</v>
      </c>
    </row>
    <row r="10849" ht="15.75" customHeight="1">
      <c r="C10849" s="142" t="s">
        <v>2098</v>
      </c>
    </row>
    <row r="10850" ht="15.75" customHeight="1">
      <c r="C10850" s="142" t="s">
        <v>1719</v>
      </c>
    </row>
    <row r="10851" ht="15.75" customHeight="1">
      <c r="C10851" s="142" t="s">
        <v>1492</v>
      </c>
    </row>
    <row r="10852" ht="15.75" customHeight="1">
      <c r="C10852" s="142" t="s">
        <v>1480</v>
      </c>
    </row>
    <row r="10853" ht="15.75" customHeight="1">
      <c r="D10853" s="142" t="s">
        <v>1970</v>
      </c>
    </row>
    <row r="10854" ht="15.75" customHeight="1">
      <c r="D10854" s="142" t="s">
        <v>1941</v>
      </c>
    </row>
    <row r="10855" ht="15.75" customHeight="1">
      <c r="D10855" s="142" t="s">
        <v>1900</v>
      </c>
    </row>
    <row r="10856" ht="15.75" customHeight="1">
      <c r="D10856" s="142" t="s">
        <v>1895</v>
      </c>
    </row>
    <row r="10857" ht="15.75" customHeight="1">
      <c r="C10857" s="142" t="s">
        <v>1497</v>
      </c>
    </row>
    <row r="10858" ht="15.75" customHeight="1">
      <c r="C10858" s="142" t="s">
        <v>1498</v>
      </c>
    </row>
    <row r="10859" ht="15.75" customHeight="1">
      <c r="C10859" s="142" t="s">
        <v>1499</v>
      </c>
    </row>
    <row r="10860" ht="15.75" customHeight="1">
      <c r="C10860" s="142" t="s">
        <v>1500</v>
      </c>
    </row>
    <row r="10861" ht="15.75" customHeight="1">
      <c r="C10861" s="142" t="s">
        <v>1501</v>
      </c>
    </row>
    <row r="10862" ht="15.75" customHeight="1">
      <c r="B10862" s="142" t="s">
        <v>1497</v>
      </c>
    </row>
    <row r="10863" ht="15.75" customHeight="1">
      <c r="B10863" s="142" t="s">
        <v>1480</v>
      </c>
    </row>
    <row r="10864" ht="15.75" customHeight="1">
      <c r="C10864" s="142" t="s">
        <v>2679</v>
      </c>
    </row>
    <row r="10865" ht="15.75" customHeight="1">
      <c r="C10865" s="142" t="s">
        <v>1565</v>
      </c>
    </row>
    <row r="10866" ht="15.75" customHeight="1">
      <c r="C10866" s="142" t="s">
        <v>1517</v>
      </c>
    </row>
    <row r="10867" ht="15.75" customHeight="1">
      <c r="C10867" s="142" t="s">
        <v>1484</v>
      </c>
    </row>
    <row r="10868" ht="15.75" customHeight="1">
      <c r="C10868" s="142" t="s">
        <v>1485</v>
      </c>
    </row>
    <row r="10869" ht="15.75" customHeight="1">
      <c r="C10869" s="142" t="s">
        <v>1486</v>
      </c>
    </row>
    <row r="10870" ht="15.75" customHeight="1">
      <c r="C10870" s="142" t="s">
        <v>1510</v>
      </c>
    </row>
    <row r="10871" ht="15.75" customHeight="1">
      <c r="C10871" s="142" t="s">
        <v>1488</v>
      </c>
    </row>
    <row r="10872" ht="15.75" customHeight="1">
      <c r="C10872" s="142" t="s">
        <v>1489</v>
      </c>
    </row>
    <row r="10873" ht="15.75" customHeight="1">
      <c r="C10873" s="142" t="s">
        <v>2680</v>
      </c>
    </row>
    <row r="10874" ht="15.75" customHeight="1">
      <c r="C10874" s="142" t="s">
        <v>2681</v>
      </c>
    </row>
    <row r="10875" ht="15.75" customHeight="1">
      <c r="C10875" s="142" t="s">
        <v>1492</v>
      </c>
    </row>
    <row r="10876" ht="15.75" customHeight="1">
      <c r="C10876" s="142" t="s">
        <v>1480</v>
      </c>
    </row>
    <row r="10877" ht="15.75" customHeight="1">
      <c r="D10877" s="142" t="s">
        <v>1994</v>
      </c>
    </row>
    <row r="10878" ht="15.75" customHeight="1">
      <c r="D10878" s="142" t="s">
        <v>2428</v>
      </c>
    </row>
    <row r="10879" ht="15.75" customHeight="1">
      <c r="D10879" s="142" t="s">
        <v>1941</v>
      </c>
    </row>
    <row r="10880" ht="15.75" customHeight="1">
      <c r="D10880" s="142" t="s">
        <v>1790</v>
      </c>
    </row>
    <row r="10881" ht="15.75" customHeight="1">
      <c r="C10881" s="142" t="s">
        <v>1497</v>
      </c>
    </row>
    <row r="10882" ht="15.75" customHeight="1">
      <c r="C10882" s="142" t="s">
        <v>1526</v>
      </c>
    </row>
    <row r="10883" ht="15.75" customHeight="1">
      <c r="C10883" s="142" t="s">
        <v>1499</v>
      </c>
    </row>
    <row r="10884" ht="15.75" customHeight="1">
      <c r="C10884" s="142" t="s">
        <v>1500</v>
      </c>
    </row>
    <row r="10885" ht="15.75" customHeight="1">
      <c r="C10885" s="142" t="s">
        <v>1501</v>
      </c>
    </row>
    <row r="10886" ht="15.75" customHeight="1">
      <c r="B10886" s="142" t="s">
        <v>1497</v>
      </c>
    </row>
    <row r="10887" ht="15.75" customHeight="1"/>
    <row r="10888" ht="15.75" customHeight="1">
      <c r="A10888" s="142" t="s">
        <v>1527</v>
      </c>
    </row>
    <row r="10889" ht="15.75" customHeight="1"/>
    <row r="10890" ht="15.75" customHeight="1">
      <c r="A10890" s="142" t="s">
        <v>2682</v>
      </c>
    </row>
    <row r="10891" ht="15.75" customHeight="1">
      <c r="A10891" s="142" t="s">
        <v>1689</v>
      </c>
    </row>
    <row r="10892" ht="15.75" customHeight="1">
      <c r="A10892" s="142" t="s">
        <v>1480</v>
      </c>
    </row>
    <row r="10893" ht="15.75" customHeight="1">
      <c r="B10893" s="142" t="s">
        <v>1480</v>
      </c>
    </row>
    <row r="10894" ht="15.75" customHeight="1">
      <c r="C10894" s="142" t="s">
        <v>2683</v>
      </c>
    </row>
    <row r="10895" ht="15.75" customHeight="1">
      <c r="C10895" s="142" t="s">
        <v>2200</v>
      </c>
    </row>
    <row r="10896" ht="15.75" customHeight="1">
      <c r="C10896" s="142" t="s">
        <v>1517</v>
      </c>
    </row>
    <row r="10897" ht="15.75" customHeight="1">
      <c r="C10897" s="142" t="s">
        <v>1484</v>
      </c>
    </row>
    <row r="10898" ht="15.75" customHeight="1">
      <c r="C10898" s="142" t="s">
        <v>1485</v>
      </c>
    </row>
    <row r="10899" ht="15.75" customHeight="1">
      <c r="C10899" s="142" t="s">
        <v>1486</v>
      </c>
    </row>
    <row r="10900" ht="15.75" customHeight="1">
      <c r="C10900" s="142" t="s">
        <v>1510</v>
      </c>
    </row>
    <row r="10901" ht="15.75" customHeight="1">
      <c r="C10901" s="142" t="s">
        <v>1488</v>
      </c>
    </row>
    <row r="10902" ht="15.75" customHeight="1">
      <c r="C10902" s="142" t="s">
        <v>1657</v>
      </c>
    </row>
    <row r="10903" ht="15.75" customHeight="1">
      <c r="C10903" s="142" t="s">
        <v>2684</v>
      </c>
    </row>
    <row r="10904" ht="15.75" customHeight="1">
      <c r="C10904" s="142" t="s">
        <v>1805</v>
      </c>
    </row>
    <row r="10905" ht="15.75" customHeight="1">
      <c r="C10905" s="142" t="s">
        <v>1492</v>
      </c>
    </row>
    <row r="10906" ht="15.75" customHeight="1">
      <c r="C10906" s="142" t="s">
        <v>1480</v>
      </c>
    </row>
    <row r="10907" ht="15.75" customHeight="1">
      <c r="D10907" s="142" t="s">
        <v>2546</v>
      </c>
    </row>
    <row r="10908" ht="15.75" customHeight="1">
      <c r="D10908" s="142" t="s">
        <v>1895</v>
      </c>
    </row>
    <row r="10909" ht="15.75" customHeight="1">
      <c r="D10909" s="142" t="s">
        <v>1878</v>
      </c>
    </row>
    <row r="10910" ht="15.75" customHeight="1">
      <c r="D10910" s="142" t="s">
        <v>2028</v>
      </c>
    </row>
    <row r="10911" ht="15.75" customHeight="1">
      <c r="C10911" s="142" t="s">
        <v>1497</v>
      </c>
    </row>
    <row r="10912" ht="15.75" customHeight="1">
      <c r="C10912" s="142" t="s">
        <v>1498</v>
      </c>
    </row>
    <row r="10913" ht="15.75" customHeight="1">
      <c r="C10913" s="142" t="s">
        <v>1499</v>
      </c>
    </row>
    <row r="10914" ht="15.75" customHeight="1">
      <c r="C10914" s="142" t="s">
        <v>1500</v>
      </c>
    </row>
    <row r="10915" ht="15.75" customHeight="1">
      <c r="C10915" s="142" t="s">
        <v>1501</v>
      </c>
    </row>
    <row r="10916" ht="15.75" customHeight="1">
      <c r="B10916" s="142" t="s">
        <v>1497</v>
      </c>
    </row>
    <row r="10917" ht="15.75" customHeight="1">
      <c r="B10917" s="142" t="s">
        <v>1480</v>
      </c>
    </row>
    <row r="10918" ht="15.75" customHeight="1">
      <c r="C10918" s="142" t="s">
        <v>2685</v>
      </c>
    </row>
    <row r="10919" ht="15.75" customHeight="1">
      <c r="C10919" s="142" t="s">
        <v>1656</v>
      </c>
    </row>
    <row r="10920" ht="15.75" customHeight="1">
      <c r="C10920" s="142" t="s">
        <v>1517</v>
      </c>
    </row>
    <row r="10921" ht="15.75" customHeight="1">
      <c r="C10921" s="142" t="s">
        <v>1484</v>
      </c>
    </row>
    <row r="10922" ht="15.75" customHeight="1">
      <c r="C10922" s="142" t="s">
        <v>1485</v>
      </c>
    </row>
    <row r="10923" ht="15.75" customHeight="1">
      <c r="C10923" s="142" t="s">
        <v>1486</v>
      </c>
    </row>
    <row r="10924" ht="15.75" customHeight="1">
      <c r="C10924" s="142" t="s">
        <v>1510</v>
      </c>
    </row>
    <row r="10925" ht="15.75" customHeight="1">
      <c r="C10925" s="142" t="s">
        <v>1488</v>
      </c>
    </row>
    <row r="10926" ht="15.75" customHeight="1">
      <c r="C10926" s="142" t="s">
        <v>1657</v>
      </c>
    </row>
    <row r="10927" ht="15.75" customHeight="1">
      <c r="C10927" s="142" t="s">
        <v>1947</v>
      </c>
    </row>
    <row r="10928" ht="15.75" customHeight="1">
      <c r="C10928" s="142" t="s">
        <v>1787</v>
      </c>
    </row>
    <row r="10929" ht="15.75" customHeight="1">
      <c r="C10929" s="142" t="s">
        <v>1492</v>
      </c>
    </row>
    <row r="10930" ht="15.75" customHeight="1">
      <c r="C10930" s="142" t="s">
        <v>1480</v>
      </c>
    </row>
    <row r="10931" ht="15.75" customHeight="1">
      <c r="D10931" s="142" t="s">
        <v>1493</v>
      </c>
    </row>
    <row r="10932" ht="15.75" customHeight="1">
      <c r="D10932" s="142" t="s">
        <v>1508</v>
      </c>
    </row>
    <row r="10933" ht="15.75" customHeight="1">
      <c r="D10933" s="142" t="s">
        <v>1525</v>
      </c>
    </row>
    <row r="10934" ht="15.75" customHeight="1">
      <c r="D10934" s="142" t="s">
        <v>1715</v>
      </c>
    </row>
    <row r="10935" ht="15.75" customHeight="1">
      <c r="C10935" s="142" t="s">
        <v>1497</v>
      </c>
    </row>
    <row r="10936" ht="15.75" customHeight="1">
      <c r="C10936" s="142" t="s">
        <v>1498</v>
      </c>
    </row>
    <row r="10937" ht="15.75" customHeight="1">
      <c r="C10937" s="142" t="s">
        <v>1499</v>
      </c>
    </row>
    <row r="10938" ht="15.75" customHeight="1">
      <c r="C10938" s="142" t="s">
        <v>1500</v>
      </c>
    </row>
    <row r="10939" ht="15.75" customHeight="1">
      <c r="C10939" s="142" t="s">
        <v>1501</v>
      </c>
    </row>
    <row r="10940" ht="15.75" customHeight="1">
      <c r="B10940" s="142" t="s">
        <v>1497</v>
      </c>
    </row>
    <row r="10941" ht="15.75" customHeight="1"/>
    <row r="10942" ht="15.75" customHeight="1">
      <c r="B10942" s="142" t="s">
        <v>1480</v>
      </c>
    </row>
    <row r="10943" ht="15.75" customHeight="1">
      <c r="C10943" s="142" t="s">
        <v>2686</v>
      </c>
    </row>
    <row r="10944" ht="15.75" customHeight="1">
      <c r="C10944" s="142" t="s">
        <v>1656</v>
      </c>
    </row>
    <row r="10945" ht="15.75" customHeight="1">
      <c r="C10945" s="142" t="s">
        <v>1517</v>
      </c>
    </row>
    <row r="10946" ht="15.75" customHeight="1">
      <c r="C10946" s="142" t="s">
        <v>1484</v>
      </c>
    </row>
    <row r="10947" ht="15.75" customHeight="1">
      <c r="C10947" s="142" t="s">
        <v>1485</v>
      </c>
    </row>
    <row r="10948" ht="15.75" customHeight="1">
      <c r="C10948" s="142" t="s">
        <v>1486</v>
      </c>
    </row>
    <row r="10949" ht="15.75" customHeight="1">
      <c r="C10949" s="142" t="s">
        <v>1510</v>
      </c>
    </row>
    <row r="10950" ht="15.75" customHeight="1">
      <c r="C10950" s="142" t="s">
        <v>1488</v>
      </c>
    </row>
    <row r="10951" ht="15.75" customHeight="1">
      <c r="C10951" s="142" t="s">
        <v>1657</v>
      </c>
    </row>
    <row r="10952" ht="15.75" customHeight="1">
      <c r="C10952" s="142" t="s">
        <v>2687</v>
      </c>
    </row>
    <row r="10953" ht="15.75" customHeight="1">
      <c r="C10953" s="142" t="s">
        <v>2688</v>
      </c>
    </row>
    <row r="10954" ht="15.75" customHeight="1">
      <c r="C10954" s="142" t="s">
        <v>1492</v>
      </c>
    </row>
    <row r="10955" ht="15.75" customHeight="1">
      <c r="C10955" s="142" t="s">
        <v>1480</v>
      </c>
    </row>
    <row r="10956" ht="15.75" customHeight="1">
      <c r="D10956" s="142" t="s">
        <v>2267</v>
      </c>
    </row>
    <row r="10957" ht="15.75" customHeight="1">
      <c r="D10957" s="142" t="s">
        <v>1941</v>
      </c>
    </row>
    <row r="10958" ht="15.75" customHeight="1">
      <c r="D10958" s="142" t="s">
        <v>2163</v>
      </c>
    </row>
    <row r="10959" ht="15.75" customHeight="1">
      <c r="D10959" s="142" t="s">
        <v>2071</v>
      </c>
    </row>
    <row r="10960" ht="15.75" customHeight="1">
      <c r="C10960" s="142" t="s">
        <v>1497</v>
      </c>
    </row>
    <row r="10961" ht="15.75" customHeight="1">
      <c r="C10961" s="142" t="s">
        <v>2223</v>
      </c>
    </row>
    <row r="10962" ht="15.75" customHeight="1">
      <c r="C10962" s="142" t="s">
        <v>1499</v>
      </c>
    </row>
    <row r="10963" ht="15.75" customHeight="1">
      <c r="C10963" s="142" t="s">
        <v>1500</v>
      </c>
    </row>
    <row r="10964" ht="15.75" customHeight="1">
      <c r="C10964" s="142" t="s">
        <v>1501</v>
      </c>
    </row>
    <row r="10965" ht="15.75" customHeight="1">
      <c r="B10965" s="142" t="s">
        <v>1497</v>
      </c>
    </row>
    <row r="10966" ht="15.75" customHeight="1">
      <c r="B10966" s="142" t="s">
        <v>1480</v>
      </c>
    </row>
    <row r="10967" ht="15.75" customHeight="1">
      <c r="C10967" s="142" t="s">
        <v>2689</v>
      </c>
    </row>
    <row r="10968" ht="15.75" customHeight="1">
      <c r="C10968" s="142" t="s">
        <v>2338</v>
      </c>
    </row>
    <row r="10969" ht="15.75" customHeight="1">
      <c r="C10969" s="142" t="s">
        <v>1517</v>
      </c>
    </row>
    <row r="10970" ht="15.75" customHeight="1">
      <c r="C10970" s="142" t="s">
        <v>1484</v>
      </c>
    </row>
    <row r="10971" ht="15.75" customHeight="1">
      <c r="C10971" s="142" t="s">
        <v>1485</v>
      </c>
    </row>
    <row r="10972" ht="15.75" customHeight="1">
      <c r="C10972" s="142" t="s">
        <v>1486</v>
      </c>
    </row>
    <row r="10973" ht="15.75" customHeight="1">
      <c r="C10973" s="142" t="s">
        <v>1510</v>
      </c>
    </row>
    <row r="10974" ht="15.75" customHeight="1">
      <c r="C10974" s="142" t="s">
        <v>1488</v>
      </c>
    </row>
    <row r="10975" ht="15.75" customHeight="1">
      <c r="C10975" s="142" t="s">
        <v>1657</v>
      </c>
    </row>
    <row r="10976" ht="15.75" customHeight="1">
      <c r="C10976" s="142" t="s">
        <v>2690</v>
      </c>
    </row>
    <row r="10977" ht="15.75" customHeight="1">
      <c r="C10977" s="142" t="s">
        <v>1805</v>
      </c>
    </row>
    <row r="10978" ht="15.75" customHeight="1">
      <c r="C10978" s="142" t="s">
        <v>1492</v>
      </c>
    </row>
    <row r="10979" ht="15.75" customHeight="1">
      <c r="C10979" s="142" t="s">
        <v>1480</v>
      </c>
    </row>
    <row r="10980" ht="15.75" customHeight="1">
      <c r="D10980" s="142" t="s">
        <v>1709</v>
      </c>
    </row>
    <row r="10981" ht="15.75" customHeight="1">
      <c r="D10981" s="142" t="s">
        <v>2546</v>
      </c>
    </row>
    <row r="10982" ht="15.75" customHeight="1">
      <c r="D10982" s="142" t="s">
        <v>1888</v>
      </c>
    </row>
    <row r="10983" ht="15.75" customHeight="1">
      <c r="D10983" s="142" t="s">
        <v>2457</v>
      </c>
    </row>
    <row r="10984" ht="15.75" customHeight="1">
      <c r="C10984" s="142" t="s">
        <v>1497</v>
      </c>
    </row>
    <row r="10985" ht="15.75" customHeight="1">
      <c r="C10985" s="142" t="s">
        <v>1678</v>
      </c>
    </row>
    <row r="10986" ht="15.75" customHeight="1">
      <c r="C10986" s="142" t="s">
        <v>1499</v>
      </c>
    </row>
    <row r="10987" ht="15.75" customHeight="1">
      <c r="C10987" s="142" t="s">
        <v>1500</v>
      </c>
    </row>
    <row r="10988" ht="15.75" customHeight="1">
      <c r="C10988" s="142" t="s">
        <v>1501</v>
      </c>
    </row>
    <row r="10989" ht="15.75" customHeight="1">
      <c r="B10989" s="142" t="s">
        <v>1497</v>
      </c>
    </row>
    <row r="10990" ht="15.75" customHeight="1">
      <c r="B10990" s="142" t="s">
        <v>1480</v>
      </c>
    </row>
    <row r="10991" ht="15.75" customHeight="1">
      <c r="C10991" s="142" t="s">
        <v>2148</v>
      </c>
    </row>
    <row r="10992" ht="15.75" customHeight="1">
      <c r="C10992" s="142" t="s">
        <v>2200</v>
      </c>
    </row>
    <row r="10993" ht="15.75" customHeight="1">
      <c r="C10993" s="142" t="s">
        <v>1517</v>
      </c>
    </row>
    <row r="10994" ht="15.75" customHeight="1">
      <c r="C10994" s="142" t="s">
        <v>1484</v>
      </c>
    </row>
    <row r="10995" ht="15.75" customHeight="1">
      <c r="C10995" s="142" t="s">
        <v>1485</v>
      </c>
    </row>
    <row r="10996" ht="15.75" customHeight="1">
      <c r="C10996" s="142" t="s">
        <v>1486</v>
      </c>
    </row>
    <row r="10997" ht="15.75" customHeight="1">
      <c r="C10997" s="142" t="s">
        <v>1510</v>
      </c>
    </row>
    <row r="10998" ht="15.75" customHeight="1">
      <c r="C10998" s="142" t="s">
        <v>1488</v>
      </c>
    </row>
    <row r="10999" ht="15.75" customHeight="1">
      <c r="C10999" s="142" t="s">
        <v>1657</v>
      </c>
    </row>
    <row r="11000" ht="15.75" customHeight="1">
      <c r="C11000" s="142" t="s">
        <v>2691</v>
      </c>
    </row>
    <row r="11001" ht="15.75" customHeight="1">
      <c r="C11001" s="142" t="s">
        <v>1728</v>
      </c>
    </row>
    <row r="11002" ht="15.75" customHeight="1">
      <c r="C11002" s="142" t="s">
        <v>1492</v>
      </c>
    </row>
    <row r="11003" ht="15.75" customHeight="1">
      <c r="C11003" s="142" t="s">
        <v>1480</v>
      </c>
    </row>
    <row r="11004" ht="15.75" customHeight="1">
      <c r="D11004" s="142" t="s">
        <v>2051</v>
      </c>
    </row>
    <row r="11005" ht="15.75" customHeight="1">
      <c r="D11005" s="142" t="s">
        <v>1895</v>
      </c>
    </row>
    <row r="11006" ht="15.75" customHeight="1">
      <c r="D11006" s="142" t="s">
        <v>2150</v>
      </c>
    </row>
    <row r="11007" ht="15.75" customHeight="1">
      <c r="D11007" s="142" t="s">
        <v>1807</v>
      </c>
    </row>
    <row r="11008" ht="15.75" customHeight="1">
      <c r="C11008" s="142" t="s">
        <v>1497</v>
      </c>
    </row>
    <row r="11009" ht="15.75" customHeight="1">
      <c r="C11009" s="142" t="s">
        <v>1498</v>
      </c>
    </row>
    <row r="11010" ht="15.75" customHeight="1">
      <c r="C11010" s="142" t="s">
        <v>1499</v>
      </c>
    </row>
    <row r="11011" ht="15.75" customHeight="1">
      <c r="C11011" s="142" t="s">
        <v>1500</v>
      </c>
    </row>
    <row r="11012" ht="15.75" customHeight="1">
      <c r="C11012" s="142" t="s">
        <v>1501</v>
      </c>
    </row>
    <row r="11013" ht="15.75" customHeight="1">
      <c r="B11013" s="142" t="s">
        <v>1497</v>
      </c>
    </row>
    <row r="11014" ht="15.75" customHeight="1">
      <c r="B11014" s="142" t="s">
        <v>1480</v>
      </c>
    </row>
    <row r="11015" ht="15.75" customHeight="1">
      <c r="C11015" s="142" t="s">
        <v>1796</v>
      </c>
    </row>
    <row r="11016" ht="15.75" customHeight="1">
      <c r="C11016" s="142" t="s">
        <v>2200</v>
      </c>
    </row>
    <row r="11017" ht="15.75" customHeight="1">
      <c r="C11017" s="142" t="s">
        <v>1517</v>
      </c>
    </row>
    <row r="11018" ht="15.75" customHeight="1">
      <c r="C11018" s="142" t="s">
        <v>1484</v>
      </c>
    </row>
    <row r="11019" ht="15.75" customHeight="1">
      <c r="C11019" s="142" t="s">
        <v>1485</v>
      </c>
    </row>
    <row r="11020" ht="15.75" customHeight="1">
      <c r="C11020" s="142" t="s">
        <v>1486</v>
      </c>
    </row>
    <row r="11021" ht="15.75" customHeight="1">
      <c r="C11021" s="142" t="s">
        <v>1510</v>
      </c>
    </row>
    <row r="11022" ht="15.75" customHeight="1">
      <c r="C11022" s="142" t="s">
        <v>1488</v>
      </c>
    </row>
    <row r="11023" ht="15.75" customHeight="1">
      <c r="C11023" s="142" t="s">
        <v>1657</v>
      </c>
    </row>
    <row r="11024" ht="15.75" customHeight="1">
      <c r="C11024" s="142" t="s">
        <v>1620</v>
      </c>
    </row>
    <row r="11025" ht="15.75" customHeight="1">
      <c r="C11025" s="142" t="s">
        <v>1797</v>
      </c>
    </row>
    <row r="11026" ht="15.75" customHeight="1">
      <c r="C11026" s="142" t="s">
        <v>1492</v>
      </c>
    </row>
    <row r="11027" ht="15.75" customHeight="1">
      <c r="C11027" s="142" t="s">
        <v>1480</v>
      </c>
    </row>
    <row r="11028" ht="15.75" customHeight="1">
      <c r="D11028" s="142" t="s">
        <v>1823</v>
      </c>
    </row>
    <row r="11029" ht="15.75" customHeight="1">
      <c r="D11029" s="142" t="s">
        <v>2060</v>
      </c>
    </row>
    <row r="11030" ht="15.75" customHeight="1">
      <c r="D11030" s="142" t="s">
        <v>1910</v>
      </c>
    </row>
    <row r="11031" ht="15.75" customHeight="1">
      <c r="D11031" s="142" t="s">
        <v>1695</v>
      </c>
    </row>
    <row r="11032" ht="15.75" customHeight="1">
      <c r="C11032" s="142" t="s">
        <v>1497</v>
      </c>
    </row>
    <row r="11033" ht="15.75" customHeight="1">
      <c r="C11033" s="142" t="s">
        <v>1498</v>
      </c>
    </row>
    <row r="11034" ht="15.75" customHeight="1">
      <c r="C11034" s="142" t="s">
        <v>1499</v>
      </c>
    </row>
    <row r="11035" ht="15.75" customHeight="1">
      <c r="C11035" s="142" t="s">
        <v>1500</v>
      </c>
    </row>
    <row r="11036" ht="15.75" customHeight="1">
      <c r="C11036" s="142" t="s">
        <v>1501</v>
      </c>
    </row>
    <row r="11037" ht="15.75" customHeight="1">
      <c r="B11037" s="142" t="s">
        <v>1497</v>
      </c>
    </row>
    <row r="11038" ht="15.75" customHeight="1"/>
    <row r="11039" ht="15.75" customHeight="1">
      <c r="A11039" s="142" t="s">
        <v>1527</v>
      </c>
    </row>
    <row r="11040" ht="15.75" customHeight="1"/>
    <row r="11041" ht="15.75" customHeight="1">
      <c r="A11041" s="142" t="s">
        <v>2692</v>
      </c>
    </row>
    <row r="11042" ht="15.75" customHeight="1">
      <c r="A11042" s="142" t="s">
        <v>2693</v>
      </c>
    </row>
    <row r="11043" ht="15.75" customHeight="1">
      <c r="A11043" s="142" t="s">
        <v>1480</v>
      </c>
    </row>
    <row r="11044" ht="15.75" customHeight="1">
      <c r="B11044" s="142" t="s">
        <v>1480</v>
      </c>
    </row>
    <row r="11045" ht="15.75" customHeight="1">
      <c r="C11045" s="142" t="s">
        <v>1809</v>
      </c>
    </row>
    <row r="11046" ht="15.75" customHeight="1">
      <c r="C11046" s="142" t="s">
        <v>1651</v>
      </c>
    </row>
    <row r="11047" ht="15.75" customHeight="1">
      <c r="C11047" s="142" t="s">
        <v>1517</v>
      </c>
    </row>
    <row r="11048" ht="15.75" customHeight="1">
      <c r="C11048" s="142" t="s">
        <v>1484</v>
      </c>
    </row>
    <row r="11049" ht="15.75" customHeight="1">
      <c r="C11049" s="142" t="s">
        <v>1485</v>
      </c>
    </row>
    <row r="11050" ht="15.75" customHeight="1">
      <c r="C11050" s="142" t="s">
        <v>1486</v>
      </c>
    </row>
    <row r="11051" ht="15.75" customHeight="1">
      <c r="C11051" s="142" t="s">
        <v>1510</v>
      </c>
    </row>
    <row r="11052" ht="15.75" customHeight="1">
      <c r="C11052" s="142" t="s">
        <v>1488</v>
      </c>
    </row>
    <row r="11053" ht="15.75" customHeight="1">
      <c r="C11053" s="142" t="s">
        <v>1489</v>
      </c>
    </row>
    <row r="11054" ht="15.75" customHeight="1">
      <c r="C11054" s="142" t="s">
        <v>1813</v>
      </c>
    </row>
    <row r="11055" ht="15.75" customHeight="1">
      <c r="C11055" s="142" t="s">
        <v>1674</v>
      </c>
    </row>
    <row r="11056" ht="15.75" customHeight="1">
      <c r="C11056" s="142" t="s">
        <v>1492</v>
      </c>
    </row>
    <row r="11057" ht="15.75" customHeight="1">
      <c r="C11057" s="142" t="s">
        <v>1480</v>
      </c>
    </row>
    <row r="11058" ht="15.75" customHeight="1">
      <c r="D11058" s="142" t="s">
        <v>1493</v>
      </c>
    </row>
    <row r="11059" ht="15.75" customHeight="1">
      <c r="D11059" s="142" t="s">
        <v>1993</v>
      </c>
    </row>
    <row r="11060" ht="15.75" customHeight="1">
      <c r="D11060" s="142" t="s">
        <v>1910</v>
      </c>
    </row>
    <row r="11061" ht="15.75" customHeight="1">
      <c r="D11061" s="142" t="s">
        <v>1900</v>
      </c>
    </row>
    <row r="11062" ht="15.75" customHeight="1">
      <c r="C11062" s="142" t="s">
        <v>1497</v>
      </c>
    </row>
    <row r="11063" ht="15.75" customHeight="1">
      <c r="C11063" s="142" t="s">
        <v>1498</v>
      </c>
    </row>
    <row r="11064" ht="15.75" customHeight="1">
      <c r="C11064" s="142" t="s">
        <v>1499</v>
      </c>
    </row>
    <row r="11065" ht="15.75" customHeight="1">
      <c r="C11065" s="142" t="s">
        <v>1500</v>
      </c>
    </row>
    <row r="11066" ht="15.75" customHeight="1">
      <c r="C11066" s="142" t="s">
        <v>1501</v>
      </c>
    </row>
    <row r="11067" ht="15.75" customHeight="1">
      <c r="B11067" s="142" t="s">
        <v>1497</v>
      </c>
    </row>
    <row r="11068" ht="15.75" customHeight="1">
      <c r="B11068" s="142" t="s">
        <v>1480</v>
      </c>
    </row>
    <row r="11069" ht="15.75" customHeight="1">
      <c r="C11069" s="142" t="s">
        <v>2308</v>
      </c>
    </row>
    <row r="11070" ht="15.75" customHeight="1">
      <c r="C11070" s="142" t="s">
        <v>2309</v>
      </c>
    </row>
    <row r="11071" ht="15.75" customHeight="1">
      <c r="C11071" s="142" t="s">
        <v>1517</v>
      </c>
    </row>
    <row r="11072" ht="15.75" customHeight="1">
      <c r="C11072" s="142" t="s">
        <v>1484</v>
      </c>
    </row>
    <row r="11073" ht="15.75" customHeight="1">
      <c r="C11073" s="142" t="s">
        <v>1485</v>
      </c>
    </row>
    <row r="11074" ht="15.75" customHeight="1">
      <c r="C11074" s="142" t="s">
        <v>1486</v>
      </c>
    </row>
    <row r="11075" ht="15.75" customHeight="1">
      <c r="C11075" s="142" t="s">
        <v>1510</v>
      </c>
    </row>
    <row r="11076" ht="15.75" customHeight="1">
      <c r="C11076" s="142" t="s">
        <v>1488</v>
      </c>
    </row>
    <row r="11077" ht="15.75" customHeight="1">
      <c r="C11077" s="142" t="s">
        <v>1489</v>
      </c>
    </row>
    <row r="11078" ht="15.75" customHeight="1">
      <c r="C11078" s="142" t="s">
        <v>1813</v>
      </c>
    </row>
    <row r="11079" ht="15.75" customHeight="1">
      <c r="C11079" s="142" t="s">
        <v>1835</v>
      </c>
    </row>
    <row r="11080" ht="15.75" customHeight="1">
      <c r="C11080" s="142" t="s">
        <v>1492</v>
      </c>
    </row>
    <row r="11081" ht="15.75" customHeight="1">
      <c r="C11081" s="142" t="s">
        <v>1480</v>
      </c>
    </row>
    <row r="11082" ht="15.75" customHeight="1">
      <c r="D11082" s="142" t="s">
        <v>2310</v>
      </c>
    </row>
    <row r="11083" ht="15.75" customHeight="1">
      <c r="D11083" s="142" t="s">
        <v>2150</v>
      </c>
    </row>
    <row r="11084" ht="15.75" customHeight="1">
      <c r="D11084" s="142" t="s">
        <v>1815</v>
      </c>
    </row>
    <row r="11085" ht="15.75" customHeight="1">
      <c r="D11085" s="142" t="s">
        <v>1795</v>
      </c>
    </row>
    <row r="11086" ht="15.75" customHeight="1">
      <c r="C11086" s="142" t="s">
        <v>1497</v>
      </c>
    </row>
    <row r="11087" ht="15.75" customHeight="1">
      <c r="C11087" s="142" t="s">
        <v>1678</v>
      </c>
    </row>
    <row r="11088" ht="15.75" customHeight="1">
      <c r="C11088" s="142" t="s">
        <v>1499</v>
      </c>
    </row>
    <row r="11089" ht="15.75" customHeight="1">
      <c r="C11089" s="142" t="s">
        <v>1500</v>
      </c>
    </row>
    <row r="11090" ht="15.75" customHeight="1">
      <c r="C11090" s="142" t="s">
        <v>1501</v>
      </c>
    </row>
    <row r="11091" ht="15.75" customHeight="1">
      <c r="B11091" s="142" t="s">
        <v>1497</v>
      </c>
    </row>
    <row r="11092" ht="15.75" customHeight="1">
      <c r="B11092" s="142" t="s">
        <v>1480</v>
      </c>
    </row>
    <row r="11093" ht="15.75" customHeight="1">
      <c r="C11093" s="142" t="s">
        <v>2491</v>
      </c>
    </row>
    <row r="11094" ht="15.75" customHeight="1">
      <c r="C11094" s="142" t="s">
        <v>2229</v>
      </c>
    </row>
    <row r="11095" ht="15.75" customHeight="1">
      <c r="C11095" s="142" t="s">
        <v>1517</v>
      </c>
    </row>
    <row r="11096" ht="15.75" customHeight="1">
      <c r="C11096" s="142" t="s">
        <v>1484</v>
      </c>
    </row>
    <row r="11097" ht="15.75" customHeight="1">
      <c r="C11097" s="142" t="s">
        <v>1485</v>
      </c>
    </row>
    <row r="11098" ht="15.75" customHeight="1">
      <c r="C11098" s="142" t="s">
        <v>1486</v>
      </c>
    </row>
    <row r="11099" ht="15.75" customHeight="1">
      <c r="C11099" s="142" t="s">
        <v>1510</v>
      </c>
    </row>
    <row r="11100" ht="15.75" customHeight="1">
      <c r="C11100" s="142" t="s">
        <v>1488</v>
      </c>
    </row>
    <row r="11101" ht="15.75" customHeight="1">
      <c r="C11101" s="142" t="s">
        <v>1489</v>
      </c>
    </row>
    <row r="11102" ht="15.75" customHeight="1">
      <c r="C11102" s="142" t="s">
        <v>2492</v>
      </c>
    </row>
    <row r="11103" ht="15.75" customHeight="1">
      <c r="C11103" s="142" t="s">
        <v>1787</v>
      </c>
    </row>
    <row r="11104" ht="15.75" customHeight="1">
      <c r="C11104" s="142" t="s">
        <v>1492</v>
      </c>
    </row>
    <row r="11105" ht="15.75" customHeight="1">
      <c r="C11105" s="142" t="s">
        <v>1480</v>
      </c>
    </row>
    <row r="11106" ht="15.75" customHeight="1">
      <c r="D11106" s="142" t="s">
        <v>1629</v>
      </c>
    </row>
    <row r="11107" ht="15.75" customHeight="1">
      <c r="D11107" s="142" t="s">
        <v>1773</v>
      </c>
    </row>
    <row r="11108" ht="15.75" customHeight="1">
      <c r="D11108" s="142" t="s">
        <v>2277</v>
      </c>
    </row>
    <row r="11109" ht="15.75" customHeight="1">
      <c r="D11109" s="142" t="s">
        <v>1900</v>
      </c>
    </row>
    <row r="11110" ht="15.75" customHeight="1">
      <c r="C11110" s="142" t="s">
        <v>1497</v>
      </c>
    </row>
    <row r="11111" ht="15.75" customHeight="1">
      <c r="C11111" s="142" t="s">
        <v>1526</v>
      </c>
    </row>
    <row r="11112" ht="15.75" customHeight="1">
      <c r="C11112" s="142" t="s">
        <v>1499</v>
      </c>
    </row>
    <row r="11113" ht="15.75" customHeight="1">
      <c r="C11113" s="142" t="s">
        <v>1500</v>
      </c>
    </row>
    <row r="11114" ht="15.75" customHeight="1">
      <c r="C11114" s="142" t="s">
        <v>1501</v>
      </c>
    </row>
    <row r="11115" ht="15.75" customHeight="1">
      <c r="B11115" s="142" t="s">
        <v>1497</v>
      </c>
    </row>
    <row r="11116" ht="15.75" customHeight="1">
      <c r="B11116" s="142" t="s">
        <v>1480</v>
      </c>
    </row>
    <row r="11117" ht="15.75" customHeight="1">
      <c r="C11117" s="142" t="s">
        <v>2694</v>
      </c>
    </row>
    <row r="11118" ht="15.75" customHeight="1">
      <c r="C11118" s="142" t="s">
        <v>2309</v>
      </c>
    </row>
    <row r="11119" ht="15.75" customHeight="1">
      <c r="C11119" s="142" t="s">
        <v>1517</v>
      </c>
    </row>
    <row r="11120" ht="15.75" customHeight="1">
      <c r="C11120" s="142" t="s">
        <v>1484</v>
      </c>
    </row>
    <row r="11121" ht="15.75" customHeight="1">
      <c r="C11121" s="142" t="s">
        <v>1485</v>
      </c>
    </row>
    <row r="11122" ht="15.75" customHeight="1">
      <c r="C11122" s="142" t="s">
        <v>1486</v>
      </c>
    </row>
    <row r="11123" ht="15.75" customHeight="1">
      <c r="C11123" s="142" t="s">
        <v>1510</v>
      </c>
    </row>
    <row r="11124" ht="15.75" customHeight="1">
      <c r="C11124" s="142" t="s">
        <v>1488</v>
      </c>
    </row>
    <row r="11125" ht="15.75" customHeight="1">
      <c r="C11125" s="142" t="s">
        <v>1489</v>
      </c>
    </row>
    <row r="11126" ht="15.75" customHeight="1">
      <c r="C11126" s="142" t="s">
        <v>2677</v>
      </c>
    </row>
    <row r="11127" ht="15.75" customHeight="1">
      <c r="C11127" s="142" t="s">
        <v>2106</v>
      </c>
    </row>
    <row r="11128" ht="15.75" customHeight="1">
      <c r="C11128" s="142" t="s">
        <v>1492</v>
      </c>
    </row>
    <row r="11129" ht="15.75" customHeight="1">
      <c r="C11129" s="142" t="s">
        <v>1480</v>
      </c>
    </row>
    <row r="11130" ht="15.75" customHeight="1">
      <c r="D11130" s="142" t="s">
        <v>1815</v>
      </c>
    </row>
    <row r="11131" ht="15.75" customHeight="1">
      <c r="D11131" s="142" t="s">
        <v>2277</v>
      </c>
    </row>
    <row r="11132" ht="15.75" customHeight="1">
      <c r="D11132" s="142" t="s">
        <v>2478</v>
      </c>
    </row>
    <row r="11133" ht="15.75" customHeight="1">
      <c r="D11133" s="142" t="s">
        <v>1642</v>
      </c>
    </row>
    <row r="11134" ht="15.75" customHeight="1">
      <c r="C11134" s="142" t="s">
        <v>1497</v>
      </c>
    </row>
    <row r="11135" ht="15.75" customHeight="1">
      <c r="C11135" s="142" t="s">
        <v>2223</v>
      </c>
    </row>
    <row r="11136" ht="15.75" customHeight="1">
      <c r="C11136" s="142" t="s">
        <v>1499</v>
      </c>
    </row>
    <row r="11137" ht="15.75" customHeight="1">
      <c r="C11137" s="142" t="s">
        <v>1500</v>
      </c>
    </row>
    <row r="11138" ht="15.75" customHeight="1">
      <c r="C11138" s="142" t="s">
        <v>1501</v>
      </c>
    </row>
    <row r="11139" ht="15.75" customHeight="1">
      <c r="B11139" s="142" t="s">
        <v>1497</v>
      </c>
    </row>
    <row r="11140" ht="15.75" customHeight="1">
      <c r="B11140" s="142" t="s">
        <v>1480</v>
      </c>
    </row>
    <row r="11141" ht="15.75" customHeight="1">
      <c r="C11141" s="142" t="s">
        <v>2695</v>
      </c>
    </row>
    <row r="11142" ht="15.75" customHeight="1">
      <c r="C11142" s="142" t="s">
        <v>2229</v>
      </c>
    </row>
    <row r="11143" ht="15.75" customHeight="1">
      <c r="C11143" s="142" t="s">
        <v>1517</v>
      </c>
    </row>
    <row r="11144" ht="15.75" customHeight="1">
      <c r="C11144" s="142" t="s">
        <v>1484</v>
      </c>
    </row>
    <row r="11145" ht="15.75" customHeight="1">
      <c r="C11145" s="142" t="s">
        <v>1485</v>
      </c>
    </row>
    <row r="11146" ht="15.75" customHeight="1">
      <c r="C11146" s="142" t="s">
        <v>1486</v>
      </c>
    </row>
    <row r="11147" ht="15.75" customHeight="1">
      <c r="C11147" s="142" t="s">
        <v>1510</v>
      </c>
    </row>
    <row r="11148" ht="15.75" customHeight="1">
      <c r="C11148" s="142" t="s">
        <v>1488</v>
      </c>
    </row>
    <row r="11149" ht="15.75" customHeight="1">
      <c r="C11149" s="142" t="s">
        <v>1489</v>
      </c>
    </row>
    <row r="11150" ht="15.75" customHeight="1">
      <c r="C11150" s="142" t="s">
        <v>2394</v>
      </c>
    </row>
    <row r="11151" ht="15.75" customHeight="1">
      <c r="C11151" s="142" t="s">
        <v>2696</v>
      </c>
    </row>
    <row r="11152" ht="15.75" customHeight="1">
      <c r="C11152" s="142" t="s">
        <v>1492</v>
      </c>
    </row>
    <row r="11153" ht="15.75" customHeight="1">
      <c r="C11153" s="142" t="s">
        <v>1480</v>
      </c>
    </row>
    <row r="11154" ht="15.75" customHeight="1">
      <c r="D11154" s="142" t="s">
        <v>2697</v>
      </c>
    </row>
    <row r="11155" ht="15.75" customHeight="1">
      <c r="D11155" s="142" t="s">
        <v>1938</v>
      </c>
    </row>
    <row r="11156" ht="15.75" customHeight="1">
      <c r="D11156" s="142" t="s">
        <v>2277</v>
      </c>
    </row>
    <row r="11157" ht="15.75" customHeight="1">
      <c r="D11157" s="142" t="s">
        <v>1869</v>
      </c>
    </row>
    <row r="11158" ht="15.75" customHeight="1">
      <c r="C11158" s="142" t="s">
        <v>1497</v>
      </c>
    </row>
    <row r="11159" ht="15.75" customHeight="1">
      <c r="C11159" s="142" t="s">
        <v>2324</v>
      </c>
    </row>
    <row r="11160" ht="15.75" customHeight="1">
      <c r="C11160" s="142" t="s">
        <v>1499</v>
      </c>
    </row>
    <row r="11161" ht="15.75" customHeight="1">
      <c r="C11161" s="142" t="s">
        <v>1500</v>
      </c>
    </row>
    <row r="11162" ht="15.75" customHeight="1">
      <c r="C11162" s="142" t="s">
        <v>1501</v>
      </c>
    </row>
    <row r="11163" ht="15.75" customHeight="1">
      <c r="B11163" s="142" t="s">
        <v>1497</v>
      </c>
    </row>
    <row r="11164" ht="15.75" customHeight="1">
      <c r="B11164" s="142" t="s">
        <v>1480</v>
      </c>
    </row>
    <row r="11165" ht="15.75" customHeight="1">
      <c r="C11165" s="142" t="s">
        <v>2285</v>
      </c>
    </row>
    <row r="11166" ht="15.75" customHeight="1">
      <c r="C11166" s="142" t="s">
        <v>1482</v>
      </c>
    </row>
    <row r="11167" ht="15.75" customHeight="1">
      <c r="C11167" s="142" t="s">
        <v>1517</v>
      </c>
    </row>
    <row r="11168" ht="15.75" customHeight="1">
      <c r="C11168" s="142" t="s">
        <v>1484</v>
      </c>
    </row>
    <row r="11169" ht="15.75" customHeight="1">
      <c r="C11169" s="142" t="s">
        <v>1485</v>
      </c>
    </row>
    <row r="11170" ht="15.75" customHeight="1">
      <c r="C11170" s="142" t="s">
        <v>1486</v>
      </c>
    </row>
    <row r="11171" ht="15.75" customHeight="1">
      <c r="C11171" s="142" t="s">
        <v>1510</v>
      </c>
    </row>
    <row r="11172" ht="15.75" customHeight="1">
      <c r="C11172" s="142" t="s">
        <v>1488</v>
      </c>
    </row>
    <row r="11173" ht="15.75" customHeight="1">
      <c r="C11173" s="142" t="s">
        <v>1489</v>
      </c>
    </row>
    <row r="11174" ht="15.75" customHeight="1">
      <c r="C11174" s="142" t="s">
        <v>2698</v>
      </c>
    </row>
    <row r="11175" ht="15.75" customHeight="1">
      <c r="C11175" s="142" t="s">
        <v>2287</v>
      </c>
    </row>
    <row r="11176" ht="15.75" customHeight="1">
      <c r="C11176" s="142" t="s">
        <v>1492</v>
      </c>
    </row>
    <row r="11177" ht="15.75" customHeight="1">
      <c r="C11177" s="142" t="s">
        <v>1480</v>
      </c>
    </row>
    <row r="11178" ht="15.75" customHeight="1">
      <c r="D11178" s="142" t="s">
        <v>1795</v>
      </c>
    </row>
    <row r="11179" ht="15.75" customHeight="1">
      <c r="D11179" s="142" t="s">
        <v>1888</v>
      </c>
    </row>
    <row r="11180" ht="15.75" customHeight="1">
      <c r="D11180" s="142" t="s">
        <v>1715</v>
      </c>
    </row>
    <row r="11181" ht="15.75" customHeight="1">
      <c r="D11181" s="142" t="s">
        <v>1704</v>
      </c>
    </row>
    <row r="11182" ht="15.75" customHeight="1">
      <c r="C11182" s="142" t="s">
        <v>1497</v>
      </c>
    </row>
    <row r="11183" ht="15.75" customHeight="1">
      <c r="C11183" s="142" t="s">
        <v>1526</v>
      </c>
    </row>
    <row r="11184" ht="15.75" customHeight="1">
      <c r="C11184" s="142" t="s">
        <v>1499</v>
      </c>
    </row>
    <row r="11185" ht="15.75" customHeight="1">
      <c r="C11185" s="142" t="s">
        <v>1500</v>
      </c>
    </row>
    <row r="11186" ht="15.75" customHeight="1">
      <c r="C11186" s="142" t="s">
        <v>1501</v>
      </c>
    </row>
    <row r="11187" ht="15.75" customHeight="1">
      <c r="B11187" s="142" t="s">
        <v>1497</v>
      </c>
    </row>
    <row r="11188" ht="15.75" customHeight="1"/>
    <row r="11189" ht="15.75" customHeight="1">
      <c r="A11189" s="142" t="s">
        <v>1527</v>
      </c>
    </row>
    <row r="11190" ht="15.75" customHeight="1"/>
    <row r="11191" ht="15.75" customHeight="1">
      <c r="A11191" s="142" t="s">
        <v>2699</v>
      </c>
    </row>
    <row r="11192" ht="15.75" customHeight="1">
      <c r="A11192" s="142" t="s">
        <v>2434</v>
      </c>
    </row>
    <row r="11193" ht="15.75" customHeight="1">
      <c r="A11193" s="142" t="s">
        <v>1480</v>
      </c>
    </row>
    <row r="11194" ht="15.75" customHeight="1">
      <c r="B11194" s="142" t="s">
        <v>1480</v>
      </c>
    </row>
    <row r="11195" ht="15.75" customHeight="1">
      <c r="C11195" s="142" t="s">
        <v>2700</v>
      </c>
    </row>
    <row r="11196" ht="15.75" customHeight="1">
      <c r="C11196" s="142" t="s">
        <v>1651</v>
      </c>
    </row>
    <row r="11197" ht="15.75" customHeight="1">
      <c r="C11197" s="142" t="s">
        <v>1517</v>
      </c>
    </row>
    <row r="11198" ht="15.75" customHeight="1">
      <c r="C11198" s="142" t="s">
        <v>1484</v>
      </c>
    </row>
    <row r="11199" ht="15.75" customHeight="1">
      <c r="C11199" s="142" t="s">
        <v>1537</v>
      </c>
    </row>
    <row r="11200" ht="15.75" customHeight="1">
      <c r="C11200" s="142" t="s">
        <v>1486</v>
      </c>
    </row>
    <row r="11201" ht="15.75" customHeight="1">
      <c r="C11201" s="142" t="s">
        <v>1538</v>
      </c>
    </row>
    <row r="11202" ht="15.75" customHeight="1">
      <c r="C11202" s="142" t="s">
        <v>1488</v>
      </c>
    </row>
    <row r="11203" ht="15.75" customHeight="1">
      <c r="C11203" s="142" t="s">
        <v>1637</v>
      </c>
    </row>
    <row r="11204" ht="15.75" customHeight="1">
      <c r="C11204" s="142" t="s">
        <v>2424</v>
      </c>
    </row>
    <row r="11205" ht="15.75" customHeight="1">
      <c r="C11205" s="142" t="s">
        <v>2701</v>
      </c>
    </row>
    <row r="11206" ht="15.75" customHeight="1">
      <c r="C11206" s="142" t="s">
        <v>1492</v>
      </c>
    </row>
    <row r="11207" ht="15.75" customHeight="1">
      <c r="C11207" s="142" t="s">
        <v>1480</v>
      </c>
    </row>
    <row r="11208" ht="15.75" customHeight="1">
      <c r="D11208" s="142" t="s">
        <v>2371</v>
      </c>
    </row>
    <row r="11209" ht="15.75" customHeight="1">
      <c r="D11209" s="142" t="s">
        <v>2003</v>
      </c>
    </row>
    <row r="11210" ht="15.75" customHeight="1">
      <c r="D11210" s="142" t="s">
        <v>1855</v>
      </c>
    </row>
    <row r="11211" ht="15.75" customHeight="1">
      <c r="D11211" s="142" t="s">
        <v>1753</v>
      </c>
    </row>
    <row r="11212" ht="15.75" customHeight="1">
      <c r="C11212" s="142" t="s">
        <v>1497</v>
      </c>
    </row>
    <row r="11213" ht="15.75" customHeight="1">
      <c r="C11213" s="142" t="s">
        <v>1498</v>
      </c>
    </row>
    <row r="11214" ht="15.75" customHeight="1">
      <c r="C11214" s="142" t="s">
        <v>1499</v>
      </c>
    </row>
    <row r="11215" ht="15.75" customHeight="1">
      <c r="C11215" s="142" t="s">
        <v>1500</v>
      </c>
    </row>
    <row r="11216" ht="15.75" customHeight="1">
      <c r="C11216" s="142" t="s">
        <v>1501</v>
      </c>
    </row>
    <row r="11217" ht="15.75" customHeight="1">
      <c r="B11217" s="142" t="s">
        <v>1497</v>
      </c>
    </row>
    <row r="11218" ht="15.75" customHeight="1">
      <c r="B11218" s="142" t="s">
        <v>1480</v>
      </c>
    </row>
    <row r="11219" ht="15.75" customHeight="1">
      <c r="C11219" s="142" t="s">
        <v>2335</v>
      </c>
    </row>
    <row r="11220" ht="15.75" customHeight="1">
      <c r="C11220" s="142" t="s">
        <v>1565</v>
      </c>
    </row>
    <row r="11221" ht="15.75" customHeight="1">
      <c r="C11221" s="142" t="s">
        <v>1517</v>
      </c>
    </row>
    <row r="11222" ht="15.75" customHeight="1">
      <c r="C11222" s="142" t="s">
        <v>1484</v>
      </c>
    </row>
    <row r="11223" ht="15.75" customHeight="1">
      <c r="C11223" s="142" t="s">
        <v>1485</v>
      </c>
    </row>
    <row r="11224" ht="15.75" customHeight="1">
      <c r="C11224" s="142" t="s">
        <v>1486</v>
      </c>
    </row>
    <row r="11225" ht="15.75" customHeight="1">
      <c r="C11225" s="142" t="s">
        <v>1510</v>
      </c>
    </row>
    <row r="11226" ht="15.75" customHeight="1">
      <c r="C11226" s="142" t="s">
        <v>1488</v>
      </c>
    </row>
    <row r="11227" ht="15.75" customHeight="1">
      <c r="C11227" s="142" t="s">
        <v>1489</v>
      </c>
    </row>
    <row r="11228" ht="15.75" customHeight="1">
      <c r="C11228" s="142" t="s">
        <v>1762</v>
      </c>
    </row>
    <row r="11229" ht="15.75" customHeight="1">
      <c r="C11229" s="142" t="s">
        <v>1787</v>
      </c>
    </row>
    <row r="11230" ht="15.75" customHeight="1">
      <c r="C11230" s="142" t="s">
        <v>1492</v>
      </c>
    </row>
    <row r="11231" ht="15.75" customHeight="1">
      <c r="C11231" s="142" t="s">
        <v>1480</v>
      </c>
    </row>
    <row r="11232" ht="15.75" customHeight="1">
      <c r="D11232" s="142" t="s">
        <v>2702</v>
      </c>
    </row>
    <row r="11233" ht="15.75" customHeight="1">
      <c r="D11233" s="142" t="s">
        <v>2018</v>
      </c>
    </row>
    <row r="11234" ht="15.75" customHeight="1">
      <c r="D11234" s="142" t="s">
        <v>1629</v>
      </c>
    </row>
    <row r="11235" ht="15.75" customHeight="1">
      <c r="D11235" s="142" t="s">
        <v>1508</v>
      </c>
    </row>
    <row r="11236" ht="15.75" customHeight="1">
      <c r="C11236" s="142" t="s">
        <v>1497</v>
      </c>
    </row>
    <row r="11237" ht="15.75" customHeight="1">
      <c r="C11237" s="142" t="s">
        <v>1526</v>
      </c>
    </row>
    <row r="11238" ht="15.75" customHeight="1">
      <c r="C11238" s="142" t="s">
        <v>1499</v>
      </c>
    </row>
    <row r="11239" ht="15.75" customHeight="1">
      <c r="C11239" s="142" t="s">
        <v>1500</v>
      </c>
    </row>
    <row r="11240" ht="15.75" customHeight="1">
      <c r="C11240" s="142" t="s">
        <v>1501</v>
      </c>
    </row>
    <row r="11241" ht="15.75" customHeight="1">
      <c r="B11241" s="142" t="s">
        <v>1497</v>
      </c>
    </row>
    <row r="11242" ht="15.75" customHeight="1">
      <c r="B11242" s="142" t="s">
        <v>1480</v>
      </c>
    </row>
    <row r="11243" ht="15.75" customHeight="1">
      <c r="C11243" s="142" t="s">
        <v>2273</v>
      </c>
    </row>
    <row r="11244" ht="15.75" customHeight="1">
      <c r="C11244" s="142" t="s">
        <v>1565</v>
      </c>
    </row>
    <row r="11245" ht="15.75" customHeight="1">
      <c r="C11245" s="142" t="s">
        <v>1517</v>
      </c>
    </row>
    <row r="11246" ht="15.75" customHeight="1">
      <c r="C11246" s="142" t="s">
        <v>1484</v>
      </c>
    </row>
    <row r="11247" ht="15.75" customHeight="1">
      <c r="C11247" s="142" t="s">
        <v>1485</v>
      </c>
    </row>
    <row r="11248" ht="15.75" customHeight="1">
      <c r="C11248" s="142" t="s">
        <v>1486</v>
      </c>
    </row>
    <row r="11249" ht="15.75" customHeight="1">
      <c r="C11249" s="142" t="s">
        <v>1510</v>
      </c>
    </row>
    <row r="11250" ht="15.75" customHeight="1">
      <c r="C11250" s="142" t="s">
        <v>1488</v>
      </c>
    </row>
    <row r="11251" ht="15.75" customHeight="1">
      <c r="C11251" s="142" t="s">
        <v>1489</v>
      </c>
    </row>
    <row r="11252" ht="15.75" customHeight="1">
      <c r="C11252" s="142" t="s">
        <v>2703</v>
      </c>
    </row>
    <row r="11253" ht="15.75" customHeight="1">
      <c r="C11253" s="142" t="s">
        <v>1674</v>
      </c>
    </row>
    <row r="11254" ht="15.75" customHeight="1">
      <c r="C11254" s="142" t="s">
        <v>1492</v>
      </c>
    </row>
    <row r="11255" ht="15.75" customHeight="1">
      <c r="C11255" s="142" t="s">
        <v>1480</v>
      </c>
    </row>
    <row r="11256" ht="15.75" customHeight="1">
      <c r="D11256" s="142" t="s">
        <v>2259</v>
      </c>
    </row>
    <row r="11257" ht="15.75" customHeight="1">
      <c r="D11257" s="142" t="s">
        <v>1869</v>
      </c>
    </row>
    <row r="11258" ht="15.75" customHeight="1">
      <c r="D11258" s="142" t="s">
        <v>1941</v>
      </c>
    </row>
    <row r="11259" ht="15.75" customHeight="1">
      <c r="D11259" s="142" t="s">
        <v>1704</v>
      </c>
    </row>
    <row r="11260" ht="15.75" customHeight="1">
      <c r="C11260" s="142" t="s">
        <v>1497</v>
      </c>
    </row>
    <row r="11261" ht="15.75" customHeight="1">
      <c r="C11261" s="142" t="s">
        <v>1498</v>
      </c>
    </row>
    <row r="11262" ht="15.75" customHeight="1">
      <c r="C11262" s="142" t="s">
        <v>1499</v>
      </c>
    </row>
    <row r="11263" ht="15.75" customHeight="1">
      <c r="C11263" s="142" t="s">
        <v>1500</v>
      </c>
    </row>
    <row r="11264" ht="15.75" customHeight="1">
      <c r="C11264" s="142" t="s">
        <v>1501</v>
      </c>
    </row>
    <row r="11265" ht="15.75" customHeight="1">
      <c r="B11265" s="142" t="s">
        <v>1497</v>
      </c>
    </row>
    <row r="11266" ht="15.75" customHeight="1">
      <c r="B11266" s="142" t="s">
        <v>1480</v>
      </c>
    </row>
    <row r="11267" ht="15.75" customHeight="1">
      <c r="C11267" s="142" t="s">
        <v>2249</v>
      </c>
    </row>
    <row r="11268" ht="15.75" customHeight="1">
      <c r="C11268" s="142" t="s">
        <v>1651</v>
      </c>
    </row>
    <row r="11269" ht="15.75" customHeight="1">
      <c r="C11269" s="142" t="s">
        <v>1517</v>
      </c>
    </row>
    <row r="11270" ht="15.75" customHeight="1">
      <c r="C11270" s="142" t="s">
        <v>1484</v>
      </c>
    </row>
    <row r="11271" ht="15.75" customHeight="1">
      <c r="C11271" s="142" t="s">
        <v>1485</v>
      </c>
    </row>
    <row r="11272" ht="15.75" customHeight="1">
      <c r="C11272" s="142" t="s">
        <v>1486</v>
      </c>
    </row>
    <row r="11273" ht="15.75" customHeight="1">
      <c r="C11273" s="142" t="s">
        <v>1510</v>
      </c>
    </row>
    <row r="11274" ht="15.75" customHeight="1">
      <c r="C11274" s="142" t="s">
        <v>1488</v>
      </c>
    </row>
    <row r="11275" ht="15.75" customHeight="1">
      <c r="C11275" s="142" t="s">
        <v>1489</v>
      </c>
    </row>
    <row r="11276" ht="15.75" customHeight="1">
      <c r="C11276" s="142" t="s">
        <v>2250</v>
      </c>
    </row>
    <row r="11277" ht="15.75" customHeight="1">
      <c r="C11277" s="142" t="s">
        <v>1553</v>
      </c>
    </row>
    <row r="11278" ht="15.75" customHeight="1">
      <c r="C11278" s="142" t="s">
        <v>1492</v>
      </c>
    </row>
    <row r="11279" ht="15.75" customHeight="1">
      <c r="C11279" s="142" t="s">
        <v>1480</v>
      </c>
    </row>
    <row r="11280" ht="15.75" customHeight="1">
      <c r="D11280" s="142" t="s">
        <v>1648</v>
      </c>
    </row>
    <row r="11281" ht="15.75" customHeight="1">
      <c r="D11281" s="142" t="s">
        <v>2251</v>
      </c>
    </row>
    <row r="11282" ht="15.75" customHeight="1">
      <c r="D11282" s="142" t="s">
        <v>1879</v>
      </c>
    </row>
    <row r="11283" ht="15.75" customHeight="1">
      <c r="D11283" s="142" t="s">
        <v>2371</v>
      </c>
    </row>
    <row r="11284" ht="15.75" customHeight="1">
      <c r="C11284" s="142" t="s">
        <v>1497</v>
      </c>
    </row>
    <row r="11285" ht="15.75" customHeight="1">
      <c r="C11285" s="142" t="s">
        <v>1526</v>
      </c>
    </row>
    <row r="11286" ht="15.75" customHeight="1">
      <c r="C11286" s="142" t="s">
        <v>1499</v>
      </c>
    </row>
    <row r="11287" ht="15.75" customHeight="1">
      <c r="C11287" s="142" t="s">
        <v>1500</v>
      </c>
    </row>
    <row r="11288" ht="15.75" customHeight="1">
      <c r="C11288" s="142" t="s">
        <v>1501</v>
      </c>
    </row>
    <row r="11289" ht="15.75" customHeight="1">
      <c r="B11289" s="142" t="s">
        <v>1497</v>
      </c>
    </row>
    <row r="11290" ht="15.75" customHeight="1">
      <c r="B11290" s="142" t="s">
        <v>1480</v>
      </c>
    </row>
    <row r="11291" ht="15.75" customHeight="1">
      <c r="C11291" s="142" t="s">
        <v>2405</v>
      </c>
    </row>
    <row r="11292" ht="15.75" customHeight="1">
      <c r="C11292" s="142" t="s">
        <v>1536</v>
      </c>
    </row>
    <row r="11293" ht="15.75" customHeight="1">
      <c r="C11293" s="142" t="s">
        <v>1517</v>
      </c>
    </row>
    <row r="11294" ht="15.75" customHeight="1">
      <c r="C11294" s="142" t="s">
        <v>1484</v>
      </c>
    </row>
    <row r="11295" ht="15.75" customHeight="1">
      <c r="C11295" s="142" t="s">
        <v>1485</v>
      </c>
    </row>
    <row r="11296" ht="15.75" customHeight="1">
      <c r="C11296" s="142" t="s">
        <v>1486</v>
      </c>
    </row>
    <row r="11297" ht="15.75" customHeight="1">
      <c r="C11297" s="142" t="s">
        <v>1510</v>
      </c>
    </row>
    <row r="11298" ht="15.75" customHeight="1">
      <c r="C11298" s="142" t="s">
        <v>1488</v>
      </c>
    </row>
    <row r="11299" ht="15.75" customHeight="1">
      <c r="C11299" s="142" t="s">
        <v>1489</v>
      </c>
    </row>
    <row r="11300" ht="15.75" customHeight="1">
      <c r="C11300" s="142" t="s">
        <v>2704</v>
      </c>
    </row>
    <row r="11301" ht="15.75" customHeight="1">
      <c r="C11301" s="142" t="s">
        <v>2407</v>
      </c>
    </row>
    <row r="11302" ht="15.75" customHeight="1">
      <c r="C11302" s="142" t="s">
        <v>1492</v>
      </c>
    </row>
    <row r="11303" ht="15.75" customHeight="1">
      <c r="C11303" s="142" t="s">
        <v>1480</v>
      </c>
    </row>
    <row r="11304" ht="15.75" customHeight="1">
      <c r="D11304" s="142" t="s">
        <v>2371</v>
      </c>
    </row>
    <row r="11305" ht="15.75" customHeight="1">
      <c r="D11305" s="142" t="s">
        <v>2408</v>
      </c>
    </row>
    <row r="11306" ht="15.75" customHeight="1">
      <c r="D11306" s="142" t="s">
        <v>2705</v>
      </c>
    </row>
    <row r="11307" ht="15.75" customHeight="1">
      <c r="D11307" s="142" t="s">
        <v>1855</v>
      </c>
    </row>
    <row r="11308" ht="15.75" customHeight="1">
      <c r="C11308" s="142" t="s">
        <v>1497</v>
      </c>
    </row>
    <row r="11309" ht="15.75" customHeight="1">
      <c r="C11309" s="142" t="s">
        <v>2324</v>
      </c>
    </row>
    <row r="11310" ht="15.75" customHeight="1">
      <c r="C11310" s="142" t="s">
        <v>1499</v>
      </c>
    </row>
    <row r="11311" ht="15.75" customHeight="1">
      <c r="C11311" s="142" t="s">
        <v>1500</v>
      </c>
    </row>
    <row r="11312" ht="15.75" customHeight="1">
      <c r="C11312" s="142" t="s">
        <v>1501</v>
      </c>
    </row>
    <row r="11313" ht="15.75" customHeight="1">
      <c r="B11313" s="142" t="s">
        <v>1497</v>
      </c>
    </row>
    <row r="11314" ht="15.75" customHeight="1">
      <c r="B11314" s="142" t="s">
        <v>1480</v>
      </c>
    </row>
    <row r="11315" ht="15.75" customHeight="1">
      <c r="C11315" s="142" t="s">
        <v>2706</v>
      </c>
    </row>
    <row r="11316" ht="15.75" customHeight="1">
      <c r="C11316" s="142" t="s">
        <v>1636</v>
      </c>
    </row>
    <row r="11317" ht="15.75" customHeight="1">
      <c r="C11317" s="142" t="s">
        <v>1517</v>
      </c>
    </row>
    <row r="11318" ht="15.75" customHeight="1">
      <c r="C11318" s="142" t="s">
        <v>1484</v>
      </c>
    </row>
    <row r="11319" ht="15.75" customHeight="1">
      <c r="C11319" s="142" t="s">
        <v>1537</v>
      </c>
    </row>
    <row r="11320" ht="15.75" customHeight="1">
      <c r="C11320" s="142" t="s">
        <v>1486</v>
      </c>
    </row>
    <row r="11321" ht="15.75" customHeight="1">
      <c r="C11321" s="142" t="s">
        <v>1538</v>
      </c>
    </row>
    <row r="11322" ht="15.75" customHeight="1">
      <c r="C11322" s="142" t="s">
        <v>1488</v>
      </c>
    </row>
    <row r="11323" ht="15.75" customHeight="1">
      <c r="C11323" s="142" t="s">
        <v>1637</v>
      </c>
    </row>
    <row r="11324" ht="15.75" customHeight="1">
      <c r="C11324" s="142" t="s">
        <v>2707</v>
      </c>
    </row>
    <row r="11325" ht="15.75" customHeight="1">
      <c r="C11325" s="142" t="s">
        <v>2708</v>
      </c>
    </row>
    <row r="11326" ht="15.75" customHeight="1">
      <c r="C11326" s="142" t="s">
        <v>1492</v>
      </c>
    </row>
    <row r="11327" ht="15.75" customHeight="1">
      <c r="C11327" s="142" t="s">
        <v>1480</v>
      </c>
    </row>
    <row r="11328" ht="15.75" customHeight="1">
      <c r="D11328" s="142" t="s">
        <v>1747</v>
      </c>
    </row>
    <row r="11329" ht="15.75" customHeight="1">
      <c r="D11329" s="142" t="s">
        <v>2371</v>
      </c>
    </row>
    <row r="11330" ht="15.75" customHeight="1">
      <c r="D11330" s="142" t="s">
        <v>1888</v>
      </c>
    </row>
    <row r="11331" ht="15.75" customHeight="1">
      <c r="D11331" s="142" t="s">
        <v>1753</v>
      </c>
    </row>
    <row r="11332" ht="15.75" customHeight="1">
      <c r="C11332" s="142" t="s">
        <v>1497</v>
      </c>
    </row>
    <row r="11333" ht="15.75" customHeight="1">
      <c r="C11333" s="142" t="s">
        <v>1526</v>
      </c>
    </row>
    <row r="11334" ht="15.75" customHeight="1">
      <c r="C11334" s="142" t="s">
        <v>1499</v>
      </c>
    </row>
    <row r="11335" ht="15.75" customHeight="1">
      <c r="C11335" s="142" t="s">
        <v>1500</v>
      </c>
    </row>
    <row r="11336" ht="15.75" customHeight="1">
      <c r="C11336" s="142" t="s">
        <v>1501</v>
      </c>
    </row>
    <row r="11337" ht="15.75" customHeight="1">
      <c r="B11337" s="142" t="s">
        <v>1497</v>
      </c>
    </row>
    <row r="11338" ht="15.75" customHeight="1"/>
    <row r="11339" ht="15.75" customHeight="1">
      <c r="A11339" s="142" t="s">
        <v>1527</v>
      </c>
    </row>
    <row r="11340" ht="15.75" customHeight="1"/>
    <row r="11341" ht="15.75" customHeight="1">
      <c r="A11341" s="142" t="s">
        <v>2709</v>
      </c>
    </row>
    <row r="11342" ht="15.75" customHeight="1">
      <c r="A11342" s="142" t="s">
        <v>2710</v>
      </c>
    </row>
    <row r="11343" ht="15.75" customHeight="1">
      <c r="A11343" s="142" t="s">
        <v>1480</v>
      </c>
    </row>
    <row r="11344" ht="15.75" customHeight="1">
      <c r="B11344" s="142" t="s">
        <v>1480</v>
      </c>
    </row>
    <row r="11345" ht="15.75" customHeight="1">
      <c r="C11345" s="142" t="s">
        <v>2094</v>
      </c>
    </row>
    <row r="11346" ht="15.75" customHeight="1">
      <c r="C11346" s="142" t="s">
        <v>1565</v>
      </c>
    </row>
    <row r="11347" ht="15.75" customHeight="1">
      <c r="C11347" s="142" t="s">
        <v>1517</v>
      </c>
    </row>
    <row r="11348" ht="15.75" customHeight="1">
      <c r="C11348" s="142" t="s">
        <v>1484</v>
      </c>
    </row>
    <row r="11349" ht="15.75" customHeight="1">
      <c r="C11349" s="142" t="s">
        <v>1485</v>
      </c>
    </row>
    <row r="11350" ht="15.75" customHeight="1">
      <c r="C11350" s="142" t="s">
        <v>1486</v>
      </c>
    </row>
    <row r="11351" ht="15.75" customHeight="1">
      <c r="C11351" s="142" t="s">
        <v>1510</v>
      </c>
    </row>
    <row r="11352" ht="15.75" customHeight="1">
      <c r="C11352" s="142" t="s">
        <v>1488</v>
      </c>
    </row>
    <row r="11353" ht="15.75" customHeight="1">
      <c r="C11353" s="142" t="s">
        <v>1489</v>
      </c>
    </row>
    <row r="11354" ht="15.75" customHeight="1">
      <c r="C11354" s="142" t="s">
        <v>1757</v>
      </c>
    </row>
    <row r="11355" ht="15.75" customHeight="1">
      <c r="C11355" s="142" t="s">
        <v>1674</v>
      </c>
    </row>
    <row r="11356" ht="15.75" customHeight="1">
      <c r="C11356" s="142" t="s">
        <v>1492</v>
      </c>
    </row>
    <row r="11357" ht="15.75" customHeight="1">
      <c r="C11357" s="142" t="s">
        <v>1480</v>
      </c>
    </row>
    <row r="11358" ht="15.75" customHeight="1">
      <c r="D11358" s="142" t="s">
        <v>1611</v>
      </c>
    </row>
    <row r="11359" ht="15.75" customHeight="1">
      <c r="D11359" s="142" t="s">
        <v>2096</v>
      </c>
    </row>
    <row r="11360" ht="15.75" customHeight="1">
      <c r="D11360" s="142" t="s">
        <v>1941</v>
      </c>
    </row>
    <row r="11361" ht="15.75" customHeight="1">
      <c r="D11361" s="142" t="s">
        <v>1567</v>
      </c>
    </row>
    <row r="11362" ht="15.75" customHeight="1">
      <c r="C11362" s="142" t="s">
        <v>1497</v>
      </c>
    </row>
    <row r="11363" ht="15.75" customHeight="1">
      <c r="C11363" s="142" t="s">
        <v>1498</v>
      </c>
    </row>
    <row r="11364" ht="15.75" customHeight="1">
      <c r="C11364" s="142" t="s">
        <v>1499</v>
      </c>
    </row>
    <row r="11365" ht="15.75" customHeight="1">
      <c r="C11365" s="142" t="s">
        <v>1500</v>
      </c>
    </row>
    <row r="11366" ht="15.75" customHeight="1">
      <c r="C11366" s="142" t="s">
        <v>1501</v>
      </c>
    </row>
    <row r="11367" ht="15.75" customHeight="1">
      <c r="B11367" s="142" t="s">
        <v>1497</v>
      </c>
    </row>
    <row r="11368" ht="15.75" customHeight="1">
      <c r="B11368" s="142" t="s">
        <v>1480</v>
      </c>
    </row>
    <row r="11369" ht="15.75" customHeight="1">
      <c r="C11369" s="142" t="s">
        <v>2711</v>
      </c>
    </row>
    <row r="11370" ht="15.75" customHeight="1">
      <c r="C11370" s="142" t="s">
        <v>1565</v>
      </c>
    </row>
    <row r="11371" ht="15.75" customHeight="1">
      <c r="C11371" s="142" t="s">
        <v>1517</v>
      </c>
    </row>
    <row r="11372" ht="15.75" customHeight="1">
      <c r="C11372" s="142" t="s">
        <v>1484</v>
      </c>
    </row>
    <row r="11373" ht="15.75" customHeight="1">
      <c r="C11373" s="142" t="s">
        <v>1485</v>
      </c>
    </row>
    <row r="11374" ht="15.75" customHeight="1">
      <c r="C11374" s="142" t="s">
        <v>1486</v>
      </c>
    </row>
    <row r="11375" ht="15.75" customHeight="1">
      <c r="C11375" s="142" t="s">
        <v>1510</v>
      </c>
    </row>
    <row r="11376" ht="15.75" customHeight="1">
      <c r="C11376" s="142" t="s">
        <v>1488</v>
      </c>
    </row>
    <row r="11377" ht="15.75" customHeight="1">
      <c r="C11377" s="142" t="s">
        <v>1489</v>
      </c>
    </row>
    <row r="11378" ht="15.75" customHeight="1">
      <c r="C11378" s="142" t="s">
        <v>2315</v>
      </c>
    </row>
    <row r="11379" ht="15.75" customHeight="1">
      <c r="C11379" s="142" t="s">
        <v>2712</v>
      </c>
    </row>
    <row r="11380" ht="15.75" customHeight="1">
      <c r="C11380" s="142" t="s">
        <v>1492</v>
      </c>
    </row>
    <row r="11381" ht="15.75" customHeight="1">
      <c r="C11381" s="142" t="s">
        <v>1480</v>
      </c>
    </row>
    <row r="11382" ht="15.75" customHeight="1">
      <c r="D11382" s="142" t="s">
        <v>1942</v>
      </c>
    </row>
    <row r="11383" ht="15.75" customHeight="1">
      <c r="D11383" s="142" t="s">
        <v>1525</v>
      </c>
    </row>
    <row r="11384" ht="15.75" customHeight="1">
      <c r="D11384" s="142" t="s">
        <v>1945</v>
      </c>
    </row>
    <row r="11385" ht="15.75" customHeight="1">
      <c r="D11385" s="142" t="s">
        <v>1508</v>
      </c>
    </row>
    <row r="11386" ht="15.75" customHeight="1">
      <c r="C11386" s="142" t="s">
        <v>1497</v>
      </c>
    </row>
    <row r="11387" ht="15.75" customHeight="1">
      <c r="C11387" s="142" t="s">
        <v>1498</v>
      </c>
    </row>
    <row r="11388" ht="15.75" customHeight="1">
      <c r="C11388" s="142" t="s">
        <v>1499</v>
      </c>
    </row>
    <row r="11389" ht="15.75" customHeight="1">
      <c r="C11389" s="142" t="s">
        <v>1500</v>
      </c>
    </row>
    <row r="11390" ht="15.75" customHeight="1">
      <c r="C11390" s="142" t="s">
        <v>1501</v>
      </c>
    </row>
    <row r="11391" ht="15.75" customHeight="1">
      <c r="B11391" s="142" t="s">
        <v>1497</v>
      </c>
    </row>
    <row r="11392" ht="15.75" customHeight="1">
      <c r="B11392" s="142" t="s">
        <v>1480</v>
      </c>
    </row>
    <row r="11393" ht="15.75" customHeight="1">
      <c r="C11393" s="142" t="s">
        <v>2238</v>
      </c>
    </row>
    <row r="11394" ht="15.75" customHeight="1">
      <c r="C11394" s="142" t="s">
        <v>1565</v>
      </c>
    </row>
    <row r="11395" ht="15.75" customHeight="1">
      <c r="C11395" s="142" t="s">
        <v>1517</v>
      </c>
    </row>
    <row r="11396" ht="15.75" customHeight="1">
      <c r="C11396" s="142" t="s">
        <v>1484</v>
      </c>
    </row>
    <row r="11397" ht="15.75" customHeight="1">
      <c r="C11397" s="142" t="s">
        <v>1485</v>
      </c>
    </row>
    <row r="11398" ht="15.75" customHeight="1">
      <c r="C11398" s="142" t="s">
        <v>1486</v>
      </c>
    </row>
    <row r="11399" ht="15.75" customHeight="1">
      <c r="C11399" s="142" t="s">
        <v>1510</v>
      </c>
    </row>
    <row r="11400" ht="15.75" customHeight="1">
      <c r="C11400" s="142" t="s">
        <v>1488</v>
      </c>
    </row>
    <row r="11401" ht="15.75" customHeight="1">
      <c r="C11401" s="142" t="s">
        <v>1489</v>
      </c>
    </row>
    <row r="11402" ht="15.75" customHeight="1">
      <c r="C11402" s="142" t="s">
        <v>2313</v>
      </c>
    </row>
    <row r="11403" ht="15.75" customHeight="1">
      <c r="C11403" s="142" t="s">
        <v>2240</v>
      </c>
    </row>
    <row r="11404" ht="15.75" customHeight="1">
      <c r="C11404" s="142" t="s">
        <v>1492</v>
      </c>
    </row>
    <row r="11405" ht="15.75" customHeight="1">
      <c r="C11405" s="142" t="s">
        <v>1480</v>
      </c>
    </row>
    <row r="11406" ht="15.75" customHeight="1">
      <c r="D11406" s="142" t="s">
        <v>1942</v>
      </c>
    </row>
    <row r="11407" ht="15.75" customHeight="1">
      <c r="D11407" s="142" t="s">
        <v>2242</v>
      </c>
    </row>
    <row r="11408" ht="15.75" customHeight="1">
      <c r="D11408" s="142" t="s">
        <v>2241</v>
      </c>
    </row>
    <row r="11409" ht="15.75" customHeight="1">
      <c r="D11409" s="142" t="s">
        <v>2091</v>
      </c>
    </row>
    <row r="11410" ht="15.75" customHeight="1">
      <c r="C11410" s="142" t="s">
        <v>1497</v>
      </c>
    </row>
    <row r="11411" ht="15.75" customHeight="1">
      <c r="C11411" s="142" t="s">
        <v>1526</v>
      </c>
    </row>
    <row r="11412" ht="15.75" customHeight="1">
      <c r="C11412" s="142" t="s">
        <v>1499</v>
      </c>
    </row>
    <row r="11413" ht="15.75" customHeight="1">
      <c r="C11413" s="142" t="s">
        <v>1500</v>
      </c>
    </row>
    <row r="11414" ht="15.75" customHeight="1">
      <c r="C11414" s="142" t="s">
        <v>1501</v>
      </c>
    </row>
    <row r="11415" ht="15.75" customHeight="1">
      <c r="B11415" s="142" t="s">
        <v>1497</v>
      </c>
    </row>
    <row r="11416" ht="15.75" customHeight="1">
      <c r="B11416" s="142" t="s">
        <v>1480</v>
      </c>
    </row>
    <row r="11417" ht="15.75" customHeight="1">
      <c r="C11417" s="142" t="s">
        <v>2488</v>
      </c>
    </row>
    <row r="11418" ht="15.75" customHeight="1">
      <c r="C11418" s="142" t="s">
        <v>1482</v>
      </c>
    </row>
    <row r="11419" ht="15.75" customHeight="1">
      <c r="C11419" s="142" t="s">
        <v>1517</v>
      </c>
    </row>
    <row r="11420" ht="15.75" customHeight="1">
      <c r="C11420" s="142" t="s">
        <v>1484</v>
      </c>
    </row>
    <row r="11421" ht="15.75" customHeight="1">
      <c r="C11421" s="142" t="s">
        <v>1485</v>
      </c>
    </row>
    <row r="11422" ht="15.75" customHeight="1">
      <c r="C11422" s="142" t="s">
        <v>1486</v>
      </c>
    </row>
    <row r="11423" ht="15.75" customHeight="1">
      <c r="C11423" s="142" t="s">
        <v>1510</v>
      </c>
    </row>
    <row r="11424" ht="15.75" customHeight="1">
      <c r="C11424" s="142" t="s">
        <v>1488</v>
      </c>
    </row>
    <row r="11425" ht="15.75" customHeight="1">
      <c r="C11425" s="142" t="s">
        <v>1489</v>
      </c>
    </row>
    <row r="11426" ht="15.75" customHeight="1">
      <c r="C11426" s="142" t="s">
        <v>2562</v>
      </c>
    </row>
    <row r="11427" ht="15.75" customHeight="1">
      <c r="C11427" s="142" t="s">
        <v>2170</v>
      </c>
    </row>
    <row r="11428" ht="15.75" customHeight="1">
      <c r="C11428" s="142" t="s">
        <v>1492</v>
      </c>
    </row>
    <row r="11429" ht="15.75" customHeight="1">
      <c r="C11429" s="142" t="s">
        <v>1480</v>
      </c>
    </row>
    <row r="11430" ht="15.75" customHeight="1">
      <c r="D11430" s="142" t="s">
        <v>1758</v>
      </c>
    </row>
    <row r="11431" ht="15.75" customHeight="1">
      <c r="D11431" s="142" t="s">
        <v>2490</v>
      </c>
    </row>
    <row r="11432" ht="15.75" customHeight="1">
      <c r="D11432" s="142" t="s">
        <v>1888</v>
      </c>
    </row>
    <row r="11433" ht="15.75" customHeight="1">
      <c r="D11433" s="142" t="s">
        <v>2018</v>
      </c>
    </row>
    <row r="11434" ht="15.75" customHeight="1">
      <c r="C11434" s="142" t="s">
        <v>1497</v>
      </c>
    </row>
    <row r="11435" ht="15.75" customHeight="1">
      <c r="C11435" s="142" t="s">
        <v>1526</v>
      </c>
    </row>
    <row r="11436" ht="15.75" customHeight="1">
      <c r="C11436" s="142" t="s">
        <v>1499</v>
      </c>
    </row>
    <row r="11437" ht="15.75" customHeight="1">
      <c r="C11437" s="142" t="s">
        <v>1500</v>
      </c>
    </row>
    <row r="11438" ht="15.75" customHeight="1">
      <c r="C11438" s="142" t="s">
        <v>1501</v>
      </c>
    </row>
    <row r="11439" ht="15.75" customHeight="1">
      <c r="B11439" s="142" t="s">
        <v>1497</v>
      </c>
    </row>
    <row r="11440" ht="15.75" customHeight="1">
      <c r="B11440" s="142" t="s">
        <v>1480</v>
      </c>
    </row>
    <row r="11441" ht="15.75" customHeight="1">
      <c r="C11441" s="142" t="s">
        <v>2713</v>
      </c>
    </row>
    <row r="11442" ht="15.75" customHeight="1">
      <c r="C11442" s="142" t="s">
        <v>1565</v>
      </c>
    </row>
    <row r="11443" ht="15.75" customHeight="1">
      <c r="C11443" s="142" t="s">
        <v>1517</v>
      </c>
    </row>
    <row r="11444" ht="15.75" customHeight="1">
      <c r="C11444" s="142" t="s">
        <v>1484</v>
      </c>
    </row>
    <row r="11445" ht="15.75" customHeight="1">
      <c r="C11445" s="142" t="s">
        <v>1485</v>
      </c>
    </row>
    <row r="11446" ht="15.75" customHeight="1">
      <c r="C11446" s="142" t="s">
        <v>1486</v>
      </c>
    </row>
    <row r="11447" ht="15.75" customHeight="1">
      <c r="C11447" s="142" t="s">
        <v>1510</v>
      </c>
    </row>
    <row r="11448" ht="15.75" customHeight="1">
      <c r="C11448" s="142" t="s">
        <v>1488</v>
      </c>
    </row>
    <row r="11449" ht="15.75" customHeight="1">
      <c r="C11449" s="142" t="s">
        <v>1489</v>
      </c>
    </row>
    <row r="11450" ht="15.75" customHeight="1">
      <c r="C11450" s="142" t="s">
        <v>2714</v>
      </c>
    </row>
    <row r="11451" ht="15.75" customHeight="1">
      <c r="C11451" s="142" t="s">
        <v>2715</v>
      </c>
    </row>
    <row r="11452" ht="15.75" customHeight="1">
      <c r="C11452" s="142" t="s">
        <v>1492</v>
      </c>
    </row>
    <row r="11453" ht="15.75" customHeight="1">
      <c r="C11453" s="142" t="s">
        <v>1480</v>
      </c>
    </row>
    <row r="11454" ht="15.75" customHeight="1">
      <c r="D11454" s="142" t="s">
        <v>1790</v>
      </c>
    </row>
    <row r="11455" ht="15.75" customHeight="1">
      <c r="D11455" s="142" t="s">
        <v>2241</v>
      </c>
    </row>
    <row r="11456" ht="15.75" customHeight="1">
      <c r="D11456" s="142" t="s">
        <v>1941</v>
      </c>
    </row>
    <row r="11457" ht="15.75" customHeight="1">
      <c r="D11457" s="142" t="s">
        <v>2091</v>
      </c>
    </row>
    <row r="11458" ht="15.75" customHeight="1">
      <c r="C11458" s="142" t="s">
        <v>1497</v>
      </c>
    </row>
    <row r="11459" ht="15.75" customHeight="1">
      <c r="C11459" s="142" t="s">
        <v>2324</v>
      </c>
    </row>
    <row r="11460" ht="15.75" customHeight="1">
      <c r="C11460" s="142" t="s">
        <v>1499</v>
      </c>
    </row>
    <row r="11461" ht="15.75" customHeight="1">
      <c r="C11461" s="142" t="s">
        <v>1500</v>
      </c>
    </row>
    <row r="11462" ht="15.75" customHeight="1">
      <c r="C11462" s="142" t="s">
        <v>1501</v>
      </c>
    </row>
    <row r="11463" ht="15.75" customHeight="1">
      <c r="C11463" s="142" t="s">
        <v>2252</v>
      </c>
    </row>
    <row r="11464" ht="15.75" customHeight="1">
      <c r="B11464" s="142" t="s">
        <v>1497</v>
      </c>
    </row>
    <row r="11465" ht="15.75" customHeight="1">
      <c r="B11465" s="142" t="s">
        <v>1480</v>
      </c>
    </row>
    <row r="11466" ht="15.75" customHeight="1">
      <c r="C11466" s="142" t="s">
        <v>2716</v>
      </c>
    </row>
    <row r="11467" ht="15.75" customHeight="1">
      <c r="C11467" s="142" t="s">
        <v>1565</v>
      </c>
    </row>
    <row r="11468" ht="15.75" customHeight="1">
      <c r="C11468" s="142" t="s">
        <v>1517</v>
      </c>
    </row>
    <row r="11469" ht="15.75" customHeight="1">
      <c r="C11469" s="142" t="s">
        <v>1484</v>
      </c>
    </row>
    <row r="11470" ht="15.75" customHeight="1">
      <c r="C11470" s="142" t="s">
        <v>1485</v>
      </c>
    </row>
    <row r="11471" ht="15.75" customHeight="1">
      <c r="C11471" s="142" t="s">
        <v>1486</v>
      </c>
    </row>
    <row r="11472" ht="15.75" customHeight="1">
      <c r="C11472" s="142" t="s">
        <v>1510</v>
      </c>
    </row>
    <row r="11473" ht="15.75" customHeight="1">
      <c r="C11473" s="142" t="s">
        <v>1488</v>
      </c>
    </row>
    <row r="11474" ht="15.75" customHeight="1">
      <c r="C11474" s="142" t="s">
        <v>1489</v>
      </c>
    </row>
    <row r="11475" ht="15.75" customHeight="1">
      <c r="C11475" s="142" t="s">
        <v>2717</v>
      </c>
    </row>
    <row r="11476" ht="15.75" customHeight="1">
      <c r="C11476" s="142" t="s">
        <v>2718</v>
      </c>
    </row>
    <row r="11477" ht="15.75" customHeight="1">
      <c r="C11477" s="142" t="s">
        <v>1492</v>
      </c>
    </row>
    <row r="11478" ht="15.75" customHeight="1">
      <c r="C11478" s="142" t="s">
        <v>1480</v>
      </c>
    </row>
    <row r="11479" ht="15.75" customHeight="1">
      <c r="D11479" s="142" t="s">
        <v>1790</v>
      </c>
    </row>
    <row r="11480" ht="15.75" customHeight="1">
      <c r="D11480" s="142" t="s">
        <v>1941</v>
      </c>
    </row>
    <row r="11481" ht="15.75" customHeight="1">
      <c r="D11481" s="142" t="s">
        <v>1495</v>
      </c>
    </row>
    <row r="11482" ht="15.75" customHeight="1">
      <c r="D11482" s="142" t="s">
        <v>2674</v>
      </c>
    </row>
    <row r="11483" ht="15.75" customHeight="1">
      <c r="C11483" s="142" t="s">
        <v>1497</v>
      </c>
    </row>
    <row r="11484" ht="15.75" customHeight="1">
      <c r="C11484" s="142" t="s">
        <v>1526</v>
      </c>
    </row>
    <row r="11485" ht="15.75" customHeight="1">
      <c r="C11485" s="142" t="s">
        <v>1499</v>
      </c>
    </row>
    <row r="11486" ht="15.75" customHeight="1">
      <c r="C11486" s="142" t="s">
        <v>1500</v>
      </c>
    </row>
    <row r="11487" ht="15.75" customHeight="1">
      <c r="C11487" s="142" t="s">
        <v>1501</v>
      </c>
    </row>
    <row r="11488" ht="15.75" customHeight="1">
      <c r="B11488" s="142" t="s">
        <v>1497</v>
      </c>
    </row>
    <row r="11489" ht="15.75" customHeight="1"/>
    <row r="11490" ht="15.75" customHeight="1">
      <c r="A11490" s="142" t="s">
        <v>1527</v>
      </c>
    </row>
    <row r="11491" ht="15.75" customHeight="1"/>
    <row r="11492" ht="15.75" customHeight="1">
      <c r="A11492" s="142" t="s">
        <v>2719</v>
      </c>
    </row>
    <row r="11493" ht="15.75" customHeight="1">
      <c r="A11493" s="142" t="s">
        <v>2710</v>
      </c>
    </row>
    <row r="11494" ht="15.75" customHeight="1">
      <c r="A11494" s="142" t="s">
        <v>1480</v>
      </c>
    </row>
    <row r="11495" ht="15.75" customHeight="1">
      <c r="B11495" s="142" t="s">
        <v>1480</v>
      </c>
    </row>
    <row r="11496" ht="15.75" customHeight="1">
      <c r="C11496" s="142" t="s">
        <v>2567</v>
      </c>
    </row>
    <row r="11497" ht="15.75" customHeight="1">
      <c r="C11497" s="142" t="s">
        <v>1565</v>
      </c>
    </row>
    <row r="11498" ht="15.75" customHeight="1">
      <c r="C11498" s="142" t="s">
        <v>1517</v>
      </c>
    </row>
    <row r="11499" ht="15.75" customHeight="1">
      <c r="C11499" s="142" t="s">
        <v>1484</v>
      </c>
    </row>
    <row r="11500" ht="15.75" customHeight="1">
      <c r="C11500" s="142" t="s">
        <v>1485</v>
      </c>
    </row>
    <row r="11501" ht="15.75" customHeight="1">
      <c r="C11501" s="142" t="s">
        <v>1486</v>
      </c>
    </row>
    <row r="11502" ht="15.75" customHeight="1">
      <c r="C11502" s="142" t="s">
        <v>1510</v>
      </c>
    </row>
    <row r="11503" ht="15.75" customHeight="1">
      <c r="C11503" s="142" t="s">
        <v>1488</v>
      </c>
    </row>
    <row r="11504" ht="15.75" customHeight="1">
      <c r="C11504" s="142" t="s">
        <v>1489</v>
      </c>
    </row>
    <row r="11505" ht="15.75" customHeight="1">
      <c r="C11505" s="142" t="s">
        <v>2391</v>
      </c>
    </row>
    <row r="11506" ht="15.75" customHeight="1">
      <c r="C11506" s="142" t="s">
        <v>1674</v>
      </c>
    </row>
    <row r="11507" ht="15.75" customHeight="1">
      <c r="C11507" s="142" t="s">
        <v>1492</v>
      </c>
    </row>
    <row r="11508" ht="15.75" customHeight="1">
      <c r="C11508" s="142" t="s">
        <v>1480</v>
      </c>
    </row>
    <row r="11509" ht="15.75" customHeight="1">
      <c r="D11509" s="142" t="s">
        <v>2035</v>
      </c>
    </row>
    <row r="11510" ht="15.75" customHeight="1">
      <c r="D11510" s="142" t="s">
        <v>1941</v>
      </c>
    </row>
    <row r="11511" ht="15.75" customHeight="1">
      <c r="D11511" s="142" t="s">
        <v>1629</v>
      </c>
    </row>
    <row r="11512" ht="15.75" customHeight="1">
      <c r="D11512" s="142" t="s">
        <v>1729</v>
      </c>
    </row>
    <row r="11513" ht="15.75" customHeight="1">
      <c r="C11513" s="142" t="s">
        <v>1497</v>
      </c>
    </row>
    <row r="11514" ht="15.75" customHeight="1">
      <c r="C11514" s="142" t="s">
        <v>1498</v>
      </c>
    </row>
    <row r="11515" ht="15.75" customHeight="1">
      <c r="C11515" s="142" t="s">
        <v>1499</v>
      </c>
    </row>
    <row r="11516" ht="15.75" customHeight="1">
      <c r="C11516" s="142" t="s">
        <v>1500</v>
      </c>
    </row>
    <row r="11517" ht="15.75" customHeight="1">
      <c r="C11517" s="142" t="s">
        <v>1501</v>
      </c>
    </row>
    <row r="11518" ht="15.75" customHeight="1">
      <c r="B11518" s="142" t="s">
        <v>1497</v>
      </c>
    </row>
    <row r="11519" ht="15.75" customHeight="1">
      <c r="B11519" s="142" t="s">
        <v>1480</v>
      </c>
    </row>
    <row r="11520" ht="15.75" customHeight="1">
      <c r="C11520" s="142" t="s">
        <v>2015</v>
      </c>
    </row>
    <row r="11521" ht="15.75" customHeight="1">
      <c r="C11521" s="142" t="s">
        <v>1482</v>
      </c>
    </row>
    <row r="11522" ht="15.75" customHeight="1">
      <c r="C11522" s="142" t="s">
        <v>1517</v>
      </c>
    </row>
    <row r="11523" ht="15.75" customHeight="1">
      <c r="C11523" s="142" t="s">
        <v>1484</v>
      </c>
    </row>
    <row r="11524" ht="15.75" customHeight="1">
      <c r="C11524" s="142" t="s">
        <v>1485</v>
      </c>
    </row>
    <row r="11525" ht="15.75" customHeight="1">
      <c r="C11525" s="142" t="s">
        <v>1486</v>
      </c>
    </row>
    <row r="11526" ht="15.75" customHeight="1">
      <c r="C11526" s="142" t="s">
        <v>1510</v>
      </c>
    </row>
    <row r="11527" ht="15.75" customHeight="1">
      <c r="C11527" s="142" t="s">
        <v>1488</v>
      </c>
    </row>
    <row r="11528" ht="15.75" customHeight="1">
      <c r="C11528" s="142" t="s">
        <v>1489</v>
      </c>
    </row>
    <row r="11529" ht="15.75" customHeight="1">
      <c r="C11529" s="142" t="s">
        <v>2016</v>
      </c>
    </row>
    <row r="11530" ht="15.75" customHeight="1">
      <c r="C11530" s="142" t="s">
        <v>2712</v>
      </c>
    </row>
    <row r="11531" ht="15.75" customHeight="1">
      <c r="C11531" s="142" t="s">
        <v>1492</v>
      </c>
    </row>
    <row r="11532" ht="15.75" customHeight="1">
      <c r="C11532" s="142" t="s">
        <v>1480</v>
      </c>
    </row>
    <row r="11533" ht="15.75" customHeight="1">
      <c r="D11533" s="142" t="s">
        <v>1790</v>
      </c>
    </row>
    <row r="11534" ht="15.75" customHeight="1">
      <c r="D11534" s="142" t="s">
        <v>2017</v>
      </c>
    </row>
    <row r="11535" ht="15.75" customHeight="1">
      <c r="D11535" s="142" t="s">
        <v>1941</v>
      </c>
    </row>
    <row r="11536" ht="15.75" customHeight="1">
      <c r="D11536" s="142" t="s">
        <v>1580</v>
      </c>
    </row>
    <row r="11537" ht="15.75" customHeight="1">
      <c r="C11537" s="142" t="s">
        <v>1497</v>
      </c>
    </row>
    <row r="11538" ht="15.75" customHeight="1">
      <c r="C11538" s="142" t="s">
        <v>1678</v>
      </c>
    </row>
    <row r="11539" ht="15.75" customHeight="1">
      <c r="C11539" s="142" t="s">
        <v>1499</v>
      </c>
    </row>
    <row r="11540" ht="15.75" customHeight="1">
      <c r="C11540" s="142" t="s">
        <v>1500</v>
      </c>
    </row>
    <row r="11541" ht="15.75" customHeight="1">
      <c r="C11541" s="142" t="s">
        <v>1501</v>
      </c>
    </row>
    <row r="11542" ht="15.75" customHeight="1">
      <c r="B11542" s="142" t="s">
        <v>1497</v>
      </c>
    </row>
    <row r="11543" ht="15.75" customHeight="1">
      <c r="B11543" s="142" t="s">
        <v>1480</v>
      </c>
    </row>
    <row r="11544" ht="15.75" customHeight="1">
      <c r="C11544" s="142" t="s">
        <v>2238</v>
      </c>
    </row>
    <row r="11545" ht="15.75" customHeight="1">
      <c r="C11545" s="142" t="s">
        <v>1565</v>
      </c>
    </row>
    <row r="11546" ht="15.75" customHeight="1">
      <c r="C11546" s="142" t="s">
        <v>1517</v>
      </c>
    </row>
    <row r="11547" ht="15.75" customHeight="1">
      <c r="C11547" s="142" t="s">
        <v>1484</v>
      </c>
    </row>
    <row r="11548" ht="15.75" customHeight="1">
      <c r="C11548" s="142" t="s">
        <v>1485</v>
      </c>
    </row>
    <row r="11549" ht="15.75" customHeight="1">
      <c r="C11549" s="142" t="s">
        <v>1486</v>
      </c>
    </row>
    <row r="11550" ht="15.75" customHeight="1">
      <c r="C11550" s="142" t="s">
        <v>1510</v>
      </c>
    </row>
    <row r="11551" ht="15.75" customHeight="1">
      <c r="C11551" s="142" t="s">
        <v>1488</v>
      </c>
    </row>
    <row r="11552" ht="15.75" customHeight="1">
      <c r="C11552" s="142" t="s">
        <v>1489</v>
      </c>
    </row>
    <row r="11553" ht="15.75" customHeight="1">
      <c r="C11553" s="142" t="s">
        <v>2720</v>
      </c>
    </row>
    <row r="11554" ht="15.75" customHeight="1">
      <c r="C11554" s="142" t="s">
        <v>2240</v>
      </c>
    </row>
    <row r="11555" ht="15.75" customHeight="1">
      <c r="C11555" s="142" t="s">
        <v>1492</v>
      </c>
    </row>
    <row r="11556" ht="15.75" customHeight="1">
      <c r="C11556" s="142" t="s">
        <v>1480</v>
      </c>
    </row>
    <row r="11557" ht="15.75" customHeight="1">
      <c r="D11557" s="142" t="s">
        <v>1942</v>
      </c>
    </row>
    <row r="11558" ht="15.75" customHeight="1">
      <c r="D11558" s="142" t="s">
        <v>2242</v>
      </c>
    </row>
    <row r="11559" ht="15.75" customHeight="1">
      <c r="D11559" s="142" t="s">
        <v>2241</v>
      </c>
    </row>
    <row r="11560" ht="15.75" customHeight="1">
      <c r="D11560" s="142" t="s">
        <v>2091</v>
      </c>
    </row>
    <row r="11561" ht="15.75" customHeight="1">
      <c r="C11561" s="142" t="s">
        <v>1497</v>
      </c>
    </row>
    <row r="11562" ht="15.75" customHeight="1">
      <c r="C11562" s="142" t="s">
        <v>1526</v>
      </c>
    </row>
    <row r="11563" ht="15.75" customHeight="1">
      <c r="C11563" s="142" t="s">
        <v>1499</v>
      </c>
    </row>
    <row r="11564" ht="15.75" customHeight="1">
      <c r="C11564" s="142" t="s">
        <v>1500</v>
      </c>
    </row>
    <row r="11565" ht="15.75" customHeight="1">
      <c r="C11565" s="142" t="s">
        <v>1501</v>
      </c>
    </row>
    <row r="11566" ht="15.75" customHeight="1">
      <c r="B11566" s="142" t="s">
        <v>1497</v>
      </c>
    </row>
    <row r="11567" ht="15.75" customHeight="1">
      <c r="B11567" s="142" t="s">
        <v>1480</v>
      </c>
    </row>
    <row r="11568" ht="15.75" customHeight="1">
      <c r="C11568" s="142" t="s">
        <v>2488</v>
      </c>
    </row>
    <row r="11569" ht="15.75" customHeight="1">
      <c r="C11569" s="142" t="s">
        <v>1482</v>
      </c>
    </row>
    <row r="11570" ht="15.75" customHeight="1">
      <c r="C11570" s="142" t="s">
        <v>1517</v>
      </c>
    </row>
    <row r="11571" ht="15.75" customHeight="1">
      <c r="C11571" s="142" t="s">
        <v>1484</v>
      </c>
    </row>
    <row r="11572" ht="15.75" customHeight="1">
      <c r="C11572" s="142" t="s">
        <v>1485</v>
      </c>
    </row>
    <row r="11573" ht="15.75" customHeight="1">
      <c r="C11573" s="142" t="s">
        <v>1486</v>
      </c>
    </row>
    <row r="11574" ht="15.75" customHeight="1">
      <c r="C11574" s="142" t="s">
        <v>1510</v>
      </c>
    </row>
    <row r="11575" ht="15.75" customHeight="1">
      <c r="C11575" s="142" t="s">
        <v>1488</v>
      </c>
    </row>
    <row r="11576" ht="15.75" customHeight="1">
      <c r="C11576" s="142" t="s">
        <v>1489</v>
      </c>
    </row>
    <row r="11577" ht="15.75" customHeight="1">
      <c r="C11577" s="142" t="s">
        <v>2562</v>
      </c>
    </row>
    <row r="11578" ht="15.75" customHeight="1">
      <c r="C11578" s="142" t="s">
        <v>2170</v>
      </c>
    </row>
    <row r="11579" ht="15.75" customHeight="1">
      <c r="C11579" s="142" t="s">
        <v>1492</v>
      </c>
    </row>
    <row r="11580" ht="15.75" customHeight="1">
      <c r="C11580" s="142" t="s">
        <v>1480</v>
      </c>
    </row>
    <row r="11581" ht="15.75" customHeight="1">
      <c r="D11581" s="142" t="s">
        <v>1758</v>
      </c>
    </row>
    <row r="11582" ht="15.75" customHeight="1">
      <c r="D11582" s="142" t="s">
        <v>2490</v>
      </c>
    </row>
    <row r="11583" ht="15.75" customHeight="1">
      <c r="D11583" s="142" t="s">
        <v>1888</v>
      </c>
    </row>
    <row r="11584" ht="15.75" customHeight="1">
      <c r="D11584" s="142" t="s">
        <v>2018</v>
      </c>
    </row>
    <row r="11585" ht="15.75" customHeight="1">
      <c r="C11585" s="142" t="s">
        <v>1497</v>
      </c>
    </row>
    <row r="11586" ht="15.75" customHeight="1">
      <c r="C11586" s="142" t="s">
        <v>1526</v>
      </c>
    </row>
    <row r="11587" ht="15.75" customHeight="1">
      <c r="C11587" s="142" t="s">
        <v>1499</v>
      </c>
    </row>
    <row r="11588" ht="15.75" customHeight="1">
      <c r="C11588" s="142" t="s">
        <v>1500</v>
      </c>
    </row>
    <row r="11589" ht="15.75" customHeight="1">
      <c r="C11589" s="142" t="s">
        <v>1501</v>
      </c>
    </row>
    <row r="11590" ht="15.75" customHeight="1">
      <c r="B11590" s="142" t="s">
        <v>1497</v>
      </c>
    </row>
    <row r="11591" ht="15.75" customHeight="1">
      <c r="B11591" s="142" t="s">
        <v>1480</v>
      </c>
    </row>
    <row r="11592" ht="15.75" customHeight="1">
      <c r="C11592" s="142" t="s">
        <v>2713</v>
      </c>
    </row>
    <row r="11593" ht="15.75" customHeight="1">
      <c r="C11593" s="142" t="s">
        <v>1565</v>
      </c>
    </row>
    <row r="11594" ht="15.75" customHeight="1">
      <c r="C11594" s="142" t="s">
        <v>1517</v>
      </c>
    </row>
    <row r="11595" ht="15.75" customHeight="1">
      <c r="C11595" s="142" t="s">
        <v>1484</v>
      </c>
    </row>
    <row r="11596" ht="15.75" customHeight="1">
      <c r="C11596" s="142" t="s">
        <v>1485</v>
      </c>
    </row>
    <row r="11597" ht="15.75" customHeight="1">
      <c r="C11597" s="142" t="s">
        <v>1486</v>
      </c>
    </row>
    <row r="11598" ht="15.75" customHeight="1">
      <c r="C11598" s="142" t="s">
        <v>1510</v>
      </c>
    </row>
    <row r="11599" ht="15.75" customHeight="1">
      <c r="C11599" s="142" t="s">
        <v>1488</v>
      </c>
    </row>
    <row r="11600" ht="15.75" customHeight="1">
      <c r="C11600" s="142" t="s">
        <v>1489</v>
      </c>
    </row>
    <row r="11601" ht="15.75" customHeight="1">
      <c r="C11601" s="142" t="s">
        <v>2714</v>
      </c>
    </row>
    <row r="11602" ht="15.75" customHeight="1">
      <c r="C11602" s="142" t="s">
        <v>2715</v>
      </c>
    </row>
    <row r="11603" ht="15.75" customHeight="1">
      <c r="C11603" s="142" t="s">
        <v>1492</v>
      </c>
    </row>
    <row r="11604" ht="15.75" customHeight="1">
      <c r="C11604" s="142" t="s">
        <v>1480</v>
      </c>
    </row>
    <row r="11605" ht="15.75" customHeight="1">
      <c r="D11605" s="142" t="s">
        <v>1790</v>
      </c>
    </row>
    <row r="11606" ht="15.75" customHeight="1">
      <c r="D11606" s="142" t="s">
        <v>2241</v>
      </c>
    </row>
    <row r="11607" ht="15.75" customHeight="1">
      <c r="D11607" s="142" t="s">
        <v>1941</v>
      </c>
    </row>
    <row r="11608" ht="15.75" customHeight="1">
      <c r="D11608" s="142" t="s">
        <v>2091</v>
      </c>
    </row>
    <row r="11609" ht="15.75" customHeight="1">
      <c r="C11609" s="142" t="s">
        <v>1497</v>
      </c>
    </row>
    <row r="11610" ht="15.75" customHeight="1">
      <c r="C11610" s="142" t="s">
        <v>2324</v>
      </c>
    </row>
    <row r="11611" ht="15.75" customHeight="1">
      <c r="C11611" s="142" t="s">
        <v>1499</v>
      </c>
    </row>
    <row r="11612" ht="15.75" customHeight="1">
      <c r="C11612" s="142" t="s">
        <v>1500</v>
      </c>
    </row>
    <row r="11613" ht="15.75" customHeight="1">
      <c r="C11613" s="142" t="s">
        <v>1501</v>
      </c>
    </row>
    <row r="11614" ht="15.75" customHeight="1">
      <c r="C11614" s="142" t="s">
        <v>2252</v>
      </c>
    </row>
    <row r="11615" ht="15.75" customHeight="1">
      <c r="B11615" s="142" t="s">
        <v>1497</v>
      </c>
    </row>
    <row r="11616" ht="15.75" customHeight="1">
      <c r="B11616" s="142" t="s">
        <v>1480</v>
      </c>
    </row>
    <row r="11617" ht="15.75" customHeight="1">
      <c r="C11617" s="142" t="s">
        <v>2721</v>
      </c>
    </row>
    <row r="11618" ht="15.75" customHeight="1">
      <c r="C11618" s="142" t="s">
        <v>1565</v>
      </c>
    </row>
    <row r="11619" ht="15.75" customHeight="1">
      <c r="C11619" s="142" t="s">
        <v>1517</v>
      </c>
    </row>
    <row r="11620" ht="15.75" customHeight="1">
      <c r="C11620" s="142" t="s">
        <v>1484</v>
      </c>
    </row>
    <row r="11621" ht="15.75" customHeight="1">
      <c r="C11621" s="142" t="s">
        <v>1485</v>
      </c>
    </row>
    <row r="11622" ht="15.75" customHeight="1">
      <c r="C11622" s="142" t="s">
        <v>1486</v>
      </c>
    </row>
    <row r="11623" ht="15.75" customHeight="1">
      <c r="C11623" s="142" t="s">
        <v>1510</v>
      </c>
    </row>
    <row r="11624" ht="15.75" customHeight="1">
      <c r="C11624" s="142" t="s">
        <v>1488</v>
      </c>
    </row>
    <row r="11625" ht="15.75" customHeight="1">
      <c r="C11625" s="142" t="s">
        <v>1489</v>
      </c>
    </row>
    <row r="11626" ht="15.75" customHeight="1">
      <c r="C11626" s="142" t="s">
        <v>2722</v>
      </c>
    </row>
    <row r="11627" ht="15.75" customHeight="1">
      <c r="C11627" s="142" t="s">
        <v>2723</v>
      </c>
    </row>
    <row r="11628" ht="15.75" customHeight="1">
      <c r="C11628" s="142" t="s">
        <v>1492</v>
      </c>
    </row>
    <row r="11629" ht="15.75" customHeight="1">
      <c r="C11629" s="142" t="s">
        <v>1480</v>
      </c>
    </row>
    <row r="11630" ht="15.75" customHeight="1">
      <c r="D11630" s="142" t="s">
        <v>1493</v>
      </c>
    </row>
    <row r="11631" ht="15.75" customHeight="1">
      <c r="D11631" s="142" t="s">
        <v>1941</v>
      </c>
    </row>
    <row r="11632" ht="15.75" customHeight="1">
      <c r="D11632" s="142" t="s">
        <v>1665</v>
      </c>
    </row>
    <row r="11633" ht="15.75" customHeight="1">
      <c r="D11633" s="142" t="s">
        <v>1567</v>
      </c>
    </row>
    <row r="11634" ht="15.75" customHeight="1">
      <c r="C11634" s="142" t="s">
        <v>1497</v>
      </c>
    </row>
    <row r="11635" ht="15.75" customHeight="1">
      <c r="C11635" s="142" t="s">
        <v>1526</v>
      </c>
    </row>
    <row r="11636" ht="15.75" customHeight="1">
      <c r="C11636" s="142" t="s">
        <v>1499</v>
      </c>
    </row>
    <row r="11637" ht="15.75" customHeight="1">
      <c r="C11637" s="142" t="s">
        <v>1500</v>
      </c>
    </row>
    <row r="11638" ht="15.75" customHeight="1">
      <c r="C11638" s="142" t="s">
        <v>1501</v>
      </c>
    </row>
    <row r="11639" ht="15.75" customHeight="1">
      <c r="B11639" s="142" t="s">
        <v>1497</v>
      </c>
    </row>
    <row r="11640" ht="15.75" customHeight="1"/>
    <row r="11641" ht="15.75" customHeight="1">
      <c r="A11641" s="142" t="s">
        <v>1527</v>
      </c>
    </row>
    <row r="11642" ht="15.75" customHeight="1"/>
    <row r="11643" ht="15.75" customHeight="1">
      <c r="A11643" s="142" t="s">
        <v>2724</v>
      </c>
    </row>
    <row r="11644" ht="15.75" customHeight="1">
      <c r="A11644" s="142" t="s">
        <v>1480</v>
      </c>
    </row>
    <row r="11645" ht="15.75" customHeight="1">
      <c r="A11645" s="142" t="s">
        <v>2552</v>
      </c>
    </row>
    <row r="11646" ht="15.75" customHeight="1">
      <c r="B11646" s="142" t="s">
        <v>1480</v>
      </c>
    </row>
    <row r="11647" ht="15.75" customHeight="1">
      <c r="C11647" s="142" t="s">
        <v>2034</v>
      </c>
    </row>
    <row r="11648" ht="15.75" customHeight="1">
      <c r="C11648" s="142" t="s">
        <v>1565</v>
      </c>
    </row>
    <row r="11649" ht="15.75" customHeight="1">
      <c r="C11649" s="142" t="s">
        <v>1517</v>
      </c>
    </row>
    <row r="11650" ht="15.75" customHeight="1">
      <c r="C11650" s="142" t="s">
        <v>1484</v>
      </c>
    </row>
    <row r="11651" ht="15.75" customHeight="1">
      <c r="C11651" s="142" t="s">
        <v>1485</v>
      </c>
    </row>
    <row r="11652" ht="15.75" customHeight="1">
      <c r="C11652" s="142" t="s">
        <v>1486</v>
      </c>
    </row>
    <row r="11653" ht="15.75" customHeight="1">
      <c r="C11653" s="142" t="s">
        <v>1510</v>
      </c>
    </row>
    <row r="11654" ht="15.75" customHeight="1">
      <c r="C11654" s="142" t="s">
        <v>1488</v>
      </c>
    </row>
    <row r="11655" ht="15.75" customHeight="1">
      <c r="C11655" s="142" t="s">
        <v>1489</v>
      </c>
    </row>
    <row r="11656" ht="15.75" customHeight="1">
      <c r="C11656" s="142" t="s">
        <v>1762</v>
      </c>
    </row>
    <row r="11657" ht="15.75" customHeight="1">
      <c r="C11657" s="142" t="s">
        <v>1674</v>
      </c>
    </row>
    <row r="11658" ht="15.75" customHeight="1">
      <c r="C11658" s="142" t="s">
        <v>1492</v>
      </c>
    </row>
    <row r="11659" ht="15.75" customHeight="1">
      <c r="C11659" s="142" t="s">
        <v>1480</v>
      </c>
    </row>
    <row r="11660" ht="15.75" customHeight="1">
      <c r="D11660" s="142" t="s">
        <v>1611</v>
      </c>
    </row>
    <row r="11661" ht="15.75" customHeight="1">
      <c r="D11661" s="142" t="s">
        <v>1888</v>
      </c>
    </row>
    <row r="11662" ht="15.75" customHeight="1">
      <c r="D11662" s="142" t="s">
        <v>1508</v>
      </c>
    </row>
    <row r="11663" ht="15.75" customHeight="1">
      <c r="D11663" s="142" t="s">
        <v>2018</v>
      </c>
    </row>
    <row r="11664" ht="15.75" customHeight="1">
      <c r="C11664" s="142" t="s">
        <v>1497</v>
      </c>
    </row>
    <row r="11665" ht="15.75" customHeight="1">
      <c r="C11665" s="142" t="s">
        <v>1678</v>
      </c>
    </row>
    <row r="11666" ht="15.75" customHeight="1">
      <c r="C11666" s="142" t="s">
        <v>1499</v>
      </c>
    </row>
    <row r="11667" ht="15.75" customHeight="1">
      <c r="C11667" s="142" t="s">
        <v>1500</v>
      </c>
    </row>
    <row r="11668" ht="15.75" customHeight="1">
      <c r="C11668" s="142" t="s">
        <v>1501</v>
      </c>
    </row>
    <row r="11669" ht="15.75" customHeight="1">
      <c r="B11669" s="142" t="s">
        <v>1497</v>
      </c>
    </row>
    <row r="11670" ht="15.75" customHeight="1">
      <c r="B11670" s="142" t="s">
        <v>1480</v>
      </c>
    </row>
    <row r="11671" ht="15.75" customHeight="1">
      <c r="C11671" s="142" t="s">
        <v>2725</v>
      </c>
    </row>
    <row r="11672" ht="15.75" customHeight="1">
      <c r="C11672" s="142" t="s">
        <v>1636</v>
      </c>
    </row>
    <row r="11673" ht="15.75" customHeight="1">
      <c r="C11673" s="142" t="s">
        <v>1517</v>
      </c>
    </row>
    <row r="11674" ht="15.75" customHeight="1">
      <c r="C11674" s="142" t="s">
        <v>1484</v>
      </c>
    </row>
    <row r="11675" ht="15.75" customHeight="1">
      <c r="C11675" s="142" t="s">
        <v>1485</v>
      </c>
    </row>
    <row r="11676" ht="15.75" customHeight="1">
      <c r="C11676" s="142" t="s">
        <v>1486</v>
      </c>
    </row>
    <row r="11677" ht="15.75" customHeight="1">
      <c r="C11677" s="142" t="s">
        <v>1510</v>
      </c>
    </row>
    <row r="11678" ht="15.75" customHeight="1">
      <c r="C11678" s="142" t="s">
        <v>1488</v>
      </c>
    </row>
    <row r="11679" ht="15.75" customHeight="1">
      <c r="C11679" s="142" t="s">
        <v>1489</v>
      </c>
    </row>
    <row r="11680" ht="15.75" customHeight="1">
      <c r="C11680" s="142" t="s">
        <v>2726</v>
      </c>
    </row>
    <row r="11681" ht="15.75" customHeight="1">
      <c r="C11681" s="142" t="s">
        <v>2727</v>
      </c>
    </row>
    <row r="11682" ht="15.75" customHeight="1">
      <c r="C11682" s="142" t="s">
        <v>1492</v>
      </c>
    </row>
    <row r="11683" ht="15.75" customHeight="1">
      <c r="C11683" s="142" t="s">
        <v>1480</v>
      </c>
    </row>
    <row r="11684" ht="15.75" customHeight="1">
      <c r="D11684" s="142" t="s">
        <v>1525</v>
      </c>
    </row>
    <row r="11685" ht="15.75" customHeight="1">
      <c r="D11685" s="142" t="s">
        <v>1892</v>
      </c>
    </row>
    <row r="11686" ht="15.75" customHeight="1">
      <c r="D11686" s="142" t="s">
        <v>2018</v>
      </c>
    </row>
    <row r="11687" ht="15.75" customHeight="1">
      <c r="D11687" s="142" t="s">
        <v>1942</v>
      </c>
    </row>
    <row r="11688" ht="15.75" customHeight="1">
      <c r="C11688" s="142" t="s">
        <v>1497</v>
      </c>
    </row>
    <row r="11689" ht="15.75" customHeight="1">
      <c r="C11689" s="142" t="s">
        <v>1526</v>
      </c>
    </row>
    <row r="11690" ht="15.75" customHeight="1">
      <c r="C11690" s="142" t="s">
        <v>1499</v>
      </c>
    </row>
    <row r="11691" ht="15.75" customHeight="1">
      <c r="C11691" s="142" t="s">
        <v>1500</v>
      </c>
    </row>
    <row r="11692" ht="15.75" customHeight="1">
      <c r="C11692" s="142" t="s">
        <v>1501</v>
      </c>
    </row>
    <row r="11693" ht="15.75" customHeight="1">
      <c r="B11693" s="142" t="s">
        <v>1497</v>
      </c>
    </row>
    <row r="11694" ht="15.75" customHeight="1">
      <c r="B11694" s="142" t="s">
        <v>1480</v>
      </c>
    </row>
    <row r="11695" ht="15.75" customHeight="1">
      <c r="C11695" s="142" t="s">
        <v>2728</v>
      </c>
    </row>
    <row r="11696" ht="15.75" customHeight="1">
      <c r="C11696" s="142" t="s">
        <v>1536</v>
      </c>
    </row>
    <row r="11697" ht="15.75" customHeight="1">
      <c r="C11697" s="142" t="s">
        <v>1517</v>
      </c>
    </row>
    <row r="11698" ht="15.75" customHeight="1">
      <c r="C11698" s="142" t="s">
        <v>1484</v>
      </c>
    </row>
    <row r="11699" ht="15.75" customHeight="1">
      <c r="C11699" s="142" t="s">
        <v>1485</v>
      </c>
    </row>
    <row r="11700" ht="15.75" customHeight="1">
      <c r="C11700" s="142" t="s">
        <v>1486</v>
      </c>
    </row>
    <row r="11701" ht="15.75" customHeight="1">
      <c r="C11701" s="142" t="s">
        <v>1510</v>
      </c>
    </row>
    <row r="11702" ht="15.75" customHeight="1">
      <c r="C11702" s="142" t="s">
        <v>1488</v>
      </c>
    </row>
    <row r="11703" ht="15.75" customHeight="1">
      <c r="C11703" s="142" t="s">
        <v>1489</v>
      </c>
    </row>
    <row r="11704" ht="15.75" customHeight="1">
      <c r="C11704" s="142" t="s">
        <v>2729</v>
      </c>
    </row>
    <row r="11705" ht="15.75" customHeight="1">
      <c r="C11705" s="142" t="s">
        <v>1787</v>
      </c>
    </row>
    <row r="11706" ht="15.75" customHeight="1">
      <c r="C11706" s="142" t="s">
        <v>1492</v>
      </c>
    </row>
    <row r="11707" ht="15.75" customHeight="1">
      <c r="C11707" s="142" t="s">
        <v>1480</v>
      </c>
    </row>
    <row r="11708" ht="15.75" customHeight="1">
      <c r="D11708" s="142" t="s">
        <v>2730</v>
      </c>
    </row>
    <row r="11709" ht="15.75" customHeight="1">
      <c r="D11709" s="142" t="s">
        <v>2207</v>
      </c>
    </row>
    <row r="11710" ht="15.75" customHeight="1">
      <c r="D11710" s="142" t="s">
        <v>1716</v>
      </c>
    </row>
    <row r="11711" ht="15.75" customHeight="1">
      <c r="D11711" s="142" t="s">
        <v>1629</v>
      </c>
    </row>
    <row r="11712" ht="15.75" customHeight="1">
      <c r="C11712" s="142" t="s">
        <v>1497</v>
      </c>
    </row>
    <row r="11713" ht="15.75" customHeight="1">
      <c r="C11713" s="142" t="s">
        <v>1678</v>
      </c>
    </row>
    <row r="11714" ht="15.75" customHeight="1">
      <c r="C11714" s="142" t="s">
        <v>1499</v>
      </c>
    </row>
    <row r="11715" ht="15.75" customHeight="1">
      <c r="C11715" s="142" t="s">
        <v>1500</v>
      </c>
    </row>
    <row r="11716" ht="15.75" customHeight="1">
      <c r="C11716" s="142" t="s">
        <v>1501</v>
      </c>
    </row>
    <row r="11717" ht="15.75" customHeight="1">
      <c r="B11717" s="142" t="s">
        <v>1497</v>
      </c>
    </row>
    <row r="11718" ht="15.75" customHeight="1">
      <c r="B11718" s="142" t="s">
        <v>1480</v>
      </c>
    </row>
    <row r="11719" ht="15.75" customHeight="1">
      <c r="C11719" s="142" t="s">
        <v>2731</v>
      </c>
    </row>
    <row r="11720" ht="15.75" customHeight="1">
      <c r="C11720" s="142" t="s">
        <v>1565</v>
      </c>
    </row>
    <row r="11721" ht="15.75" customHeight="1">
      <c r="C11721" s="142" t="s">
        <v>1517</v>
      </c>
    </row>
    <row r="11722" ht="15.75" customHeight="1">
      <c r="C11722" s="142" t="s">
        <v>1484</v>
      </c>
    </row>
    <row r="11723" ht="15.75" customHeight="1">
      <c r="C11723" s="142" t="s">
        <v>1485</v>
      </c>
    </row>
    <row r="11724" ht="15.75" customHeight="1">
      <c r="C11724" s="142" t="s">
        <v>1486</v>
      </c>
    </row>
    <row r="11725" ht="15.75" customHeight="1">
      <c r="C11725" s="142" t="s">
        <v>1510</v>
      </c>
    </row>
    <row r="11726" ht="15.75" customHeight="1">
      <c r="C11726" s="142" t="s">
        <v>1488</v>
      </c>
    </row>
    <row r="11727" ht="15.75" customHeight="1">
      <c r="C11727" s="142" t="s">
        <v>1489</v>
      </c>
    </row>
    <row r="11728" ht="15.75" customHeight="1">
      <c r="C11728" s="142" t="s">
        <v>2147</v>
      </c>
    </row>
    <row r="11729" ht="15.75" customHeight="1">
      <c r="C11729" s="142" t="s">
        <v>2732</v>
      </c>
    </row>
    <row r="11730" ht="15.75" customHeight="1">
      <c r="C11730" s="142" t="s">
        <v>1492</v>
      </c>
    </row>
    <row r="11731" ht="15.75" customHeight="1">
      <c r="C11731" s="142" t="s">
        <v>1480</v>
      </c>
    </row>
    <row r="11732" ht="15.75" customHeight="1">
      <c r="D11732" s="142" t="s">
        <v>1942</v>
      </c>
    </row>
    <row r="11733" ht="15.75" customHeight="1">
      <c r="D11733" s="142" t="s">
        <v>1525</v>
      </c>
    </row>
    <row r="11734" ht="15.75" customHeight="1">
      <c r="D11734" s="142" t="s">
        <v>1508</v>
      </c>
    </row>
    <row r="11735" ht="15.75" customHeight="1">
      <c r="D11735" s="142" t="s">
        <v>2071</v>
      </c>
    </row>
    <row r="11736" ht="15.75" customHeight="1">
      <c r="C11736" s="142" t="s">
        <v>1497</v>
      </c>
    </row>
    <row r="11737" ht="15.75" customHeight="1">
      <c r="C11737" s="142" t="s">
        <v>1678</v>
      </c>
    </row>
    <row r="11738" ht="15.75" customHeight="1">
      <c r="C11738" s="142" t="s">
        <v>1499</v>
      </c>
    </row>
    <row r="11739" ht="15.75" customHeight="1">
      <c r="C11739" s="142" t="s">
        <v>1500</v>
      </c>
    </row>
    <row r="11740" ht="15.75" customHeight="1">
      <c r="C11740" s="142" t="s">
        <v>1501</v>
      </c>
    </row>
    <row r="11741" ht="15.75" customHeight="1">
      <c r="B11741" s="142" t="s">
        <v>1497</v>
      </c>
    </row>
    <row r="11742" ht="15.75" customHeight="1">
      <c r="B11742" s="142" t="s">
        <v>1480</v>
      </c>
    </row>
    <row r="11743" ht="15.75" customHeight="1">
      <c r="C11743" s="142" t="s">
        <v>2733</v>
      </c>
    </row>
    <row r="11744" ht="15.75" customHeight="1">
      <c r="C11744" s="142" t="s">
        <v>2229</v>
      </c>
    </row>
    <row r="11745" ht="15.75" customHeight="1">
      <c r="C11745" s="142" t="s">
        <v>1517</v>
      </c>
    </row>
    <row r="11746" ht="15.75" customHeight="1">
      <c r="C11746" s="142" t="s">
        <v>1484</v>
      </c>
    </row>
    <row r="11747" ht="15.75" customHeight="1">
      <c r="C11747" s="142" t="s">
        <v>1485</v>
      </c>
    </row>
    <row r="11748" ht="15.75" customHeight="1">
      <c r="C11748" s="142" t="s">
        <v>1486</v>
      </c>
    </row>
    <row r="11749" ht="15.75" customHeight="1">
      <c r="C11749" s="142" t="s">
        <v>1510</v>
      </c>
    </row>
    <row r="11750" ht="15.75" customHeight="1">
      <c r="C11750" s="142" t="s">
        <v>1488</v>
      </c>
    </row>
    <row r="11751" ht="15.75" customHeight="1">
      <c r="C11751" s="142" t="s">
        <v>1489</v>
      </c>
    </row>
    <row r="11752" ht="15.75" customHeight="1">
      <c r="C11752" s="142" t="s">
        <v>2734</v>
      </c>
    </row>
    <row r="11753" ht="15.75" customHeight="1">
      <c r="C11753" s="142" t="s">
        <v>1733</v>
      </c>
    </row>
    <row r="11754" ht="15.75" customHeight="1">
      <c r="C11754" s="142" t="s">
        <v>1492</v>
      </c>
    </row>
    <row r="11755" ht="15.75" customHeight="1">
      <c r="C11755" s="142" t="s">
        <v>1480</v>
      </c>
    </row>
    <row r="11756" ht="15.75" customHeight="1">
      <c r="D11756" s="142" t="s">
        <v>1734</v>
      </c>
    </row>
    <row r="11757" ht="15.75" customHeight="1">
      <c r="D11757" s="142" t="s">
        <v>1892</v>
      </c>
    </row>
    <row r="11758" ht="15.75" customHeight="1">
      <c r="D11758" s="142" t="s">
        <v>2735</v>
      </c>
    </row>
    <row r="11759" ht="15.75" customHeight="1">
      <c r="D11759" s="142" t="s">
        <v>2028</v>
      </c>
    </row>
    <row r="11760" ht="15.75" customHeight="1">
      <c r="C11760" s="142" t="s">
        <v>1497</v>
      </c>
    </row>
    <row r="11761" ht="15.75" customHeight="1">
      <c r="C11761" s="142" t="s">
        <v>1526</v>
      </c>
    </row>
    <row r="11762" ht="15.75" customHeight="1">
      <c r="C11762" s="142" t="s">
        <v>1499</v>
      </c>
    </row>
    <row r="11763" ht="15.75" customHeight="1">
      <c r="C11763" s="142" t="s">
        <v>1500</v>
      </c>
    </row>
    <row r="11764" ht="15.75" customHeight="1">
      <c r="C11764" s="142" t="s">
        <v>1501</v>
      </c>
    </row>
    <row r="11765" ht="15.75" customHeight="1">
      <c r="B11765" s="142" t="s">
        <v>1497</v>
      </c>
    </row>
    <row r="11766" ht="15.75" customHeight="1">
      <c r="B11766" s="142" t="s">
        <v>1480</v>
      </c>
    </row>
    <row r="11767" ht="15.75" customHeight="1">
      <c r="C11767" s="142" t="s">
        <v>2736</v>
      </c>
    </row>
    <row r="11768" ht="15.75" customHeight="1">
      <c r="C11768" s="142" t="s">
        <v>1536</v>
      </c>
    </row>
    <row r="11769" ht="15.75" customHeight="1">
      <c r="C11769" s="142" t="s">
        <v>1517</v>
      </c>
    </row>
    <row r="11770" ht="15.75" customHeight="1">
      <c r="C11770" s="142" t="s">
        <v>1484</v>
      </c>
    </row>
    <row r="11771" ht="15.75" customHeight="1">
      <c r="C11771" s="142" t="s">
        <v>1485</v>
      </c>
    </row>
    <row r="11772" ht="15.75" customHeight="1">
      <c r="C11772" s="142" t="s">
        <v>1486</v>
      </c>
    </row>
    <row r="11773" ht="15.75" customHeight="1">
      <c r="C11773" s="142" t="s">
        <v>1510</v>
      </c>
    </row>
    <row r="11774" ht="15.75" customHeight="1">
      <c r="C11774" s="142" t="s">
        <v>1488</v>
      </c>
    </row>
    <row r="11775" ht="15.75" customHeight="1">
      <c r="C11775" s="142" t="s">
        <v>1489</v>
      </c>
    </row>
    <row r="11776" ht="15.75" customHeight="1">
      <c r="C11776" s="142" t="s">
        <v>2737</v>
      </c>
    </row>
    <row r="11777" ht="15.75" customHeight="1">
      <c r="C11777" s="142" t="s">
        <v>2198</v>
      </c>
    </row>
    <row r="11778" ht="15.75" customHeight="1">
      <c r="C11778" s="142" t="s">
        <v>1492</v>
      </c>
    </row>
    <row r="11779" ht="15.75" customHeight="1">
      <c r="C11779" s="142" t="s">
        <v>1480</v>
      </c>
    </row>
    <row r="11780" ht="15.75" customHeight="1">
      <c r="D11780" s="142" t="s">
        <v>1721</v>
      </c>
    </row>
    <row r="11781" ht="15.75" customHeight="1">
      <c r="D11781" s="142" t="s">
        <v>1892</v>
      </c>
    </row>
    <row r="11782" ht="15.75" customHeight="1">
      <c r="D11782" s="142" t="s">
        <v>2738</v>
      </c>
    </row>
    <row r="11783" ht="15.75" customHeight="1">
      <c r="D11783" s="142" t="s">
        <v>1675</v>
      </c>
    </row>
    <row r="11784" ht="15.75" customHeight="1">
      <c r="C11784" s="142" t="s">
        <v>1497</v>
      </c>
    </row>
    <row r="11785" ht="15.75" customHeight="1">
      <c r="C11785" s="142" t="s">
        <v>2324</v>
      </c>
    </row>
    <row r="11786" ht="15.75" customHeight="1">
      <c r="C11786" s="142" t="s">
        <v>1499</v>
      </c>
    </row>
    <row r="11787" ht="15.75" customHeight="1">
      <c r="C11787" s="142" t="s">
        <v>1500</v>
      </c>
    </row>
    <row r="11788" ht="15.75" customHeight="1">
      <c r="C11788" s="142" t="s">
        <v>1501</v>
      </c>
    </row>
    <row r="11789" ht="15.75" customHeight="1">
      <c r="B11789" s="142" t="s">
        <v>1497</v>
      </c>
    </row>
    <row r="11790" ht="15.75" customHeight="1"/>
    <row r="11791" ht="15.75" customHeight="1">
      <c r="A11791" s="142" t="s">
        <v>1527</v>
      </c>
    </row>
    <row r="11792" ht="15.75" customHeight="1"/>
    <row r="11793" ht="15.75" customHeight="1">
      <c r="A11793" s="142" t="s">
        <v>2739</v>
      </c>
    </row>
    <row r="11794" ht="15.75" customHeight="1">
      <c r="A11794" s="142" t="s">
        <v>1480</v>
      </c>
    </row>
    <row r="11795" ht="15.75" customHeight="1">
      <c r="A11795" s="142" t="s">
        <v>2552</v>
      </c>
    </row>
    <row r="11796" ht="15.75" customHeight="1">
      <c r="B11796" s="142" t="s">
        <v>1480</v>
      </c>
    </row>
    <row r="11797" ht="15.75" customHeight="1">
      <c r="C11797" s="142" t="s">
        <v>2034</v>
      </c>
    </row>
    <row r="11798" ht="15.75" customHeight="1">
      <c r="C11798" s="142" t="s">
        <v>1565</v>
      </c>
    </row>
    <row r="11799" ht="15.75" customHeight="1">
      <c r="C11799" s="142" t="s">
        <v>1517</v>
      </c>
    </row>
    <row r="11800" ht="15.75" customHeight="1">
      <c r="C11800" s="142" t="s">
        <v>1484</v>
      </c>
    </row>
    <row r="11801" ht="15.75" customHeight="1">
      <c r="C11801" s="142" t="s">
        <v>1485</v>
      </c>
    </row>
    <row r="11802" ht="15.75" customHeight="1">
      <c r="C11802" s="142" t="s">
        <v>1486</v>
      </c>
    </row>
    <row r="11803" ht="15.75" customHeight="1">
      <c r="C11803" s="142" t="s">
        <v>1510</v>
      </c>
    </row>
    <row r="11804" ht="15.75" customHeight="1">
      <c r="C11804" s="142" t="s">
        <v>1488</v>
      </c>
    </row>
    <row r="11805" ht="15.75" customHeight="1">
      <c r="C11805" s="142" t="s">
        <v>1489</v>
      </c>
    </row>
    <row r="11806" ht="15.75" customHeight="1">
      <c r="C11806" s="142" t="s">
        <v>1762</v>
      </c>
    </row>
    <row r="11807" ht="15.75" customHeight="1">
      <c r="C11807" s="142" t="s">
        <v>1674</v>
      </c>
    </row>
    <row r="11808" ht="15.75" customHeight="1">
      <c r="C11808" s="142" t="s">
        <v>1492</v>
      </c>
    </row>
    <row r="11809" ht="15.75" customHeight="1">
      <c r="C11809" s="142" t="s">
        <v>1480</v>
      </c>
    </row>
    <row r="11810" ht="15.75" customHeight="1">
      <c r="D11810" s="142" t="s">
        <v>1611</v>
      </c>
    </row>
    <row r="11811" ht="15.75" customHeight="1">
      <c r="D11811" s="142" t="s">
        <v>1888</v>
      </c>
    </row>
    <row r="11812" ht="15.75" customHeight="1">
      <c r="D11812" s="142" t="s">
        <v>1508</v>
      </c>
    </row>
    <row r="11813" ht="15.75" customHeight="1">
      <c r="D11813" s="142" t="s">
        <v>2018</v>
      </c>
    </row>
    <row r="11814" ht="15.75" customHeight="1">
      <c r="C11814" s="142" t="s">
        <v>1497</v>
      </c>
    </row>
    <row r="11815" ht="15.75" customHeight="1">
      <c r="C11815" s="142" t="s">
        <v>1678</v>
      </c>
    </row>
    <row r="11816" ht="15.75" customHeight="1">
      <c r="C11816" s="142" t="s">
        <v>1499</v>
      </c>
    </row>
    <row r="11817" ht="15.75" customHeight="1">
      <c r="C11817" s="142" t="s">
        <v>1500</v>
      </c>
    </row>
    <row r="11818" ht="15.75" customHeight="1">
      <c r="C11818" s="142" t="s">
        <v>1501</v>
      </c>
    </row>
    <row r="11819" ht="15.75" customHeight="1">
      <c r="B11819" s="142" t="s">
        <v>1497</v>
      </c>
    </row>
    <row r="11820" ht="15.75" customHeight="1">
      <c r="B11820" s="142" t="s">
        <v>1480</v>
      </c>
    </row>
    <row r="11821" ht="15.75" customHeight="1">
      <c r="C11821" s="142" t="s">
        <v>2731</v>
      </c>
    </row>
    <row r="11822" ht="15.75" customHeight="1">
      <c r="C11822" s="142" t="s">
        <v>1565</v>
      </c>
    </row>
    <row r="11823" ht="15.75" customHeight="1">
      <c r="C11823" s="142" t="s">
        <v>1517</v>
      </c>
    </row>
    <row r="11824" ht="15.75" customHeight="1">
      <c r="C11824" s="142" t="s">
        <v>1484</v>
      </c>
    </row>
    <row r="11825" ht="15.75" customHeight="1">
      <c r="C11825" s="142" t="s">
        <v>1485</v>
      </c>
    </row>
    <row r="11826" ht="15.75" customHeight="1">
      <c r="C11826" s="142" t="s">
        <v>1486</v>
      </c>
    </row>
    <row r="11827" ht="15.75" customHeight="1">
      <c r="C11827" s="142" t="s">
        <v>1510</v>
      </c>
    </row>
    <row r="11828" ht="15.75" customHeight="1">
      <c r="C11828" s="142" t="s">
        <v>1488</v>
      </c>
    </row>
    <row r="11829" ht="15.75" customHeight="1">
      <c r="C11829" s="142" t="s">
        <v>1489</v>
      </c>
    </row>
    <row r="11830" ht="15.75" customHeight="1">
      <c r="C11830" s="142" t="s">
        <v>2147</v>
      </c>
    </row>
    <row r="11831" ht="15.75" customHeight="1">
      <c r="C11831" s="142" t="s">
        <v>2732</v>
      </c>
    </row>
    <row r="11832" ht="15.75" customHeight="1">
      <c r="C11832" s="142" t="s">
        <v>1492</v>
      </c>
    </row>
    <row r="11833" ht="15.75" customHeight="1">
      <c r="C11833" s="142" t="s">
        <v>1480</v>
      </c>
    </row>
    <row r="11834" ht="15.75" customHeight="1">
      <c r="D11834" s="142" t="s">
        <v>1942</v>
      </c>
    </row>
    <row r="11835" ht="15.75" customHeight="1">
      <c r="D11835" s="142" t="s">
        <v>1525</v>
      </c>
    </row>
    <row r="11836" ht="15.75" customHeight="1">
      <c r="D11836" s="142" t="s">
        <v>1508</v>
      </c>
    </row>
    <row r="11837" ht="15.75" customHeight="1">
      <c r="D11837" s="142" t="s">
        <v>2071</v>
      </c>
    </row>
    <row r="11838" ht="15.75" customHeight="1">
      <c r="C11838" s="142" t="s">
        <v>1497</v>
      </c>
    </row>
    <row r="11839" ht="15.75" customHeight="1">
      <c r="C11839" s="142" t="s">
        <v>1678</v>
      </c>
    </row>
    <row r="11840" ht="15.75" customHeight="1">
      <c r="C11840" s="142" t="s">
        <v>1499</v>
      </c>
    </row>
    <row r="11841" ht="15.75" customHeight="1">
      <c r="C11841" s="142" t="s">
        <v>1500</v>
      </c>
    </row>
    <row r="11842" ht="15.75" customHeight="1">
      <c r="C11842" s="142" t="s">
        <v>1501</v>
      </c>
    </row>
    <row r="11843" ht="15.75" customHeight="1">
      <c r="B11843" s="142" t="s">
        <v>1497</v>
      </c>
    </row>
    <row r="11844" ht="15.75" customHeight="1">
      <c r="B11844" s="142" t="s">
        <v>1480</v>
      </c>
    </row>
    <row r="11845" ht="15.75" customHeight="1">
      <c r="C11845" s="142" t="s">
        <v>2725</v>
      </c>
    </row>
    <row r="11846" ht="15.75" customHeight="1">
      <c r="C11846" s="142" t="s">
        <v>1636</v>
      </c>
    </row>
    <row r="11847" ht="15.75" customHeight="1">
      <c r="C11847" s="142" t="s">
        <v>1517</v>
      </c>
    </row>
    <row r="11848" ht="15.75" customHeight="1">
      <c r="C11848" s="142" t="s">
        <v>1484</v>
      </c>
    </row>
    <row r="11849" ht="15.75" customHeight="1">
      <c r="C11849" s="142" t="s">
        <v>1485</v>
      </c>
    </row>
    <row r="11850" ht="15.75" customHeight="1">
      <c r="C11850" s="142" t="s">
        <v>1486</v>
      </c>
    </row>
    <row r="11851" ht="15.75" customHeight="1">
      <c r="C11851" s="142" t="s">
        <v>1510</v>
      </c>
    </row>
    <row r="11852" ht="15.75" customHeight="1">
      <c r="C11852" s="142" t="s">
        <v>1488</v>
      </c>
    </row>
    <row r="11853" ht="15.75" customHeight="1">
      <c r="C11853" s="142" t="s">
        <v>1489</v>
      </c>
    </row>
    <row r="11854" ht="15.75" customHeight="1">
      <c r="C11854" s="142" t="s">
        <v>2740</v>
      </c>
    </row>
    <row r="11855" ht="15.75" customHeight="1">
      <c r="C11855" s="142" t="s">
        <v>2727</v>
      </c>
    </row>
    <row r="11856" ht="15.75" customHeight="1">
      <c r="C11856" s="142" t="s">
        <v>1492</v>
      </c>
    </row>
    <row r="11857" ht="15.75" customHeight="1">
      <c r="C11857" s="142" t="s">
        <v>1480</v>
      </c>
    </row>
    <row r="11858" ht="15.75" customHeight="1">
      <c r="D11858" s="142" t="s">
        <v>1525</v>
      </c>
    </row>
    <row r="11859" ht="15.75" customHeight="1">
      <c r="D11859" s="142" t="s">
        <v>1892</v>
      </c>
    </row>
    <row r="11860" ht="15.75" customHeight="1">
      <c r="D11860" s="142" t="s">
        <v>2018</v>
      </c>
    </row>
    <row r="11861" ht="15.75" customHeight="1">
      <c r="D11861" s="142" t="s">
        <v>1942</v>
      </c>
    </row>
    <row r="11862" ht="15.75" customHeight="1">
      <c r="C11862" s="142" t="s">
        <v>1497</v>
      </c>
    </row>
    <row r="11863" ht="15.75" customHeight="1">
      <c r="C11863" s="142" t="s">
        <v>1526</v>
      </c>
    </row>
    <row r="11864" ht="15.75" customHeight="1">
      <c r="C11864" s="142" t="s">
        <v>1499</v>
      </c>
    </row>
    <row r="11865" ht="15.75" customHeight="1">
      <c r="C11865" s="142" t="s">
        <v>1500</v>
      </c>
    </row>
    <row r="11866" ht="15.75" customHeight="1">
      <c r="C11866" s="142" t="s">
        <v>1501</v>
      </c>
    </row>
    <row r="11867" ht="15.75" customHeight="1">
      <c r="B11867" s="142" t="s">
        <v>1497</v>
      </c>
    </row>
    <row r="11868" ht="15.75" customHeight="1">
      <c r="B11868" s="142" t="s">
        <v>1480</v>
      </c>
    </row>
    <row r="11869" ht="15.75" customHeight="1">
      <c r="C11869" s="142" t="s">
        <v>2728</v>
      </c>
    </row>
    <row r="11870" ht="15.75" customHeight="1">
      <c r="C11870" s="142" t="s">
        <v>1536</v>
      </c>
    </row>
    <row r="11871" ht="15.75" customHeight="1">
      <c r="C11871" s="142" t="s">
        <v>1517</v>
      </c>
    </row>
    <row r="11872" ht="15.75" customHeight="1">
      <c r="C11872" s="142" t="s">
        <v>1484</v>
      </c>
    </row>
    <row r="11873" ht="15.75" customHeight="1">
      <c r="C11873" s="142" t="s">
        <v>1485</v>
      </c>
    </row>
    <row r="11874" ht="15.75" customHeight="1">
      <c r="C11874" s="142" t="s">
        <v>1486</v>
      </c>
    </row>
    <row r="11875" ht="15.75" customHeight="1">
      <c r="C11875" s="142" t="s">
        <v>1510</v>
      </c>
    </row>
    <row r="11876" ht="15.75" customHeight="1">
      <c r="C11876" s="142" t="s">
        <v>1488</v>
      </c>
    </row>
    <row r="11877" ht="15.75" customHeight="1">
      <c r="C11877" s="142" t="s">
        <v>1489</v>
      </c>
    </row>
    <row r="11878" ht="15.75" customHeight="1">
      <c r="C11878" s="142" t="s">
        <v>2729</v>
      </c>
    </row>
    <row r="11879" ht="15.75" customHeight="1">
      <c r="C11879" s="142" t="s">
        <v>1787</v>
      </c>
    </row>
    <row r="11880" ht="15.75" customHeight="1">
      <c r="C11880" s="142" t="s">
        <v>1492</v>
      </c>
    </row>
    <row r="11881" ht="15.75" customHeight="1">
      <c r="C11881" s="142" t="s">
        <v>1480</v>
      </c>
    </row>
    <row r="11882" ht="15.75" customHeight="1">
      <c r="D11882" s="142" t="s">
        <v>2730</v>
      </c>
    </row>
    <row r="11883" ht="15.75" customHeight="1">
      <c r="D11883" s="142" t="s">
        <v>2207</v>
      </c>
    </row>
    <row r="11884" ht="15.75" customHeight="1">
      <c r="D11884" s="142" t="s">
        <v>1716</v>
      </c>
    </row>
    <row r="11885" ht="15.75" customHeight="1">
      <c r="D11885" s="142" t="s">
        <v>1629</v>
      </c>
    </row>
    <row r="11886" ht="15.75" customHeight="1">
      <c r="C11886" s="142" t="s">
        <v>1497</v>
      </c>
    </row>
    <row r="11887" ht="15.75" customHeight="1">
      <c r="C11887" s="142" t="s">
        <v>1678</v>
      </c>
    </row>
    <row r="11888" ht="15.75" customHeight="1">
      <c r="C11888" s="142" t="s">
        <v>1499</v>
      </c>
    </row>
    <row r="11889" ht="15.75" customHeight="1">
      <c r="C11889" s="142" t="s">
        <v>1500</v>
      </c>
    </row>
    <row r="11890" ht="15.75" customHeight="1">
      <c r="C11890" s="142" t="s">
        <v>1501</v>
      </c>
    </row>
    <row r="11891" ht="15.75" customHeight="1">
      <c r="B11891" s="142" t="s">
        <v>1497</v>
      </c>
    </row>
    <row r="11892" ht="15.75" customHeight="1">
      <c r="B11892" s="142" t="s">
        <v>1480</v>
      </c>
    </row>
    <row r="11893" ht="15.75" customHeight="1">
      <c r="C11893" s="142" t="s">
        <v>2733</v>
      </c>
    </row>
    <row r="11894" ht="15.75" customHeight="1">
      <c r="C11894" s="142" t="s">
        <v>2229</v>
      </c>
    </row>
    <row r="11895" ht="15.75" customHeight="1">
      <c r="C11895" s="142" t="s">
        <v>1517</v>
      </c>
    </row>
    <row r="11896" ht="15.75" customHeight="1">
      <c r="C11896" s="142" t="s">
        <v>1484</v>
      </c>
    </row>
    <row r="11897" ht="15.75" customHeight="1">
      <c r="C11897" s="142" t="s">
        <v>1485</v>
      </c>
    </row>
    <row r="11898" ht="15.75" customHeight="1">
      <c r="C11898" s="142" t="s">
        <v>1486</v>
      </c>
    </row>
    <row r="11899" ht="15.75" customHeight="1">
      <c r="C11899" s="142" t="s">
        <v>1510</v>
      </c>
    </row>
    <row r="11900" ht="15.75" customHeight="1">
      <c r="C11900" s="142" t="s">
        <v>1488</v>
      </c>
    </row>
    <row r="11901" ht="15.75" customHeight="1">
      <c r="C11901" s="142" t="s">
        <v>1489</v>
      </c>
    </row>
    <row r="11902" ht="15.75" customHeight="1">
      <c r="C11902" s="142" t="s">
        <v>2734</v>
      </c>
    </row>
    <row r="11903" ht="15.75" customHeight="1">
      <c r="C11903" s="142" t="s">
        <v>1733</v>
      </c>
    </row>
    <row r="11904" ht="15.75" customHeight="1">
      <c r="C11904" s="142" t="s">
        <v>1492</v>
      </c>
    </row>
    <row r="11905" ht="15.75" customHeight="1">
      <c r="C11905" s="142" t="s">
        <v>1480</v>
      </c>
    </row>
    <row r="11906" ht="15.75" customHeight="1">
      <c r="D11906" s="142" t="s">
        <v>1734</v>
      </c>
    </row>
    <row r="11907" ht="15.75" customHeight="1">
      <c r="D11907" s="142" t="s">
        <v>1892</v>
      </c>
    </row>
    <row r="11908" ht="15.75" customHeight="1">
      <c r="D11908" s="142" t="s">
        <v>2735</v>
      </c>
    </row>
    <row r="11909" ht="15.75" customHeight="1">
      <c r="D11909" s="142" t="s">
        <v>2028</v>
      </c>
    </row>
    <row r="11910" ht="15.75" customHeight="1">
      <c r="C11910" s="142" t="s">
        <v>1497</v>
      </c>
    </row>
    <row r="11911" ht="15.75" customHeight="1">
      <c r="C11911" s="142" t="s">
        <v>1526</v>
      </c>
    </row>
    <row r="11912" ht="15.75" customHeight="1">
      <c r="C11912" s="142" t="s">
        <v>1499</v>
      </c>
    </row>
    <row r="11913" ht="15.75" customHeight="1">
      <c r="C11913" s="142" t="s">
        <v>1500</v>
      </c>
    </row>
    <row r="11914" ht="15.75" customHeight="1">
      <c r="C11914" s="142" t="s">
        <v>1501</v>
      </c>
    </row>
    <row r="11915" ht="15.75" customHeight="1">
      <c r="B11915" s="142" t="s">
        <v>1497</v>
      </c>
    </row>
    <row r="11916" ht="15.75" customHeight="1">
      <c r="B11916" s="142" t="s">
        <v>1480</v>
      </c>
    </row>
    <row r="11917" ht="15.75" customHeight="1">
      <c r="C11917" s="142" t="s">
        <v>2736</v>
      </c>
    </row>
    <row r="11918" ht="15.75" customHeight="1">
      <c r="C11918" s="142" t="s">
        <v>1536</v>
      </c>
    </row>
    <row r="11919" ht="15.75" customHeight="1">
      <c r="C11919" s="142" t="s">
        <v>1517</v>
      </c>
    </row>
    <row r="11920" ht="15.75" customHeight="1">
      <c r="C11920" s="142" t="s">
        <v>1484</v>
      </c>
    </row>
    <row r="11921" ht="15.75" customHeight="1">
      <c r="C11921" s="142" t="s">
        <v>1485</v>
      </c>
    </row>
    <row r="11922" ht="15.75" customHeight="1">
      <c r="C11922" s="142" t="s">
        <v>1486</v>
      </c>
    </row>
    <row r="11923" ht="15.75" customHeight="1">
      <c r="C11923" s="142" t="s">
        <v>1510</v>
      </c>
    </row>
    <row r="11924" ht="15.75" customHeight="1">
      <c r="C11924" s="142" t="s">
        <v>1488</v>
      </c>
    </row>
    <row r="11925" ht="15.75" customHeight="1">
      <c r="C11925" s="142" t="s">
        <v>1489</v>
      </c>
    </row>
    <row r="11926" ht="15.75" customHeight="1">
      <c r="C11926" s="142" t="s">
        <v>2737</v>
      </c>
    </row>
    <row r="11927" ht="15.75" customHeight="1">
      <c r="C11927" s="142" t="s">
        <v>2198</v>
      </c>
    </row>
    <row r="11928" ht="15.75" customHeight="1">
      <c r="C11928" s="142" t="s">
        <v>1492</v>
      </c>
    </row>
    <row r="11929" ht="15.75" customHeight="1">
      <c r="C11929" s="142" t="s">
        <v>1480</v>
      </c>
    </row>
    <row r="11930" ht="15.75" customHeight="1">
      <c r="D11930" s="142" t="s">
        <v>1721</v>
      </c>
    </row>
    <row r="11931" ht="15.75" customHeight="1">
      <c r="D11931" s="142" t="s">
        <v>1892</v>
      </c>
    </row>
    <row r="11932" ht="15.75" customHeight="1">
      <c r="D11932" s="142" t="s">
        <v>2738</v>
      </c>
    </row>
    <row r="11933" ht="15.75" customHeight="1">
      <c r="D11933" s="142" t="s">
        <v>1675</v>
      </c>
    </row>
    <row r="11934" ht="15.75" customHeight="1">
      <c r="C11934" s="142" t="s">
        <v>1497</v>
      </c>
    </row>
    <row r="11935" ht="15.75" customHeight="1">
      <c r="C11935" s="142" t="s">
        <v>2324</v>
      </c>
    </row>
    <row r="11936" ht="15.75" customHeight="1">
      <c r="C11936" s="142" t="s">
        <v>1499</v>
      </c>
    </row>
    <row r="11937" ht="15.75" customHeight="1">
      <c r="C11937" s="142" t="s">
        <v>1500</v>
      </c>
    </row>
    <row r="11938" ht="15.75" customHeight="1">
      <c r="C11938" s="142" t="s">
        <v>1501</v>
      </c>
    </row>
    <row r="11939" ht="15.75" customHeight="1">
      <c r="B11939" s="142" t="s">
        <v>1497</v>
      </c>
    </row>
    <row r="11940" ht="15.75" customHeight="1"/>
    <row r="11941" ht="15.75" customHeight="1">
      <c r="A11941" s="142" t="s">
        <v>1527</v>
      </c>
    </row>
    <row r="11942" ht="15.75" customHeight="1"/>
    <row r="11943" ht="15.75" customHeight="1">
      <c r="A11943" s="142" t="s">
        <v>2741</v>
      </c>
    </row>
    <row r="11944" ht="15.75" customHeight="1">
      <c r="A11944" s="142" t="s">
        <v>2742</v>
      </c>
    </row>
    <row r="11945" ht="15.75" customHeight="1">
      <c r="A11945" s="142" t="s">
        <v>1480</v>
      </c>
    </row>
    <row r="11946" ht="15.75" customHeight="1">
      <c r="B11946" s="142" t="s">
        <v>1480</v>
      </c>
    </row>
    <row r="11947" ht="15.75" customHeight="1">
      <c r="C11947" s="142" t="s">
        <v>2743</v>
      </c>
    </row>
    <row r="11948" ht="15.75" customHeight="1">
      <c r="C11948" s="142" t="s">
        <v>1536</v>
      </c>
    </row>
    <row r="11949" ht="15.75" customHeight="1">
      <c r="C11949" s="142" t="s">
        <v>1517</v>
      </c>
    </row>
    <row r="11950" ht="15.75" customHeight="1">
      <c r="C11950" s="142" t="s">
        <v>1484</v>
      </c>
    </row>
    <row r="11951" ht="15.75" customHeight="1">
      <c r="C11951" s="142" t="s">
        <v>1485</v>
      </c>
    </row>
    <row r="11952" ht="15.75" customHeight="1">
      <c r="C11952" s="142" t="s">
        <v>1486</v>
      </c>
    </row>
    <row r="11953" ht="15.75" customHeight="1">
      <c r="C11953" s="142" t="s">
        <v>1510</v>
      </c>
    </row>
    <row r="11954" ht="15.75" customHeight="1">
      <c r="C11954" s="142" t="s">
        <v>1488</v>
      </c>
    </row>
    <row r="11955" ht="15.75" customHeight="1">
      <c r="C11955" s="142" t="s">
        <v>1489</v>
      </c>
    </row>
    <row r="11956" ht="15.75" customHeight="1">
      <c r="C11956" s="142" t="s">
        <v>2394</v>
      </c>
    </row>
    <row r="11957" ht="15.75" customHeight="1">
      <c r="C11957" s="142" t="s">
        <v>1674</v>
      </c>
    </row>
    <row r="11958" ht="15.75" customHeight="1">
      <c r="C11958" s="142" t="s">
        <v>1492</v>
      </c>
    </row>
    <row r="11959" ht="15.75" customHeight="1">
      <c r="C11959" s="142" t="s">
        <v>1480</v>
      </c>
    </row>
    <row r="11960" ht="15.75" customHeight="1">
      <c r="D11960" s="142" t="s">
        <v>1611</v>
      </c>
    </row>
    <row r="11961" ht="15.75" customHeight="1">
      <c r="D11961" s="142" t="s">
        <v>2115</v>
      </c>
    </row>
    <row r="11962" ht="15.75" customHeight="1">
      <c r="D11962" s="142" t="s">
        <v>1878</v>
      </c>
    </row>
    <row r="11963" ht="15.75" customHeight="1">
      <c r="D11963" s="142" t="s">
        <v>1508</v>
      </c>
    </row>
    <row r="11964" ht="15.75" customHeight="1">
      <c r="C11964" s="142" t="s">
        <v>1497</v>
      </c>
    </row>
    <row r="11965" ht="15.75" customHeight="1">
      <c r="C11965" s="142" t="s">
        <v>1498</v>
      </c>
    </row>
    <row r="11966" ht="15.75" customHeight="1">
      <c r="C11966" s="142" t="s">
        <v>1499</v>
      </c>
    </row>
    <row r="11967" ht="15.75" customHeight="1">
      <c r="C11967" s="142" t="s">
        <v>1500</v>
      </c>
    </row>
    <row r="11968" ht="15.75" customHeight="1">
      <c r="C11968" s="142" t="s">
        <v>1501</v>
      </c>
    </row>
    <row r="11969" ht="15.75" customHeight="1">
      <c r="B11969" s="142" t="s">
        <v>1497</v>
      </c>
    </row>
    <row r="11970" ht="15.75" customHeight="1">
      <c r="B11970" s="142" t="s">
        <v>1480</v>
      </c>
    </row>
    <row r="11971" ht="15.75" customHeight="1">
      <c r="C11971" s="142" t="s">
        <v>2265</v>
      </c>
    </row>
    <row r="11972" ht="15.75" customHeight="1">
      <c r="C11972" s="142" t="s">
        <v>1607</v>
      </c>
    </row>
    <row r="11973" ht="15.75" customHeight="1">
      <c r="C11973" s="142" t="s">
        <v>1517</v>
      </c>
    </row>
    <row r="11974" ht="15.75" customHeight="1">
      <c r="C11974" s="142" t="s">
        <v>1484</v>
      </c>
    </row>
    <row r="11975" ht="15.75" customHeight="1">
      <c r="C11975" s="142" t="s">
        <v>1485</v>
      </c>
    </row>
    <row r="11976" ht="15.75" customHeight="1">
      <c r="C11976" s="142" t="s">
        <v>1486</v>
      </c>
    </row>
    <row r="11977" ht="15.75" customHeight="1">
      <c r="C11977" s="142" t="s">
        <v>1510</v>
      </c>
    </row>
    <row r="11978" ht="15.75" customHeight="1">
      <c r="C11978" s="142" t="s">
        <v>1488</v>
      </c>
    </row>
    <row r="11979" ht="15.75" customHeight="1">
      <c r="C11979" s="142" t="s">
        <v>1489</v>
      </c>
    </row>
    <row r="11980" ht="15.75" customHeight="1">
      <c r="C11980" s="142" t="s">
        <v>2266</v>
      </c>
    </row>
    <row r="11981" ht="15.75" customHeight="1">
      <c r="C11981" s="142" t="s">
        <v>1787</v>
      </c>
    </row>
    <row r="11982" ht="15.75" customHeight="1">
      <c r="C11982" s="142" t="s">
        <v>1492</v>
      </c>
    </row>
    <row r="11983" ht="15.75" customHeight="1">
      <c r="C11983" s="142" t="s">
        <v>1480</v>
      </c>
    </row>
    <row r="11984" ht="15.75" customHeight="1">
      <c r="D11984" s="142" t="s">
        <v>2267</v>
      </c>
    </row>
    <row r="11985" ht="15.75" customHeight="1">
      <c r="D11985" s="142" t="s">
        <v>1715</v>
      </c>
    </row>
    <row r="11986" ht="15.75" customHeight="1">
      <c r="D11986" s="142" t="s">
        <v>1888</v>
      </c>
    </row>
    <row r="11987" ht="15.75" customHeight="1">
      <c r="D11987" s="142" t="s">
        <v>1567</v>
      </c>
    </row>
    <row r="11988" ht="15.75" customHeight="1">
      <c r="C11988" s="142" t="s">
        <v>1497</v>
      </c>
    </row>
    <row r="11989" ht="15.75" customHeight="1">
      <c r="C11989" s="142" t="s">
        <v>1498</v>
      </c>
    </row>
    <row r="11990" ht="15.75" customHeight="1">
      <c r="C11990" s="142" t="s">
        <v>1499</v>
      </c>
    </row>
    <row r="11991" ht="15.75" customHeight="1">
      <c r="C11991" s="142" t="s">
        <v>1500</v>
      </c>
    </row>
    <row r="11992" ht="15.75" customHeight="1">
      <c r="C11992" s="142" t="s">
        <v>1501</v>
      </c>
    </row>
    <row r="11993" ht="15.75" customHeight="1">
      <c r="B11993" s="142" t="s">
        <v>1497</v>
      </c>
    </row>
    <row r="11994" ht="15.75" customHeight="1">
      <c r="B11994" s="142" t="s">
        <v>1480</v>
      </c>
    </row>
    <row r="11995" ht="15.75" customHeight="1">
      <c r="C11995" s="142" t="s">
        <v>2744</v>
      </c>
    </row>
    <row r="11996" ht="15.75" customHeight="1">
      <c r="C11996" s="142" t="s">
        <v>1536</v>
      </c>
    </row>
    <row r="11997" ht="15.75" customHeight="1">
      <c r="C11997" s="142" t="s">
        <v>1517</v>
      </c>
    </row>
    <row r="11998" ht="15.75" customHeight="1">
      <c r="C11998" s="142" t="s">
        <v>1484</v>
      </c>
    </row>
    <row r="11999" ht="15.75" customHeight="1">
      <c r="C11999" s="142" t="s">
        <v>1485</v>
      </c>
    </row>
    <row r="12000" ht="15.75" customHeight="1">
      <c r="C12000" s="142" t="s">
        <v>1486</v>
      </c>
    </row>
    <row r="12001" ht="15.75" customHeight="1">
      <c r="C12001" s="142" t="s">
        <v>1510</v>
      </c>
    </row>
    <row r="12002" ht="15.75" customHeight="1">
      <c r="C12002" s="142" t="s">
        <v>1488</v>
      </c>
    </row>
    <row r="12003" ht="15.75" customHeight="1">
      <c r="C12003" s="142" t="s">
        <v>1489</v>
      </c>
    </row>
    <row r="12004" ht="15.75" customHeight="1">
      <c r="C12004" s="142" t="s">
        <v>2745</v>
      </c>
    </row>
    <row r="12005" ht="15.75" customHeight="1">
      <c r="C12005" s="142" t="s">
        <v>1997</v>
      </c>
    </row>
    <row r="12006" ht="15.75" customHeight="1">
      <c r="C12006" s="142" t="s">
        <v>1492</v>
      </c>
    </row>
    <row r="12007" ht="15.75" customHeight="1">
      <c r="C12007" s="142" t="s">
        <v>1480</v>
      </c>
    </row>
    <row r="12008" ht="15.75" customHeight="1">
      <c r="D12008" s="142" t="s">
        <v>1648</v>
      </c>
    </row>
    <row r="12009" ht="15.75" customHeight="1">
      <c r="D12009" s="142" t="s">
        <v>2746</v>
      </c>
    </row>
    <row r="12010" ht="15.75" customHeight="1">
      <c r="D12010" s="142" t="s">
        <v>1895</v>
      </c>
    </row>
    <row r="12011" ht="15.75" customHeight="1">
      <c r="D12011" s="142" t="s">
        <v>1626</v>
      </c>
    </row>
    <row r="12012" ht="15.75" customHeight="1">
      <c r="C12012" s="142" t="s">
        <v>1497</v>
      </c>
    </row>
    <row r="12013" ht="15.75" customHeight="1">
      <c r="C12013" s="142" t="s">
        <v>1526</v>
      </c>
    </row>
    <row r="12014" ht="15.75" customHeight="1">
      <c r="C12014" s="142" t="s">
        <v>1499</v>
      </c>
    </row>
    <row r="12015" ht="15.75" customHeight="1">
      <c r="C12015" s="142" t="s">
        <v>1500</v>
      </c>
    </row>
    <row r="12016" ht="15.75" customHeight="1">
      <c r="C12016" s="142" t="s">
        <v>1501</v>
      </c>
    </row>
    <row r="12017" ht="15.75" customHeight="1">
      <c r="B12017" s="142" t="s">
        <v>1497</v>
      </c>
    </row>
    <row r="12018" ht="15.75" customHeight="1">
      <c r="B12018" s="142" t="s">
        <v>1480</v>
      </c>
    </row>
    <row r="12019" ht="15.75" customHeight="1">
      <c r="C12019" s="142" t="s">
        <v>2694</v>
      </c>
    </row>
    <row r="12020" ht="15.75" customHeight="1">
      <c r="C12020" s="142" t="s">
        <v>1482</v>
      </c>
    </row>
    <row r="12021" ht="15.75" customHeight="1">
      <c r="C12021" s="142" t="s">
        <v>1517</v>
      </c>
    </row>
    <row r="12022" ht="15.75" customHeight="1">
      <c r="C12022" s="142" t="s">
        <v>1484</v>
      </c>
    </row>
    <row r="12023" ht="15.75" customHeight="1">
      <c r="C12023" s="142" t="s">
        <v>1485</v>
      </c>
    </row>
    <row r="12024" ht="15.75" customHeight="1">
      <c r="C12024" s="142" t="s">
        <v>1486</v>
      </c>
    </row>
    <row r="12025" ht="15.75" customHeight="1">
      <c r="C12025" s="142" t="s">
        <v>1510</v>
      </c>
    </row>
    <row r="12026" ht="15.75" customHeight="1">
      <c r="C12026" s="142" t="s">
        <v>1488</v>
      </c>
    </row>
    <row r="12027" ht="15.75" customHeight="1">
      <c r="C12027" s="142" t="s">
        <v>1489</v>
      </c>
    </row>
    <row r="12028" ht="15.75" customHeight="1">
      <c r="C12028" s="142" t="s">
        <v>2677</v>
      </c>
    </row>
    <row r="12029" ht="15.75" customHeight="1">
      <c r="C12029" s="142" t="s">
        <v>2106</v>
      </c>
    </row>
    <row r="12030" ht="15.75" customHeight="1">
      <c r="C12030" s="142" t="s">
        <v>1492</v>
      </c>
    </row>
    <row r="12031" ht="15.75" customHeight="1">
      <c r="C12031" s="142" t="s">
        <v>1480</v>
      </c>
    </row>
    <row r="12032" ht="15.75" customHeight="1">
      <c r="D12032" s="142" t="s">
        <v>1758</v>
      </c>
    </row>
    <row r="12033" ht="15.75" customHeight="1">
      <c r="D12033" s="142" t="s">
        <v>2284</v>
      </c>
    </row>
    <row r="12034" ht="15.75" customHeight="1">
      <c r="D12034" s="142" t="s">
        <v>1888</v>
      </c>
    </row>
    <row r="12035" ht="15.75" customHeight="1">
      <c r="D12035" s="142" t="s">
        <v>1642</v>
      </c>
    </row>
    <row r="12036" ht="15.75" customHeight="1">
      <c r="C12036" s="142" t="s">
        <v>1497</v>
      </c>
    </row>
    <row r="12037" ht="15.75" customHeight="1">
      <c r="C12037" s="142" t="s">
        <v>1534</v>
      </c>
    </row>
    <row r="12038" ht="15.75" customHeight="1">
      <c r="C12038" s="142" t="s">
        <v>1499</v>
      </c>
    </row>
    <row r="12039" ht="15.75" customHeight="1">
      <c r="C12039" s="142" t="s">
        <v>1500</v>
      </c>
    </row>
    <row r="12040" ht="15.75" customHeight="1">
      <c r="C12040" s="142" t="s">
        <v>1501</v>
      </c>
    </row>
    <row r="12041" ht="15.75" customHeight="1">
      <c r="B12041" s="142" t="s">
        <v>1497</v>
      </c>
    </row>
    <row r="12042" ht="15.75" customHeight="1">
      <c r="B12042" s="142" t="s">
        <v>1480</v>
      </c>
    </row>
    <row r="12043" ht="15.75" customHeight="1">
      <c r="C12043" s="142" t="s">
        <v>2747</v>
      </c>
    </row>
    <row r="12044" ht="15.75" customHeight="1">
      <c r="C12044" s="142" t="s">
        <v>1802</v>
      </c>
    </row>
    <row r="12045" ht="15.75" customHeight="1">
      <c r="C12045" s="142" t="s">
        <v>1517</v>
      </c>
    </row>
    <row r="12046" ht="15.75" customHeight="1">
      <c r="C12046" s="142" t="s">
        <v>1484</v>
      </c>
    </row>
    <row r="12047" ht="15.75" customHeight="1">
      <c r="C12047" s="142" t="s">
        <v>1485</v>
      </c>
    </row>
    <row r="12048" ht="15.75" customHeight="1">
      <c r="C12048" s="142" t="s">
        <v>1486</v>
      </c>
    </row>
    <row r="12049" ht="15.75" customHeight="1">
      <c r="C12049" s="142" t="s">
        <v>1510</v>
      </c>
    </row>
    <row r="12050" ht="15.75" customHeight="1">
      <c r="C12050" s="142" t="s">
        <v>1488</v>
      </c>
    </row>
    <row r="12051" ht="15.75" customHeight="1">
      <c r="C12051" s="142" t="s">
        <v>1489</v>
      </c>
    </row>
    <row r="12052" ht="15.75" customHeight="1">
      <c r="C12052" s="142" t="s">
        <v>2748</v>
      </c>
    </row>
    <row r="12053" ht="15.75" customHeight="1">
      <c r="C12053" s="142" t="s">
        <v>2749</v>
      </c>
    </row>
    <row r="12054" ht="15.75" customHeight="1">
      <c r="C12054" s="142" t="s">
        <v>1492</v>
      </c>
    </row>
    <row r="12055" ht="15.75" customHeight="1">
      <c r="C12055" s="142" t="s">
        <v>1480</v>
      </c>
    </row>
    <row r="12056" ht="15.75" customHeight="1">
      <c r="D12056" s="142" t="s">
        <v>2750</v>
      </c>
    </row>
    <row r="12057" ht="15.75" customHeight="1">
      <c r="D12057" s="142" t="s">
        <v>1895</v>
      </c>
    </row>
    <row r="12058" ht="15.75" customHeight="1">
      <c r="D12058" s="142" t="s">
        <v>2282</v>
      </c>
    </row>
    <row r="12059" ht="15.75" customHeight="1">
      <c r="D12059" s="142" t="s">
        <v>1544</v>
      </c>
    </row>
    <row r="12060" ht="15.75" customHeight="1">
      <c r="C12060" s="142" t="s">
        <v>1497</v>
      </c>
    </row>
    <row r="12061" ht="15.75" customHeight="1">
      <c r="C12061" s="142" t="s">
        <v>2324</v>
      </c>
    </row>
    <row r="12062" ht="15.75" customHeight="1">
      <c r="C12062" s="142" t="s">
        <v>1499</v>
      </c>
    </row>
    <row r="12063" ht="15.75" customHeight="1">
      <c r="C12063" s="142" t="s">
        <v>1500</v>
      </c>
    </row>
    <row r="12064" ht="15.75" customHeight="1">
      <c r="C12064" s="142" t="s">
        <v>1501</v>
      </c>
    </row>
    <row r="12065" ht="15.75" customHeight="1">
      <c r="B12065" s="142" t="s">
        <v>1497</v>
      </c>
    </row>
    <row r="12066" ht="15.75" customHeight="1">
      <c r="B12066" s="142" t="s">
        <v>1480</v>
      </c>
    </row>
    <row r="12067" ht="15.75" customHeight="1">
      <c r="C12067" s="142" t="s">
        <v>2751</v>
      </c>
    </row>
    <row r="12068" ht="15.75" customHeight="1">
      <c r="C12068" s="142" t="s">
        <v>1636</v>
      </c>
    </row>
    <row r="12069" ht="15.75" customHeight="1">
      <c r="C12069" s="142" t="s">
        <v>1517</v>
      </c>
    </row>
    <row r="12070" ht="15.75" customHeight="1">
      <c r="C12070" s="142" t="s">
        <v>1484</v>
      </c>
    </row>
    <row r="12071" ht="15.75" customHeight="1">
      <c r="C12071" s="142" t="s">
        <v>1485</v>
      </c>
    </row>
    <row r="12072" ht="15.75" customHeight="1">
      <c r="C12072" s="142" t="s">
        <v>1486</v>
      </c>
    </row>
    <row r="12073" ht="15.75" customHeight="1">
      <c r="C12073" s="142" t="s">
        <v>1510</v>
      </c>
    </row>
    <row r="12074" ht="15.75" customHeight="1">
      <c r="C12074" s="142" t="s">
        <v>1488</v>
      </c>
    </row>
    <row r="12075" ht="15.75" customHeight="1">
      <c r="C12075" s="142" t="s">
        <v>1489</v>
      </c>
    </row>
    <row r="12076" ht="15.75" customHeight="1">
      <c r="C12076" s="142" t="s">
        <v>2752</v>
      </c>
    </row>
    <row r="12077" ht="15.75" customHeight="1">
      <c r="C12077" s="142" t="s">
        <v>1600</v>
      </c>
    </row>
    <row r="12078" ht="15.75" customHeight="1">
      <c r="C12078" s="142" t="s">
        <v>1492</v>
      </c>
    </row>
    <row r="12079" ht="15.75" customHeight="1">
      <c r="C12079" s="142" t="s">
        <v>1480</v>
      </c>
    </row>
    <row r="12080" ht="15.75" customHeight="1">
      <c r="D12080" s="142" t="s">
        <v>1642</v>
      </c>
    </row>
    <row r="12081" ht="15.75" customHeight="1">
      <c r="D12081" s="142" t="s">
        <v>1895</v>
      </c>
    </row>
    <row r="12082" ht="15.75" customHeight="1">
      <c r="D12082" s="142" t="s">
        <v>1888</v>
      </c>
    </row>
    <row r="12083" ht="15.75" customHeight="1">
      <c r="D12083" s="142" t="s">
        <v>2753</v>
      </c>
    </row>
    <row r="12084" ht="15.75" customHeight="1">
      <c r="C12084" s="142" t="s">
        <v>1497</v>
      </c>
    </row>
    <row r="12085" ht="15.75" customHeight="1">
      <c r="C12085" s="142" t="s">
        <v>1526</v>
      </c>
    </row>
    <row r="12086" ht="15.75" customHeight="1">
      <c r="C12086" s="142" t="s">
        <v>1499</v>
      </c>
    </row>
    <row r="12087" ht="15.75" customHeight="1">
      <c r="C12087" s="142" t="s">
        <v>1500</v>
      </c>
    </row>
    <row r="12088" ht="15.75" customHeight="1">
      <c r="C12088" s="142" t="s">
        <v>1501</v>
      </c>
    </row>
    <row r="12089" ht="15.75" customHeight="1">
      <c r="C12089" s="142" t="s">
        <v>2252</v>
      </c>
    </row>
    <row r="12090" ht="15.75" customHeight="1">
      <c r="B12090" s="142" t="s">
        <v>1497</v>
      </c>
    </row>
    <row r="12091" ht="15.75" customHeight="1">
      <c r="A12091" s="142" t="s">
        <v>1527</v>
      </c>
    </row>
    <row r="12092" ht="15.75" customHeight="1"/>
    <row r="12093" ht="15.75" customHeight="1">
      <c r="A12093" s="142" t="s">
        <v>2754</v>
      </c>
    </row>
    <row r="12094" ht="15.75" customHeight="1">
      <c r="A12094" s="142" t="s">
        <v>2742</v>
      </c>
    </row>
    <row r="12095" ht="15.75" customHeight="1">
      <c r="A12095" s="142" t="s">
        <v>1480</v>
      </c>
    </row>
    <row r="12096" ht="15.75" customHeight="1">
      <c r="B12096" s="142" t="s">
        <v>1480</v>
      </c>
    </row>
    <row r="12097" ht="15.75" customHeight="1">
      <c r="C12097" s="142" t="s">
        <v>2743</v>
      </c>
    </row>
    <row r="12098" ht="15.75" customHeight="1">
      <c r="C12098" s="142" t="s">
        <v>1536</v>
      </c>
    </row>
    <row r="12099" ht="15.75" customHeight="1">
      <c r="C12099" s="142" t="s">
        <v>1517</v>
      </c>
    </row>
    <row r="12100" ht="15.75" customHeight="1">
      <c r="C12100" s="142" t="s">
        <v>1484</v>
      </c>
    </row>
    <row r="12101" ht="15.75" customHeight="1">
      <c r="C12101" s="142" t="s">
        <v>1485</v>
      </c>
    </row>
    <row r="12102" ht="15.75" customHeight="1">
      <c r="C12102" s="142" t="s">
        <v>1486</v>
      </c>
    </row>
    <row r="12103" ht="15.75" customHeight="1">
      <c r="C12103" s="142" t="s">
        <v>1510</v>
      </c>
    </row>
    <row r="12104" ht="15.75" customHeight="1">
      <c r="C12104" s="142" t="s">
        <v>1488</v>
      </c>
    </row>
    <row r="12105" ht="15.75" customHeight="1">
      <c r="C12105" s="142" t="s">
        <v>1489</v>
      </c>
    </row>
    <row r="12106" ht="15.75" customHeight="1">
      <c r="C12106" s="142" t="s">
        <v>2394</v>
      </c>
    </row>
    <row r="12107" ht="15.75" customHeight="1">
      <c r="C12107" s="142" t="s">
        <v>1674</v>
      </c>
    </row>
    <row r="12108" ht="15.75" customHeight="1">
      <c r="C12108" s="142" t="s">
        <v>1492</v>
      </c>
    </row>
    <row r="12109" ht="15.75" customHeight="1">
      <c r="C12109" s="142" t="s">
        <v>1480</v>
      </c>
    </row>
    <row r="12110" ht="15.75" customHeight="1">
      <c r="D12110" s="142" t="s">
        <v>1611</v>
      </c>
    </row>
    <row r="12111" ht="15.75" customHeight="1">
      <c r="D12111" s="142" t="s">
        <v>2115</v>
      </c>
    </row>
    <row r="12112" ht="15.75" customHeight="1">
      <c r="D12112" s="142" t="s">
        <v>1878</v>
      </c>
    </row>
    <row r="12113" ht="15.75" customHeight="1">
      <c r="D12113" s="142" t="s">
        <v>1508</v>
      </c>
    </row>
    <row r="12114" ht="15.75" customHeight="1">
      <c r="C12114" s="142" t="s">
        <v>1497</v>
      </c>
    </row>
    <row r="12115" ht="15.75" customHeight="1">
      <c r="C12115" s="142" t="s">
        <v>1526</v>
      </c>
    </row>
    <row r="12116" ht="15.75" customHeight="1">
      <c r="C12116" s="142" t="s">
        <v>1499</v>
      </c>
    </row>
    <row r="12117" ht="15.75" customHeight="1">
      <c r="C12117" s="142" t="s">
        <v>1500</v>
      </c>
    </row>
    <row r="12118" ht="15.75" customHeight="1">
      <c r="C12118" s="142" t="s">
        <v>1501</v>
      </c>
    </row>
    <row r="12119" ht="15.75" customHeight="1">
      <c r="B12119" s="142" t="s">
        <v>1497</v>
      </c>
    </row>
    <row r="12120" ht="15.75" customHeight="1">
      <c r="B12120" s="142" t="s">
        <v>1480</v>
      </c>
    </row>
    <row r="12121" ht="15.75" customHeight="1">
      <c r="C12121" s="142" t="s">
        <v>2265</v>
      </c>
    </row>
    <row r="12122" ht="15.75" customHeight="1">
      <c r="C12122" s="142" t="s">
        <v>1607</v>
      </c>
    </row>
    <row r="12123" ht="15.75" customHeight="1">
      <c r="C12123" s="142" t="s">
        <v>1517</v>
      </c>
    </row>
    <row r="12124" ht="15.75" customHeight="1">
      <c r="C12124" s="142" t="s">
        <v>1484</v>
      </c>
    </row>
    <row r="12125" ht="15.75" customHeight="1">
      <c r="C12125" s="142" t="s">
        <v>1485</v>
      </c>
    </row>
    <row r="12126" ht="15.75" customHeight="1">
      <c r="C12126" s="142" t="s">
        <v>1486</v>
      </c>
    </row>
    <row r="12127" ht="15.75" customHeight="1">
      <c r="C12127" s="142" t="s">
        <v>1510</v>
      </c>
    </row>
    <row r="12128" ht="15.75" customHeight="1">
      <c r="C12128" s="142" t="s">
        <v>1488</v>
      </c>
    </row>
    <row r="12129" ht="15.75" customHeight="1">
      <c r="C12129" s="142" t="s">
        <v>1489</v>
      </c>
    </row>
    <row r="12130" ht="15.75" customHeight="1">
      <c r="C12130" s="142" t="s">
        <v>2266</v>
      </c>
    </row>
    <row r="12131" ht="15.75" customHeight="1">
      <c r="C12131" s="142" t="s">
        <v>1787</v>
      </c>
    </row>
    <row r="12132" ht="15.75" customHeight="1">
      <c r="C12132" s="142" t="s">
        <v>1492</v>
      </c>
    </row>
    <row r="12133" ht="15.75" customHeight="1">
      <c r="C12133" s="142" t="s">
        <v>1480</v>
      </c>
    </row>
    <row r="12134" ht="15.75" customHeight="1">
      <c r="D12134" s="142" t="s">
        <v>2267</v>
      </c>
    </row>
    <row r="12135" ht="15.75" customHeight="1">
      <c r="D12135" s="142" t="s">
        <v>1715</v>
      </c>
    </row>
    <row r="12136" ht="15.75" customHeight="1">
      <c r="D12136" s="142" t="s">
        <v>1888</v>
      </c>
    </row>
    <row r="12137" ht="15.75" customHeight="1">
      <c r="D12137" s="142" t="s">
        <v>1567</v>
      </c>
    </row>
    <row r="12138" ht="15.75" customHeight="1">
      <c r="C12138" s="142" t="s">
        <v>1497</v>
      </c>
    </row>
    <row r="12139" ht="15.75" customHeight="1">
      <c r="C12139" s="142" t="s">
        <v>1498</v>
      </c>
    </row>
    <row r="12140" ht="15.75" customHeight="1">
      <c r="C12140" s="142" t="s">
        <v>1499</v>
      </c>
    </row>
    <row r="12141" ht="15.75" customHeight="1">
      <c r="C12141" s="142" t="s">
        <v>1500</v>
      </c>
    </row>
    <row r="12142" ht="15.75" customHeight="1">
      <c r="C12142" s="142" t="s">
        <v>1501</v>
      </c>
    </row>
    <row r="12143" ht="15.75" customHeight="1">
      <c r="B12143" s="142" t="s">
        <v>1497</v>
      </c>
    </row>
    <row r="12144" ht="15.75" customHeight="1">
      <c r="B12144" s="142" t="s">
        <v>1480</v>
      </c>
    </row>
    <row r="12145" ht="15.75" customHeight="1">
      <c r="C12145" s="142" t="s">
        <v>2744</v>
      </c>
    </row>
    <row r="12146" ht="15.75" customHeight="1">
      <c r="C12146" s="142" t="s">
        <v>1536</v>
      </c>
    </row>
    <row r="12147" ht="15.75" customHeight="1">
      <c r="C12147" s="142" t="s">
        <v>1517</v>
      </c>
    </row>
    <row r="12148" ht="15.75" customHeight="1">
      <c r="C12148" s="142" t="s">
        <v>1484</v>
      </c>
    </row>
    <row r="12149" ht="15.75" customHeight="1">
      <c r="C12149" s="142" t="s">
        <v>1485</v>
      </c>
    </row>
    <row r="12150" ht="15.75" customHeight="1">
      <c r="C12150" s="142" t="s">
        <v>1486</v>
      </c>
    </row>
    <row r="12151" ht="15.75" customHeight="1">
      <c r="C12151" s="142" t="s">
        <v>1510</v>
      </c>
    </row>
    <row r="12152" ht="15.75" customHeight="1">
      <c r="C12152" s="142" t="s">
        <v>1488</v>
      </c>
    </row>
    <row r="12153" ht="15.75" customHeight="1">
      <c r="C12153" s="142" t="s">
        <v>1489</v>
      </c>
    </row>
    <row r="12154" ht="15.75" customHeight="1">
      <c r="C12154" s="142" t="s">
        <v>2745</v>
      </c>
    </row>
    <row r="12155" ht="15.75" customHeight="1">
      <c r="C12155" s="142" t="s">
        <v>1997</v>
      </c>
    </row>
    <row r="12156" ht="15.75" customHeight="1">
      <c r="C12156" s="142" t="s">
        <v>1492</v>
      </c>
    </row>
    <row r="12157" ht="15.75" customHeight="1">
      <c r="C12157" s="142" t="s">
        <v>1480</v>
      </c>
    </row>
    <row r="12158" ht="15.75" customHeight="1">
      <c r="D12158" s="142" t="s">
        <v>1648</v>
      </c>
    </row>
    <row r="12159" ht="15.75" customHeight="1">
      <c r="D12159" s="142" t="s">
        <v>2746</v>
      </c>
    </row>
    <row r="12160" ht="15.75" customHeight="1">
      <c r="D12160" s="142" t="s">
        <v>1895</v>
      </c>
    </row>
    <row r="12161" ht="15.75" customHeight="1">
      <c r="D12161" s="142" t="s">
        <v>1626</v>
      </c>
    </row>
    <row r="12162" ht="15.75" customHeight="1">
      <c r="C12162" s="142" t="s">
        <v>1497</v>
      </c>
    </row>
    <row r="12163" ht="15.75" customHeight="1">
      <c r="C12163" s="142" t="s">
        <v>2223</v>
      </c>
    </row>
    <row r="12164" ht="15.75" customHeight="1">
      <c r="C12164" s="142" t="s">
        <v>1499</v>
      </c>
    </row>
    <row r="12165" ht="15.75" customHeight="1">
      <c r="C12165" s="142" t="s">
        <v>1500</v>
      </c>
    </row>
    <row r="12166" ht="15.75" customHeight="1">
      <c r="C12166" s="142" t="s">
        <v>1501</v>
      </c>
    </row>
    <row r="12167" ht="15.75" customHeight="1">
      <c r="B12167" s="142" t="s">
        <v>1497</v>
      </c>
    </row>
    <row r="12168" ht="15.75" customHeight="1">
      <c r="B12168" s="142" t="s">
        <v>1480</v>
      </c>
    </row>
    <row r="12169" ht="15.75" customHeight="1">
      <c r="C12169" s="142" t="s">
        <v>2694</v>
      </c>
    </row>
    <row r="12170" ht="15.75" customHeight="1">
      <c r="C12170" s="142" t="s">
        <v>1482</v>
      </c>
    </row>
    <row r="12171" ht="15.75" customHeight="1">
      <c r="C12171" s="142" t="s">
        <v>1517</v>
      </c>
    </row>
    <row r="12172" ht="15.75" customHeight="1">
      <c r="C12172" s="142" t="s">
        <v>1484</v>
      </c>
    </row>
    <row r="12173" ht="15.75" customHeight="1">
      <c r="C12173" s="142" t="s">
        <v>1485</v>
      </c>
    </row>
    <row r="12174" ht="15.75" customHeight="1">
      <c r="C12174" s="142" t="s">
        <v>1486</v>
      </c>
    </row>
    <row r="12175" ht="15.75" customHeight="1">
      <c r="C12175" s="142" t="s">
        <v>1510</v>
      </c>
    </row>
    <row r="12176" ht="15.75" customHeight="1">
      <c r="C12176" s="142" t="s">
        <v>1488</v>
      </c>
    </row>
    <row r="12177" ht="15.75" customHeight="1">
      <c r="C12177" s="142" t="s">
        <v>1489</v>
      </c>
    </row>
    <row r="12178" ht="15.75" customHeight="1">
      <c r="C12178" s="142" t="s">
        <v>2677</v>
      </c>
    </row>
    <row r="12179" ht="15.75" customHeight="1">
      <c r="C12179" s="142" t="s">
        <v>2106</v>
      </c>
    </row>
    <row r="12180" ht="15.75" customHeight="1">
      <c r="C12180" s="142" t="s">
        <v>1492</v>
      </c>
    </row>
    <row r="12181" ht="15.75" customHeight="1">
      <c r="C12181" s="142" t="s">
        <v>1480</v>
      </c>
    </row>
    <row r="12182" ht="15.75" customHeight="1">
      <c r="D12182" s="142" t="s">
        <v>1758</v>
      </c>
    </row>
    <row r="12183" ht="15.75" customHeight="1">
      <c r="D12183" s="142" t="s">
        <v>2284</v>
      </c>
    </row>
    <row r="12184" ht="15.75" customHeight="1">
      <c r="D12184" s="142" t="s">
        <v>1888</v>
      </c>
    </row>
    <row r="12185" ht="15.75" customHeight="1">
      <c r="D12185" s="142" t="s">
        <v>1642</v>
      </c>
    </row>
    <row r="12186" ht="15.75" customHeight="1">
      <c r="C12186" s="142" t="s">
        <v>1497</v>
      </c>
    </row>
    <row r="12187" ht="15.75" customHeight="1">
      <c r="C12187" s="142" t="s">
        <v>1534</v>
      </c>
    </row>
    <row r="12188" ht="15.75" customHeight="1">
      <c r="C12188" s="142" t="s">
        <v>1499</v>
      </c>
    </row>
    <row r="12189" ht="15.75" customHeight="1">
      <c r="C12189" s="142" t="s">
        <v>1500</v>
      </c>
    </row>
    <row r="12190" ht="15.75" customHeight="1">
      <c r="C12190" s="142" t="s">
        <v>1501</v>
      </c>
    </row>
    <row r="12191" ht="15.75" customHeight="1">
      <c r="B12191" s="142" t="s">
        <v>1497</v>
      </c>
    </row>
    <row r="12192" ht="15.75" customHeight="1">
      <c r="B12192" s="142" t="s">
        <v>1480</v>
      </c>
    </row>
    <row r="12193" ht="15.75" customHeight="1">
      <c r="C12193" s="142" t="s">
        <v>2747</v>
      </c>
    </row>
    <row r="12194" ht="15.75" customHeight="1">
      <c r="C12194" s="142" t="s">
        <v>1550</v>
      </c>
    </row>
    <row r="12195" ht="15.75" customHeight="1">
      <c r="C12195" s="142" t="s">
        <v>1517</v>
      </c>
    </row>
    <row r="12196" ht="15.75" customHeight="1">
      <c r="C12196" s="142" t="s">
        <v>1484</v>
      </c>
    </row>
    <row r="12197" ht="15.75" customHeight="1">
      <c r="C12197" s="142" t="s">
        <v>1485</v>
      </c>
    </row>
    <row r="12198" ht="15.75" customHeight="1">
      <c r="C12198" s="142" t="s">
        <v>1486</v>
      </c>
    </row>
    <row r="12199" ht="15.75" customHeight="1">
      <c r="C12199" s="142" t="s">
        <v>1510</v>
      </c>
    </row>
    <row r="12200" ht="15.75" customHeight="1">
      <c r="C12200" s="142" t="s">
        <v>1488</v>
      </c>
    </row>
    <row r="12201" ht="15.75" customHeight="1">
      <c r="C12201" s="142" t="s">
        <v>1489</v>
      </c>
    </row>
    <row r="12202" ht="15.75" customHeight="1">
      <c r="C12202" s="142" t="s">
        <v>2748</v>
      </c>
    </row>
    <row r="12203" ht="15.75" customHeight="1">
      <c r="C12203" s="142" t="s">
        <v>2749</v>
      </c>
    </row>
    <row r="12204" ht="15.75" customHeight="1">
      <c r="C12204" s="142" t="s">
        <v>1492</v>
      </c>
    </row>
    <row r="12205" ht="15.75" customHeight="1">
      <c r="C12205" s="142" t="s">
        <v>1480</v>
      </c>
    </row>
    <row r="12206" ht="15.75" customHeight="1">
      <c r="D12206" s="142" t="s">
        <v>2750</v>
      </c>
    </row>
    <row r="12207" ht="15.75" customHeight="1">
      <c r="D12207" s="142" t="s">
        <v>1895</v>
      </c>
    </row>
    <row r="12208" ht="15.75" customHeight="1">
      <c r="D12208" s="142" t="s">
        <v>2282</v>
      </c>
    </row>
    <row r="12209" ht="15.75" customHeight="1">
      <c r="D12209" s="142" t="s">
        <v>1544</v>
      </c>
    </row>
    <row r="12210" ht="15.75" customHeight="1">
      <c r="C12210" s="142" t="s">
        <v>1497</v>
      </c>
    </row>
    <row r="12211" ht="15.75" customHeight="1">
      <c r="C12211" s="142" t="s">
        <v>2324</v>
      </c>
    </row>
    <row r="12212" ht="15.75" customHeight="1">
      <c r="C12212" s="142" t="s">
        <v>1499</v>
      </c>
    </row>
    <row r="12213" ht="15.75" customHeight="1">
      <c r="C12213" s="142" t="s">
        <v>1500</v>
      </c>
    </row>
    <row r="12214" ht="15.75" customHeight="1">
      <c r="C12214" s="142" t="s">
        <v>1501</v>
      </c>
    </row>
    <row r="12215" ht="15.75" customHeight="1">
      <c r="B12215" s="142" t="s">
        <v>1497</v>
      </c>
    </row>
    <row r="12216" ht="15.75" customHeight="1">
      <c r="B12216" s="142" t="s">
        <v>1480</v>
      </c>
    </row>
    <row r="12217" ht="15.75" customHeight="1">
      <c r="C12217" s="142" t="s">
        <v>2751</v>
      </c>
    </row>
    <row r="12218" ht="15.75" customHeight="1">
      <c r="C12218" s="142" t="s">
        <v>1636</v>
      </c>
    </row>
    <row r="12219" ht="15.75" customHeight="1">
      <c r="C12219" s="142" t="s">
        <v>1517</v>
      </c>
    </row>
    <row r="12220" ht="15.75" customHeight="1">
      <c r="C12220" s="142" t="s">
        <v>1484</v>
      </c>
    </row>
    <row r="12221" ht="15.75" customHeight="1">
      <c r="C12221" s="142" t="s">
        <v>1485</v>
      </c>
    </row>
    <row r="12222" ht="15.75" customHeight="1">
      <c r="C12222" s="142" t="s">
        <v>1486</v>
      </c>
    </row>
    <row r="12223" ht="15.75" customHeight="1">
      <c r="C12223" s="142" t="s">
        <v>1510</v>
      </c>
    </row>
    <row r="12224" ht="15.75" customHeight="1">
      <c r="C12224" s="142" t="s">
        <v>1488</v>
      </c>
    </row>
    <row r="12225" ht="15.75" customHeight="1">
      <c r="C12225" s="142" t="s">
        <v>1489</v>
      </c>
    </row>
    <row r="12226" ht="15.75" customHeight="1">
      <c r="C12226" s="142" t="s">
        <v>2752</v>
      </c>
    </row>
    <row r="12227" ht="15.75" customHeight="1">
      <c r="C12227" s="142" t="s">
        <v>1600</v>
      </c>
    </row>
    <row r="12228" ht="15.75" customHeight="1">
      <c r="C12228" s="142" t="s">
        <v>1492</v>
      </c>
    </row>
    <row r="12229" ht="15.75" customHeight="1">
      <c r="C12229" s="142" t="s">
        <v>1480</v>
      </c>
    </row>
    <row r="12230" ht="15.75" customHeight="1">
      <c r="D12230" s="142" t="s">
        <v>1642</v>
      </c>
    </row>
    <row r="12231" ht="15.75" customHeight="1">
      <c r="D12231" s="142" t="s">
        <v>1895</v>
      </c>
    </row>
    <row r="12232" ht="15.75" customHeight="1">
      <c r="D12232" s="142" t="s">
        <v>1888</v>
      </c>
    </row>
    <row r="12233" ht="15.75" customHeight="1">
      <c r="D12233" s="142" t="s">
        <v>2753</v>
      </c>
    </row>
    <row r="12234" ht="15.75" customHeight="1">
      <c r="C12234" s="142" t="s">
        <v>1497</v>
      </c>
    </row>
    <row r="12235" ht="15.75" customHeight="1">
      <c r="C12235" s="142" t="s">
        <v>1526</v>
      </c>
    </row>
    <row r="12236" ht="15.75" customHeight="1">
      <c r="C12236" s="142" t="s">
        <v>1499</v>
      </c>
    </row>
    <row r="12237" ht="15.75" customHeight="1">
      <c r="C12237" s="142" t="s">
        <v>1500</v>
      </c>
    </row>
    <row r="12238" ht="15.75" customHeight="1">
      <c r="C12238" s="142" t="s">
        <v>1501</v>
      </c>
    </row>
    <row r="12239" ht="15.75" customHeight="1">
      <c r="C12239" s="142" t="s">
        <v>2252</v>
      </c>
    </row>
    <row r="12240" ht="15.75" customHeight="1">
      <c r="B12240" s="142" t="s">
        <v>1497</v>
      </c>
    </row>
    <row r="12241" ht="15.75" customHeight="1">
      <c r="A12241" s="142" t="s">
        <v>1527</v>
      </c>
    </row>
    <row r="12242" ht="15.75" customHeight="1"/>
    <row r="12243" ht="15.75" customHeight="1">
      <c r="A12243" s="142" t="s">
        <v>2755</v>
      </c>
    </row>
    <row r="12244" ht="15.75" customHeight="1">
      <c r="A12244" s="142" t="s">
        <v>2756</v>
      </c>
    </row>
    <row r="12245" ht="15.75" customHeight="1">
      <c r="A12245" s="142" t="s">
        <v>1480</v>
      </c>
    </row>
    <row r="12246" ht="15.75" customHeight="1">
      <c r="B12246" s="142" t="s">
        <v>1480</v>
      </c>
    </row>
    <row r="12247" ht="15.75" customHeight="1">
      <c r="C12247" s="142" t="s">
        <v>2757</v>
      </c>
    </row>
    <row r="12248" ht="15.75" customHeight="1">
      <c r="C12248" s="142" t="s">
        <v>1536</v>
      </c>
    </row>
    <row r="12249" ht="15.75" customHeight="1">
      <c r="C12249" s="142" t="s">
        <v>1517</v>
      </c>
    </row>
    <row r="12250" ht="15.75" customHeight="1">
      <c r="C12250" s="142" t="s">
        <v>1484</v>
      </c>
    </row>
    <row r="12251" ht="15.75" customHeight="1">
      <c r="C12251" s="142" t="s">
        <v>1485</v>
      </c>
    </row>
    <row r="12252" ht="15.75" customHeight="1">
      <c r="C12252" s="142" t="s">
        <v>1486</v>
      </c>
    </row>
    <row r="12253" ht="15.75" customHeight="1">
      <c r="C12253" s="142" t="s">
        <v>1510</v>
      </c>
    </row>
    <row r="12254" ht="15.75" customHeight="1">
      <c r="C12254" s="142" t="s">
        <v>1488</v>
      </c>
    </row>
    <row r="12255" ht="15.75" customHeight="1">
      <c r="C12255" s="142" t="s">
        <v>1489</v>
      </c>
    </row>
    <row r="12256" ht="15.75" customHeight="1">
      <c r="C12256" s="142" t="s">
        <v>2758</v>
      </c>
    </row>
    <row r="12257" ht="15.75" customHeight="1">
      <c r="C12257" s="142" t="s">
        <v>2759</v>
      </c>
    </row>
    <row r="12258" ht="15.75" customHeight="1">
      <c r="C12258" s="142" t="s">
        <v>1492</v>
      </c>
    </row>
    <row r="12259" ht="15.75" customHeight="1">
      <c r="C12259" s="142" t="s">
        <v>1480</v>
      </c>
    </row>
    <row r="12260" ht="15.75" customHeight="1">
      <c r="D12260" s="142" t="s">
        <v>2760</v>
      </c>
    </row>
    <row r="12261" ht="15.75" customHeight="1">
      <c r="D12261" s="142" t="s">
        <v>1900</v>
      </c>
    </row>
    <row r="12262" ht="15.75" customHeight="1">
      <c r="D12262" s="142" t="s">
        <v>2277</v>
      </c>
    </row>
    <row r="12263" ht="15.75" customHeight="1">
      <c r="D12263" s="142" t="s">
        <v>1869</v>
      </c>
    </row>
    <row r="12264" ht="15.75" customHeight="1">
      <c r="C12264" s="142" t="s">
        <v>1497</v>
      </c>
    </row>
    <row r="12265" ht="15.75" customHeight="1">
      <c r="C12265" s="142" t="s">
        <v>1498</v>
      </c>
    </row>
    <row r="12266" ht="15.75" customHeight="1">
      <c r="C12266" s="142" t="s">
        <v>1499</v>
      </c>
    </row>
    <row r="12267" ht="15.75" customHeight="1">
      <c r="C12267" s="142" t="s">
        <v>1500</v>
      </c>
    </row>
    <row r="12268" ht="15.75" customHeight="1">
      <c r="C12268" s="142" t="s">
        <v>1501</v>
      </c>
    </row>
    <row r="12269" ht="15.75" customHeight="1">
      <c r="B12269" s="142" t="s">
        <v>1497</v>
      </c>
    </row>
    <row r="12270" ht="15.75" customHeight="1">
      <c r="B12270" s="142" t="s">
        <v>1480</v>
      </c>
    </row>
    <row r="12271" ht="15.75" customHeight="1">
      <c r="C12271" s="142" t="s">
        <v>2285</v>
      </c>
    </row>
    <row r="12272" ht="15.75" customHeight="1">
      <c r="C12272" s="142" t="s">
        <v>1482</v>
      </c>
    </row>
    <row r="12273" ht="15.75" customHeight="1">
      <c r="C12273" s="142" t="s">
        <v>1517</v>
      </c>
    </row>
    <row r="12274" ht="15.75" customHeight="1">
      <c r="C12274" s="142" t="s">
        <v>1484</v>
      </c>
    </row>
    <row r="12275" ht="15.75" customHeight="1">
      <c r="C12275" s="142" t="s">
        <v>1485</v>
      </c>
    </row>
    <row r="12276" ht="15.75" customHeight="1">
      <c r="C12276" s="142" t="s">
        <v>1486</v>
      </c>
    </row>
    <row r="12277" ht="15.75" customHeight="1">
      <c r="C12277" s="142" t="s">
        <v>1510</v>
      </c>
    </row>
    <row r="12278" ht="15.75" customHeight="1">
      <c r="C12278" s="142" t="s">
        <v>1488</v>
      </c>
    </row>
    <row r="12279" ht="15.75" customHeight="1">
      <c r="C12279" s="142" t="s">
        <v>1489</v>
      </c>
    </row>
    <row r="12280" ht="15.75" customHeight="1">
      <c r="C12280" s="142" t="s">
        <v>2761</v>
      </c>
    </row>
    <row r="12281" ht="15.75" customHeight="1">
      <c r="C12281" s="142" t="s">
        <v>2287</v>
      </c>
    </row>
    <row r="12282" ht="15.75" customHeight="1">
      <c r="C12282" s="142" t="s">
        <v>1492</v>
      </c>
    </row>
    <row r="12283" ht="15.75" customHeight="1">
      <c r="C12283" s="142" t="s">
        <v>1480</v>
      </c>
    </row>
    <row r="12284" ht="15.75" customHeight="1">
      <c r="D12284" s="142" t="s">
        <v>1795</v>
      </c>
    </row>
    <row r="12285" ht="15.75" customHeight="1">
      <c r="D12285" s="142" t="s">
        <v>1888</v>
      </c>
    </row>
    <row r="12286" ht="15.75" customHeight="1">
      <c r="D12286" s="142" t="s">
        <v>1715</v>
      </c>
    </row>
    <row r="12287" ht="15.75" customHeight="1">
      <c r="D12287" s="142" t="s">
        <v>2018</v>
      </c>
    </row>
    <row r="12288" ht="15.75" customHeight="1">
      <c r="C12288" s="142" t="s">
        <v>1497</v>
      </c>
    </row>
    <row r="12289" ht="15.75" customHeight="1">
      <c r="C12289" s="142" t="s">
        <v>1534</v>
      </c>
    </row>
    <row r="12290" ht="15.75" customHeight="1">
      <c r="C12290" s="142" t="s">
        <v>1499</v>
      </c>
    </row>
    <row r="12291" ht="15.75" customHeight="1">
      <c r="C12291" s="142" t="s">
        <v>1500</v>
      </c>
    </row>
    <row r="12292" ht="15.75" customHeight="1">
      <c r="C12292" s="142" t="s">
        <v>1501</v>
      </c>
    </row>
    <row r="12293" ht="15.75" customHeight="1">
      <c r="B12293" s="142" t="s">
        <v>1497</v>
      </c>
    </row>
    <row r="12294" ht="15.75" customHeight="1">
      <c r="B12294" s="142" t="s">
        <v>1480</v>
      </c>
    </row>
    <row r="12295" ht="15.75" customHeight="1">
      <c r="C12295" s="142" t="s">
        <v>2590</v>
      </c>
    </row>
    <row r="12296" ht="15.75" customHeight="1">
      <c r="C12296" s="142" t="s">
        <v>1536</v>
      </c>
    </row>
    <row r="12297" ht="15.75" customHeight="1">
      <c r="C12297" s="142" t="s">
        <v>1517</v>
      </c>
    </row>
    <row r="12298" ht="15.75" customHeight="1">
      <c r="C12298" s="142" t="s">
        <v>1484</v>
      </c>
    </row>
    <row r="12299" ht="15.75" customHeight="1">
      <c r="C12299" s="142" t="s">
        <v>1485</v>
      </c>
    </row>
    <row r="12300" ht="15.75" customHeight="1">
      <c r="C12300" s="142" t="s">
        <v>1486</v>
      </c>
    </row>
    <row r="12301" ht="15.75" customHeight="1">
      <c r="C12301" s="142" t="s">
        <v>1510</v>
      </c>
    </row>
    <row r="12302" ht="15.75" customHeight="1">
      <c r="C12302" s="142" t="s">
        <v>1488</v>
      </c>
    </row>
    <row r="12303" ht="15.75" customHeight="1">
      <c r="C12303" s="142" t="s">
        <v>1489</v>
      </c>
    </row>
    <row r="12304" ht="15.75" customHeight="1">
      <c r="C12304" s="142" t="s">
        <v>2762</v>
      </c>
    </row>
    <row r="12305" ht="15.75" customHeight="1">
      <c r="C12305" s="142" t="s">
        <v>2763</v>
      </c>
    </row>
    <row r="12306" ht="15.75" customHeight="1">
      <c r="C12306" s="142" t="s">
        <v>1492</v>
      </c>
    </row>
    <row r="12307" ht="15.75" customHeight="1">
      <c r="C12307" s="142" t="s">
        <v>1480</v>
      </c>
    </row>
    <row r="12308" ht="15.75" customHeight="1">
      <c r="D12308" s="142" t="s">
        <v>2409</v>
      </c>
    </row>
    <row r="12309" ht="15.75" customHeight="1">
      <c r="D12309" s="142" t="s">
        <v>2051</v>
      </c>
    </row>
    <row r="12310" ht="15.75" customHeight="1">
      <c r="D12310" s="142" t="s">
        <v>2277</v>
      </c>
    </row>
    <row r="12311" ht="15.75" customHeight="1">
      <c r="D12311" s="142" t="s">
        <v>1626</v>
      </c>
    </row>
    <row r="12312" ht="15.75" customHeight="1">
      <c r="C12312" s="142" t="s">
        <v>1497</v>
      </c>
    </row>
    <row r="12313" ht="15.75" customHeight="1">
      <c r="C12313" s="142" t="s">
        <v>1526</v>
      </c>
    </row>
    <row r="12314" ht="15.75" customHeight="1">
      <c r="C12314" s="142" t="s">
        <v>1499</v>
      </c>
    </row>
    <row r="12315" ht="15.75" customHeight="1">
      <c r="C12315" s="142" t="s">
        <v>1500</v>
      </c>
    </row>
    <row r="12316" ht="15.75" customHeight="1">
      <c r="C12316" s="142" t="s">
        <v>1501</v>
      </c>
    </row>
    <row r="12317" ht="15.75" customHeight="1">
      <c r="C12317" s="142" t="s">
        <v>2252</v>
      </c>
    </row>
    <row r="12318" ht="15.75" customHeight="1">
      <c r="B12318" s="142" t="s">
        <v>1497</v>
      </c>
    </row>
    <row r="12319" ht="15.75" customHeight="1">
      <c r="B12319" s="142" t="s">
        <v>1480</v>
      </c>
    </row>
    <row r="12320" ht="15.75" customHeight="1">
      <c r="C12320" s="142" t="s">
        <v>2764</v>
      </c>
    </row>
    <row r="12321" ht="15.75" customHeight="1">
      <c r="C12321" s="142" t="s">
        <v>1565</v>
      </c>
    </row>
    <row r="12322" ht="15.75" customHeight="1">
      <c r="C12322" s="142" t="s">
        <v>1517</v>
      </c>
    </row>
    <row r="12323" ht="15.75" customHeight="1">
      <c r="C12323" s="142" t="s">
        <v>1484</v>
      </c>
    </row>
    <row r="12324" ht="15.75" customHeight="1">
      <c r="C12324" s="142" t="s">
        <v>1485</v>
      </c>
    </row>
    <row r="12325" ht="15.75" customHeight="1">
      <c r="C12325" s="142" t="s">
        <v>1486</v>
      </c>
    </row>
    <row r="12326" ht="15.75" customHeight="1">
      <c r="C12326" s="142" t="s">
        <v>1510</v>
      </c>
    </row>
    <row r="12327" ht="15.75" customHeight="1">
      <c r="C12327" s="142" t="s">
        <v>1488</v>
      </c>
    </row>
    <row r="12328" ht="15.75" customHeight="1">
      <c r="C12328" s="142" t="s">
        <v>1489</v>
      </c>
    </row>
    <row r="12329" ht="15.75" customHeight="1">
      <c r="C12329" s="142" t="s">
        <v>2562</v>
      </c>
    </row>
    <row r="12330" ht="15.75" customHeight="1">
      <c r="C12330" s="142" t="s">
        <v>2588</v>
      </c>
    </row>
    <row r="12331" ht="15.75" customHeight="1">
      <c r="C12331" s="142" t="s">
        <v>1492</v>
      </c>
    </row>
    <row r="12332" ht="15.75" customHeight="1">
      <c r="C12332" s="142" t="s">
        <v>1480</v>
      </c>
    </row>
    <row r="12333" ht="15.75" customHeight="1">
      <c r="D12333" s="142" t="s">
        <v>1758</v>
      </c>
    </row>
    <row r="12334" ht="15.75" customHeight="1">
      <c r="D12334" s="142" t="s">
        <v>2589</v>
      </c>
    </row>
    <row r="12335" ht="15.75" customHeight="1">
      <c r="D12335" s="142" t="s">
        <v>1888</v>
      </c>
    </row>
    <row r="12336" ht="15.75" customHeight="1">
      <c r="D12336" s="142" t="s">
        <v>2018</v>
      </c>
    </row>
    <row r="12337" ht="15.75" customHeight="1">
      <c r="C12337" s="142" t="s">
        <v>1497</v>
      </c>
    </row>
    <row r="12338" ht="15.75" customHeight="1">
      <c r="C12338" s="142" t="s">
        <v>1678</v>
      </c>
    </row>
    <row r="12339" ht="15.75" customHeight="1">
      <c r="C12339" s="142" t="s">
        <v>1499</v>
      </c>
    </row>
    <row r="12340" ht="15.75" customHeight="1">
      <c r="C12340" s="142" t="s">
        <v>1500</v>
      </c>
    </row>
    <row r="12341" ht="15.75" customHeight="1">
      <c r="C12341" s="142" t="s">
        <v>1501</v>
      </c>
    </row>
    <row r="12342" ht="15.75" customHeight="1">
      <c r="B12342" s="142" t="s">
        <v>1497</v>
      </c>
    </row>
    <row r="12343" ht="15.75" customHeight="1">
      <c r="B12343" s="142" t="s">
        <v>1480</v>
      </c>
    </row>
    <row r="12344" ht="15.75" customHeight="1">
      <c r="C12344" s="142" t="s">
        <v>2744</v>
      </c>
    </row>
    <row r="12345" ht="15.75" customHeight="1">
      <c r="C12345" s="142" t="s">
        <v>1565</v>
      </c>
    </row>
    <row r="12346" ht="15.75" customHeight="1">
      <c r="C12346" s="142" t="s">
        <v>1517</v>
      </c>
    </row>
    <row r="12347" ht="15.75" customHeight="1">
      <c r="C12347" s="142" t="s">
        <v>1484</v>
      </c>
    </row>
    <row r="12348" ht="15.75" customHeight="1">
      <c r="C12348" s="142" t="s">
        <v>1485</v>
      </c>
    </row>
    <row r="12349" ht="15.75" customHeight="1">
      <c r="C12349" s="142" t="s">
        <v>1486</v>
      </c>
    </row>
    <row r="12350" ht="15.75" customHeight="1">
      <c r="C12350" s="142" t="s">
        <v>1510</v>
      </c>
    </row>
    <row r="12351" ht="15.75" customHeight="1">
      <c r="C12351" s="142" t="s">
        <v>1488</v>
      </c>
    </row>
    <row r="12352" ht="15.75" customHeight="1">
      <c r="C12352" s="142" t="s">
        <v>1489</v>
      </c>
    </row>
    <row r="12353" ht="15.75" customHeight="1">
      <c r="C12353" s="142" t="s">
        <v>2745</v>
      </c>
    </row>
    <row r="12354" ht="15.75" customHeight="1">
      <c r="C12354" s="142" t="s">
        <v>1733</v>
      </c>
    </row>
    <row r="12355" ht="15.75" customHeight="1">
      <c r="C12355" s="142" t="s">
        <v>1492</v>
      </c>
    </row>
    <row r="12356" ht="15.75" customHeight="1">
      <c r="C12356" s="142" t="s">
        <v>1480</v>
      </c>
    </row>
    <row r="12357" ht="15.75" customHeight="1">
      <c r="D12357" s="142" t="s">
        <v>1790</v>
      </c>
    </row>
    <row r="12358" ht="15.75" customHeight="1">
      <c r="D12358" s="142" t="s">
        <v>1642</v>
      </c>
    </row>
    <row r="12359" ht="15.75" customHeight="1">
      <c r="D12359" s="142" t="s">
        <v>2384</v>
      </c>
    </row>
    <row r="12360" ht="15.75" customHeight="1">
      <c r="D12360" s="142" t="s">
        <v>1626</v>
      </c>
    </row>
    <row r="12361" ht="15.75" customHeight="1">
      <c r="C12361" s="142" t="s">
        <v>1497</v>
      </c>
    </row>
    <row r="12362" ht="15.75" customHeight="1">
      <c r="C12362" s="142" t="s">
        <v>2324</v>
      </c>
    </row>
    <row r="12363" ht="15.75" customHeight="1">
      <c r="C12363" s="142" t="s">
        <v>1499</v>
      </c>
    </row>
    <row r="12364" ht="15.75" customHeight="1">
      <c r="C12364" s="142" t="s">
        <v>1500</v>
      </c>
    </row>
    <row r="12365" ht="15.75" customHeight="1">
      <c r="C12365" s="142" t="s">
        <v>1501</v>
      </c>
    </row>
    <row r="12366" ht="15.75" customHeight="1">
      <c r="B12366" s="142" t="s">
        <v>1497</v>
      </c>
    </row>
    <row r="12367" ht="15.75" customHeight="1">
      <c r="B12367" s="142" t="s">
        <v>1480</v>
      </c>
    </row>
    <row r="12368" ht="15.75" customHeight="1">
      <c r="C12368" s="142" t="s">
        <v>2673</v>
      </c>
    </row>
    <row r="12369" ht="15.75" customHeight="1">
      <c r="C12369" s="142" t="s">
        <v>1565</v>
      </c>
    </row>
    <row r="12370" ht="15.75" customHeight="1">
      <c r="C12370" s="142" t="s">
        <v>1517</v>
      </c>
    </row>
    <row r="12371" ht="15.75" customHeight="1">
      <c r="C12371" s="142" t="s">
        <v>1484</v>
      </c>
    </row>
    <row r="12372" ht="15.75" customHeight="1">
      <c r="C12372" s="142" t="s">
        <v>1485</v>
      </c>
    </row>
    <row r="12373" ht="15.75" customHeight="1">
      <c r="C12373" s="142" t="s">
        <v>1486</v>
      </c>
    </row>
    <row r="12374" ht="15.75" customHeight="1">
      <c r="C12374" s="142" t="s">
        <v>1510</v>
      </c>
    </row>
    <row r="12375" ht="15.75" customHeight="1">
      <c r="C12375" s="142" t="s">
        <v>1488</v>
      </c>
    </row>
    <row r="12376" ht="15.75" customHeight="1">
      <c r="C12376" s="142" t="s">
        <v>1489</v>
      </c>
    </row>
    <row r="12377" ht="15.75" customHeight="1">
      <c r="C12377" s="142" t="s">
        <v>2765</v>
      </c>
    </row>
    <row r="12378" ht="15.75" customHeight="1">
      <c r="C12378" s="142" t="s">
        <v>2766</v>
      </c>
    </row>
    <row r="12379" ht="15.75" customHeight="1">
      <c r="C12379" s="142" t="s">
        <v>1492</v>
      </c>
    </row>
    <row r="12380" ht="15.75" customHeight="1">
      <c r="C12380" s="142" t="s">
        <v>1480</v>
      </c>
    </row>
    <row r="12381" ht="15.75" customHeight="1">
      <c r="D12381" s="142" t="s">
        <v>2674</v>
      </c>
    </row>
    <row r="12382" ht="15.75" customHeight="1">
      <c r="D12382" s="142" t="s">
        <v>1715</v>
      </c>
    </row>
    <row r="12383" ht="15.75" customHeight="1">
      <c r="D12383" s="142" t="s">
        <v>1567</v>
      </c>
    </row>
    <row r="12384" ht="15.75" customHeight="1">
      <c r="D12384" s="142" t="s">
        <v>1495</v>
      </c>
    </row>
    <row r="12385" ht="15.75" customHeight="1">
      <c r="C12385" s="142" t="s">
        <v>1497</v>
      </c>
    </row>
    <row r="12386" ht="15.75" customHeight="1">
      <c r="C12386" s="142" t="s">
        <v>1526</v>
      </c>
    </row>
    <row r="12387" ht="15.75" customHeight="1">
      <c r="C12387" s="142" t="s">
        <v>1499</v>
      </c>
    </row>
    <row r="12388" ht="15.75" customHeight="1">
      <c r="C12388" s="142" t="s">
        <v>1500</v>
      </c>
    </row>
    <row r="12389" ht="15.75" customHeight="1">
      <c r="C12389" s="142" t="s">
        <v>1501</v>
      </c>
    </row>
    <row r="12390" ht="15.75" customHeight="1">
      <c r="B12390" s="142" t="s">
        <v>1497</v>
      </c>
    </row>
    <row r="12391" ht="15.75" customHeight="1"/>
    <row r="12392" ht="15.75" customHeight="1">
      <c r="A12392" s="142" t="s">
        <v>1527</v>
      </c>
    </row>
    <row r="12393" ht="15.75" customHeight="1"/>
    <row r="12394" ht="15.75" customHeight="1">
      <c r="A12394" s="142" t="s">
        <v>2767</v>
      </c>
    </row>
    <row r="12395" ht="15.75" customHeight="1">
      <c r="A12395" s="142" t="s">
        <v>1480</v>
      </c>
    </row>
    <row r="12396" ht="15.75" customHeight="1">
      <c r="B12396" s="142" t="s">
        <v>2756</v>
      </c>
    </row>
    <row r="12397" ht="15.75" customHeight="1">
      <c r="B12397" s="142" t="s">
        <v>1480</v>
      </c>
    </row>
    <row r="12398" ht="15.75" customHeight="1">
      <c r="C12398" s="142" t="s">
        <v>2757</v>
      </c>
    </row>
    <row r="12399" ht="15.75" customHeight="1">
      <c r="C12399" s="142" t="s">
        <v>1536</v>
      </c>
    </row>
    <row r="12400" ht="15.75" customHeight="1">
      <c r="C12400" s="142" t="s">
        <v>1517</v>
      </c>
    </row>
    <row r="12401" ht="15.75" customHeight="1">
      <c r="C12401" s="142" t="s">
        <v>1484</v>
      </c>
    </row>
    <row r="12402" ht="15.75" customHeight="1">
      <c r="C12402" s="142" t="s">
        <v>1485</v>
      </c>
    </row>
    <row r="12403" ht="15.75" customHeight="1">
      <c r="C12403" s="142" t="s">
        <v>1486</v>
      </c>
    </row>
    <row r="12404" ht="15.75" customHeight="1">
      <c r="C12404" s="142" t="s">
        <v>1510</v>
      </c>
    </row>
    <row r="12405" ht="15.75" customHeight="1">
      <c r="C12405" s="142" t="s">
        <v>1488</v>
      </c>
    </row>
    <row r="12406" ht="15.75" customHeight="1">
      <c r="C12406" s="142" t="s">
        <v>1489</v>
      </c>
    </row>
    <row r="12407" ht="15.75" customHeight="1">
      <c r="C12407" s="142" t="s">
        <v>2768</v>
      </c>
    </row>
    <row r="12408" ht="15.75" customHeight="1">
      <c r="C12408" s="142" t="s">
        <v>2759</v>
      </c>
    </row>
    <row r="12409" ht="15.75" customHeight="1">
      <c r="C12409" s="142" t="s">
        <v>1492</v>
      </c>
    </row>
    <row r="12410" ht="15.75" customHeight="1">
      <c r="C12410" s="142" t="s">
        <v>1480</v>
      </c>
    </row>
    <row r="12411" ht="15.75" customHeight="1">
      <c r="D12411" s="142" t="s">
        <v>2760</v>
      </c>
    </row>
    <row r="12412" ht="15.75" customHeight="1">
      <c r="D12412" s="142" t="s">
        <v>1900</v>
      </c>
    </row>
    <row r="12413" ht="15.75" customHeight="1">
      <c r="D12413" s="142" t="s">
        <v>2277</v>
      </c>
    </row>
    <row r="12414" ht="15.75" customHeight="1">
      <c r="D12414" s="142" t="s">
        <v>1869</v>
      </c>
    </row>
    <row r="12415" ht="15.75" customHeight="1">
      <c r="C12415" s="142" t="s">
        <v>1497</v>
      </c>
    </row>
    <row r="12416" ht="15.75" customHeight="1">
      <c r="C12416" s="142" t="s">
        <v>1498</v>
      </c>
    </row>
    <row r="12417" ht="15.75" customHeight="1">
      <c r="C12417" s="142" t="s">
        <v>1499</v>
      </c>
    </row>
    <row r="12418" ht="15.75" customHeight="1">
      <c r="C12418" s="142" t="s">
        <v>1500</v>
      </c>
    </row>
    <row r="12419" ht="15.75" customHeight="1">
      <c r="C12419" s="142" t="s">
        <v>1501</v>
      </c>
    </row>
    <row r="12420" ht="15.75" customHeight="1">
      <c r="B12420" s="142" t="s">
        <v>1497</v>
      </c>
    </row>
    <row r="12421" ht="15.75" customHeight="1">
      <c r="B12421" s="142" t="s">
        <v>1480</v>
      </c>
    </row>
    <row r="12422" ht="15.75" customHeight="1">
      <c r="C12422" s="142" t="s">
        <v>2285</v>
      </c>
    </row>
    <row r="12423" ht="15.75" customHeight="1">
      <c r="C12423" s="142" t="s">
        <v>1482</v>
      </c>
    </row>
    <row r="12424" ht="15.75" customHeight="1">
      <c r="C12424" s="142" t="s">
        <v>1517</v>
      </c>
    </row>
    <row r="12425" ht="15.75" customHeight="1">
      <c r="C12425" s="142" t="s">
        <v>1484</v>
      </c>
    </row>
    <row r="12426" ht="15.75" customHeight="1">
      <c r="C12426" s="142" t="s">
        <v>1485</v>
      </c>
    </row>
    <row r="12427" ht="15.75" customHeight="1">
      <c r="C12427" s="142" t="s">
        <v>1486</v>
      </c>
    </row>
    <row r="12428" ht="15.75" customHeight="1">
      <c r="C12428" s="142" t="s">
        <v>1510</v>
      </c>
    </row>
    <row r="12429" ht="15.75" customHeight="1">
      <c r="C12429" s="142" t="s">
        <v>1488</v>
      </c>
    </row>
    <row r="12430" ht="15.75" customHeight="1">
      <c r="C12430" s="142" t="s">
        <v>1489</v>
      </c>
    </row>
    <row r="12431" ht="15.75" customHeight="1">
      <c r="C12431" s="142" t="s">
        <v>2761</v>
      </c>
    </row>
    <row r="12432" ht="15.75" customHeight="1">
      <c r="C12432" s="142" t="s">
        <v>2287</v>
      </c>
    </row>
    <row r="12433" ht="15.75" customHeight="1">
      <c r="C12433" s="142" t="s">
        <v>1492</v>
      </c>
    </row>
    <row r="12434" ht="15.75" customHeight="1">
      <c r="C12434" s="142" t="s">
        <v>1480</v>
      </c>
    </row>
    <row r="12435" ht="15.75" customHeight="1">
      <c r="D12435" s="142" t="s">
        <v>1795</v>
      </c>
    </row>
    <row r="12436" ht="15.75" customHeight="1">
      <c r="D12436" s="142" t="s">
        <v>1888</v>
      </c>
    </row>
    <row r="12437" ht="15.75" customHeight="1">
      <c r="D12437" s="142" t="s">
        <v>1715</v>
      </c>
    </row>
    <row r="12438" ht="15.75" customHeight="1">
      <c r="D12438" s="142" t="s">
        <v>2018</v>
      </c>
    </row>
    <row r="12439" ht="15.75" customHeight="1">
      <c r="C12439" s="142" t="s">
        <v>1497</v>
      </c>
    </row>
    <row r="12440" ht="15.75" customHeight="1">
      <c r="C12440" s="142" t="s">
        <v>1534</v>
      </c>
    </row>
    <row r="12441" ht="15.75" customHeight="1">
      <c r="C12441" s="142" t="s">
        <v>1499</v>
      </c>
    </row>
    <row r="12442" ht="15.75" customHeight="1">
      <c r="C12442" s="142" t="s">
        <v>1500</v>
      </c>
    </row>
    <row r="12443" ht="15.75" customHeight="1">
      <c r="C12443" s="142" t="s">
        <v>1501</v>
      </c>
    </row>
    <row r="12444" ht="15.75" customHeight="1">
      <c r="B12444" s="142" t="s">
        <v>1497</v>
      </c>
    </row>
    <row r="12445" ht="15.75" customHeight="1">
      <c r="B12445" s="142" t="s">
        <v>1480</v>
      </c>
    </row>
    <row r="12446" ht="15.75" customHeight="1">
      <c r="C12446" s="142" t="s">
        <v>2769</v>
      </c>
    </row>
    <row r="12447" ht="15.75" customHeight="1">
      <c r="C12447" s="142" t="s">
        <v>1536</v>
      </c>
    </row>
    <row r="12448" ht="15.75" customHeight="1">
      <c r="C12448" s="142" t="s">
        <v>1517</v>
      </c>
    </row>
    <row r="12449" ht="15.75" customHeight="1">
      <c r="C12449" s="142" t="s">
        <v>1484</v>
      </c>
    </row>
    <row r="12450" ht="15.75" customHeight="1">
      <c r="C12450" s="142" t="s">
        <v>1485</v>
      </c>
    </row>
    <row r="12451" ht="15.75" customHeight="1">
      <c r="C12451" s="142" t="s">
        <v>1486</v>
      </c>
    </row>
    <row r="12452" ht="15.75" customHeight="1">
      <c r="C12452" s="142" t="s">
        <v>1510</v>
      </c>
    </row>
    <row r="12453" ht="15.75" customHeight="1">
      <c r="C12453" s="142" t="s">
        <v>1488</v>
      </c>
    </row>
    <row r="12454" ht="15.75" customHeight="1">
      <c r="C12454" s="142" t="s">
        <v>1489</v>
      </c>
    </row>
    <row r="12455" ht="15.75" customHeight="1">
      <c r="C12455" s="142" t="s">
        <v>2770</v>
      </c>
    </row>
    <row r="12456" ht="15.75" customHeight="1">
      <c r="C12456" s="142" t="s">
        <v>2001</v>
      </c>
    </row>
    <row r="12457" ht="15.75" customHeight="1">
      <c r="C12457" s="142" t="s">
        <v>1492</v>
      </c>
    </row>
    <row r="12458" ht="15.75" customHeight="1">
      <c r="C12458" s="142" t="s">
        <v>1480</v>
      </c>
    </row>
    <row r="12459" ht="15.75" customHeight="1">
      <c r="D12459" s="142" t="s">
        <v>2771</v>
      </c>
    </row>
    <row r="12460" ht="15.75" customHeight="1">
      <c r="D12460" s="142" t="s">
        <v>1879</v>
      </c>
    </row>
    <row r="12461" ht="15.75" customHeight="1">
      <c r="D12461" s="142" t="s">
        <v>2277</v>
      </c>
    </row>
    <row r="12462" ht="15.75" customHeight="1">
      <c r="D12462" s="142" t="s">
        <v>2028</v>
      </c>
    </row>
    <row r="12463" ht="15.75" customHeight="1">
      <c r="C12463" s="142" t="s">
        <v>1497</v>
      </c>
    </row>
    <row r="12464" ht="15.75" customHeight="1">
      <c r="C12464" s="142" t="s">
        <v>2586</v>
      </c>
    </row>
    <row r="12465" ht="15.75" customHeight="1">
      <c r="C12465" s="142" t="s">
        <v>1499</v>
      </c>
    </row>
    <row r="12466" ht="15.75" customHeight="1">
      <c r="C12466" s="142" t="s">
        <v>1500</v>
      </c>
    </row>
    <row r="12467" ht="15.75" customHeight="1">
      <c r="C12467" s="142" t="s">
        <v>1501</v>
      </c>
    </row>
    <row r="12468" ht="15.75" customHeight="1">
      <c r="B12468" s="142" t="s">
        <v>1497</v>
      </c>
    </row>
    <row r="12469" ht="15.75" customHeight="1">
      <c r="B12469" s="142" t="s">
        <v>1480</v>
      </c>
    </row>
    <row r="12470" ht="15.75" customHeight="1">
      <c r="C12470" s="142" t="s">
        <v>2590</v>
      </c>
    </row>
    <row r="12471" ht="15.75" customHeight="1">
      <c r="C12471" s="142" t="s">
        <v>1536</v>
      </c>
    </row>
    <row r="12472" ht="15.75" customHeight="1">
      <c r="C12472" s="142" t="s">
        <v>1517</v>
      </c>
    </row>
    <row r="12473" ht="15.75" customHeight="1">
      <c r="C12473" s="142" t="s">
        <v>1484</v>
      </c>
    </row>
    <row r="12474" ht="15.75" customHeight="1">
      <c r="C12474" s="142" t="s">
        <v>1485</v>
      </c>
    </row>
    <row r="12475" ht="15.75" customHeight="1">
      <c r="C12475" s="142" t="s">
        <v>1486</v>
      </c>
    </row>
    <row r="12476" ht="15.75" customHeight="1">
      <c r="C12476" s="142" t="s">
        <v>1510</v>
      </c>
    </row>
    <row r="12477" ht="15.75" customHeight="1">
      <c r="C12477" s="142" t="s">
        <v>1488</v>
      </c>
    </row>
    <row r="12478" ht="15.75" customHeight="1">
      <c r="C12478" s="142" t="s">
        <v>1489</v>
      </c>
    </row>
    <row r="12479" ht="15.75" customHeight="1">
      <c r="C12479" s="142" t="s">
        <v>2762</v>
      </c>
    </row>
    <row r="12480" ht="15.75" customHeight="1">
      <c r="C12480" s="142" t="s">
        <v>2763</v>
      </c>
    </row>
    <row r="12481" ht="15.75" customHeight="1">
      <c r="C12481" s="142" t="s">
        <v>1492</v>
      </c>
    </row>
    <row r="12482" ht="15.75" customHeight="1">
      <c r="C12482" s="142" t="s">
        <v>1480</v>
      </c>
    </row>
    <row r="12483" ht="15.75" customHeight="1">
      <c r="D12483" s="142" t="s">
        <v>2409</v>
      </c>
    </row>
    <row r="12484" ht="15.75" customHeight="1">
      <c r="D12484" s="142" t="s">
        <v>2051</v>
      </c>
    </row>
    <row r="12485" ht="15.75" customHeight="1">
      <c r="D12485" s="142" t="s">
        <v>2277</v>
      </c>
    </row>
    <row r="12486" ht="15.75" customHeight="1">
      <c r="D12486" s="142" t="s">
        <v>1626</v>
      </c>
    </row>
    <row r="12487" ht="15.75" customHeight="1">
      <c r="C12487" s="142" t="s">
        <v>1497</v>
      </c>
    </row>
    <row r="12488" ht="15.75" customHeight="1">
      <c r="C12488" s="142" t="s">
        <v>1526</v>
      </c>
    </row>
    <row r="12489" ht="15.75" customHeight="1">
      <c r="C12489" s="142" t="s">
        <v>1499</v>
      </c>
    </row>
    <row r="12490" ht="15.75" customHeight="1">
      <c r="C12490" s="142" t="s">
        <v>1500</v>
      </c>
    </row>
    <row r="12491" ht="15.75" customHeight="1">
      <c r="C12491" s="142" t="s">
        <v>1501</v>
      </c>
    </row>
    <row r="12492" ht="15.75" customHeight="1">
      <c r="C12492" s="142" t="s">
        <v>2252</v>
      </c>
    </row>
    <row r="12493" ht="15.75" customHeight="1">
      <c r="B12493" s="142" t="s">
        <v>1497</v>
      </c>
    </row>
    <row r="12494" ht="15.75" customHeight="1">
      <c r="B12494" s="142" t="s">
        <v>1480</v>
      </c>
    </row>
    <row r="12495" ht="15.75" customHeight="1">
      <c r="C12495" s="142" t="s">
        <v>2764</v>
      </c>
    </row>
    <row r="12496" ht="15.75" customHeight="1">
      <c r="C12496" s="142" t="s">
        <v>1565</v>
      </c>
    </row>
    <row r="12497" ht="15.75" customHeight="1">
      <c r="C12497" s="142" t="s">
        <v>1517</v>
      </c>
    </row>
    <row r="12498" ht="15.75" customHeight="1">
      <c r="C12498" s="142" t="s">
        <v>1484</v>
      </c>
    </row>
    <row r="12499" ht="15.75" customHeight="1">
      <c r="C12499" s="142" t="s">
        <v>1485</v>
      </c>
    </row>
    <row r="12500" ht="15.75" customHeight="1">
      <c r="C12500" s="142" t="s">
        <v>1486</v>
      </c>
    </row>
    <row r="12501" ht="15.75" customHeight="1">
      <c r="C12501" s="142" t="s">
        <v>1510</v>
      </c>
    </row>
    <row r="12502" ht="15.75" customHeight="1">
      <c r="C12502" s="142" t="s">
        <v>1488</v>
      </c>
    </row>
    <row r="12503" ht="15.75" customHeight="1">
      <c r="C12503" s="142" t="s">
        <v>1489</v>
      </c>
    </row>
    <row r="12504" ht="15.75" customHeight="1">
      <c r="C12504" s="142" t="s">
        <v>2562</v>
      </c>
    </row>
    <row r="12505" ht="15.75" customHeight="1">
      <c r="C12505" s="142" t="s">
        <v>2588</v>
      </c>
    </row>
    <row r="12506" ht="15.75" customHeight="1">
      <c r="C12506" s="142" t="s">
        <v>1492</v>
      </c>
    </row>
    <row r="12507" ht="15.75" customHeight="1">
      <c r="C12507" s="142" t="s">
        <v>1480</v>
      </c>
    </row>
    <row r="12508" ht="15.75" customHeight="1">
      <c r="D12508" s="142" t="s">
        <v>1758</v>
      </c>
    </row>
    <row r="12509" ht="15.75" customHeight="1">
      <c r="D12509" s="142" t="s">
        <v>2589</v>
      </c>
    </row>
    <row r="12510" ht="15.75" customHeight="1">
      <c r="D12510" s="142" t="s">
        <v>1888</v>
      </c>
    </row>
    <row r="12511" ht="15.75" customHeight="1">
      <c r="D12511" s="142" t="s">
        <v>2018</v>
      </c>
    </row>
    <row r="12512" ht="15.75" customHeight="1">
      <c r="C12512" s="142" t="s">
        <v>1497</v>
      </c>
    </row>
    <row r="12513" ht="15.75" customHeight="1">
      <c r="C12513" s="142" t="s">
        <v>1678</v>
      </c>
    </row>
    <row r="12514" ht="15.75" customHeight="1">
      <c r="C12514" s="142" t="s">
        <v>1499</v>
      </c>
    </row>
    <row r="12515" ht="15.75" customHeight="1">
      <c r="C12515" s="142" t="s">
        <v>1500</v>
      </c>
    </row>
    <row r="12516" ht="15.75" customHeight="1">
      <c r="C12516" s="142" t="s">
        <v>1501</v>
      </c>
    </row>
    <row r="12517" ht="15.75" customHeight="1">
      <c r="B12517" s="142" t="s">
        <v>1497</v>
      </c>
    </row>
    <row r="12518" ht="15.75" customHeight="1">
      <c r="B12518" s="142" t="s">
        <v>1480</v>
      </c>
    </row>
    <row r="12519" ht="15.75" customHeight="1">
      <c r="C12519" s="142" t="s">
        <v>2744</v>
      </c>
    </row>
    <row r="12520" ht="15.75" customHeight="1">
      <c r="C12520" s="142" t="s">
        <v>1565</v>
      </c>
    </row>
    <row r="12521" ht="15.75" customHeight="1">
      <c r="C12521" s="142" t="s">
        <v>1517</v>
      </c>
    </row>
    <row r="12522" ht="15.75" customHeight="1">
      <c r="C12522" s="142" t="s">
        <v>1484</v>
      </c>
    </row>
    <row r="12523" ht="15.75" customHeight="1">
      <c r="C12523" s="142" t="s">
        <v>1485</v>
      </c>
    </row>
    <row r="12524" ht="15.75" customHeight="1">
      <c r="C12524" s="142" t="s">
        <v>1486</v>
      </c>
    </row>
    <row r="12525" ht="15.75" customHeight="1">
      <c r="C12525" s="142" t="s">
        <v>1510</v>
      </c>
    </row>
    <row r="12526" ht="15.75" customHeight="1">
      <c r="C12526" s="142" t="s">
        <v>1488</v>
      </c>
    </row>
    <row r="12527" ht="15.75" customHeight="1">
      <c r="C12527" s="142" t="s">
        <v>1489</v>
      </c>
    </row>
    <row r="12528" ht="15.75" customHeight="1">
      <c r="C12528" s="142" t="s">
        <v>2745</v>
      </c>
    </row>
    <row r="12529" ht="15.75" customHeight="1">
      <c r="C12529" s="142" t="s">
        <v>2772</v>
      </c>
    </row>
    <row r="12530" ht="15.75" customHeight="1">
      <c r="C12530" s="142" t="s">
        <v>1492</v>
      </c>
    </row>
    <row r="12531" ht="15.75" customHeight="1">
      <c r="C12531" s="142" t="s">
        <v>1480</v>
      </c>
    </row>
    <row r="12532" ht="15.75" customHeight="1">
      <c r="D12532" s="142" t="s">
        <v>1790</v>
      </c>
    </row>
    <row r="12533" ht="15.75" customHeight="1">
      <c r="D12533" s="142" t="s">
        <v>1773</v>
      </c>
    </row>
    <row r="12534" ht="15.75" customHeight="1">
      <c r="D12534" s="142" t="s">
        <v>1888</v>
      </c>
    </row>
    <row r="12535" ht="15.75" customHeight="1">
      <c r="D12535" s="142" t="s">
        <v>2018</v>
      </c>
    </row>
    <row r="12536" ht="15.75" customHeight="1">
      <c r="C12536" s="142" t="s">
        <v>1497</v>
      </c>
    </row>
    <row r="12537" ht="15.75" customHeight="1">
      <c r="C12537" s="142" t="s">
        <v>2324</v>
      </c>
    </row>
    <row r="12538" ht="15.75" customHeight="1">
      <c r="C12538" s="142" t="s">
        <v>1499</v>
      </c>
    </row>
    <row r="12539" ht="15.75" customHeight="1">
      <c r="C12539" s="142" t="s">
        <v>1500</v>
      </c>
    </row>
    <row r="12540" ht="15.75" customHeight="1">
      <c r="C12540" s="142" t="s">
        <v>1501</v>
      </c>
    </row>
    <row r="12541" ht="15.75" customHeight="1">
      <c r="B12541" s="142" t="s">
        <v>1497</v>
      </c>
    </row>
    <row r="12542" ht="15.75" customHeight="1">
      <c r="A12542" s="142" t="s">
        <v>1527</v>
      </c>
    </row>
    <row r="12543" ht="15.75" customHeight="1"/>
    <row r="12544" ht="15.75" customHeight="1">
      <c r="A12544" s="142" t="s">
        <v>2773</v>
      </c>
    </row>
    <row r="12545" ht="15.75" customHeight="1">
      <c r="A12545" s="142" t="s">
        <v>1480</v>
      </c>
    </row>
    <row r="12546" ht="15.75" customHeight="1">
      <c r="B12546" s="142" t="s">
        <v>2756</v>
      </c>
    </row>
    <row r="12547" ht="15.75" customHeight="1">
      <c r="B12547" s="142" t="s">
        <v>1480</v>
      </c>
    </row>
    <row r="12548" ht="15.75" customHeight="1">
      <c r="C12548" s="142" t="s">
        <v>2501</v>
      </c>
    </row>
    <row r="12549" ht="15.75" customHeight="1">
      <c r="C12549" s="142" t="s">
        <v>1565</v>
      </c>
    </row>
    <row r="12550" ht="15.75" customHeight="1">
      <c r="C12550" s="142" t="s">
        <v>1517</v>
      </c>
    </row>
    <row r="12551" ht="15.75" customHeight="1">
      <c r="C12551" s="142" t="s">
        <v>1484</v>
      </c>
    </row>
    <row r="12552" ht="15.75" customHeight="1">
      <c r="C12552" s="142" t="s">
        <v>1485</v>
      </c>
    </row>
    <row r="12553" ht="15.75" customHeight="1">
      <c r="C12553" s="142" t="s">
        <v>1486</v>
      </c>
    </row>
    <row r="12554" ht="15.75" customHeight="1">
      <c r="C12554" s="142" t="s">
        <v>1510</v>
      </c>
    </row>
    <row r="12555" ht="15.75" customHeight="1">
      <c r="C12555" s="142" t="s">
        <v>1488</v>
      </c>
    </row>
    <row r="12556" ht="15.75" customHeight="1">
      <c r="C12556" s="142" t="s">
        <v>1489</v>
      </c>
    </row>
    <row r="12557" ht="15.75" customHeight="1">
      <c r="C12557" s="142" t="s">
        <v>2774</v>
      </c>
    </row>
    <row r="12558" ht="15.75" customHeight="1">
      <c r="C12558" s="142" t="s">
        <v>2503</v>
      </c>
    </row>
    <row r="12559" ht="15.75" customHeight="1">
      <c r="C12559" s="142" t="s">
        <v>1492</v>
      </c>
    </row>
    <row r="12560" ht="15.75" customHeight="1">
      <c r="C12560" s="142" t="s">
        <v>1480</v>
      </c>
    </row>
    <row r="12561" ht="15.75" customHeight="1">
      <c r="D12561" s="142" t="s">
        <v>1611</v>
      </c>
    </row>
    <row r="12562" ht="15.75" customHeight="1">
      <c r="D12562" s="142" t="s">
        <v>2504</v>
      </c>
    </row>
    <row r="12563" ht="15.75" customHeight="1">
      <c r="D12563" s="142" t="s">
        <v>2163</v>
      </c>
    </row>
    <row r="12564" ht="15.75" customHeight="1">
      <c r="D12564" s="142" t="s">
        <v>1496</v>
      </c>
    </row>
    <row r="12565" ht="15.75" customHeight="1">
      <c r="C12565" s="142" t="s">
        <v>1497</v>
      </c>
    </row>
    <row r="12566" ht="15.75" customHeight="1">
      <c r="C12566" s="142" t="s">
        <v>1498</v>
      </c>
    </row>
    <row r="12567" ht="15.75" customHeight="1">
      <c r="C12567" s="142" t="s">
        <v>1499</v>
      </c>
    </row>
    <row r="12568" ht="15.75" customHeight="1">
      <c r="C12568" s="142" t="s">
        <v>1500</v>
      </c>
    </row>
    <row r="12569" ht="15.75" customHeight="1">
      <c r="C12569" s="142" t="s">
        <v>1501</v>
      </c>
    </row>
    <row r="12570" ht="15.75" customHeight="1">
      <c r="B12570" s="142" t="s">
        <v>1497</v>
      </c>
    </row>
    <row r="12571" ht="15.75" customHeight="1">
      <c r="B12571" s="142" t="s">
        <v>1480</v>
      </c>
    </row>
    <row r="12572" ht="15.75" customHeight="1">
      <c r="C12572" s="142" t="s">
        <v>2204</v>
      </c>
    </row>
    <row r="12573" ht="15.75" customHeight="1">
      <c r="C12573" s="142" t="s">
        <v>1536</v>
      </c>
    </row>
    <row r="12574" ht="15.75" customHeight="1">
      <c r="C12574" s="142" t="s">
        <v>1517</v>
      </c>
    </row>
    <row r="12575" ht="15.75" customHeight="1">
      <c r="C12575" s="142" t="s">
        <v>1484</v>
      </c>
    </row>
    <row r="12576" ht="15.75" customHeight="1">
      <c r="C12576" s="142" t="s">
        <v>1485</v>
      </c>
    </row>
    <row r="12577" ht="15.75" customHeight="1">
      <c r="C12577" s="142" t="s">
        <v>1486</v>
      </c>
    </row>
    <row r="12578" ht="15.75" customHeight="1">
      <c r="C12578" s="142" t="s">
        <v>1510</v>
      </c>
    </row>
    <row r="12579" ht="15.75" customHeight="1">
      <c r="C12579" s="142" t="s">
        <v>1488</v>
      </c>
    </row>
    <row r="12580" ht="15.75" customHeight="1">
      <c r="C12580" s="142" t="s">
        <v>1489</v>
      </c>
    </row>
    <row r="12581" ht="15.75" customHeight="1">
      <c r="C12581" s="142" t="s">
        <v>2775</v>
      </c>
    </row>
    <row r="12582" ht="15.75" customHeight="1">
      <c r="C12582" s="142" t="s">
        <v>2206</v>
      </c>
    </row>
    <row r="12583" ht="15.75" customHeight="1">
      <c r="C12583" s="142" t="s">
        <v>1492</v>
      </c>
    </row>
    <row r="12584" ht="15.75" customHeight="1">
      <c r="C12584" s="142" t="s">
        <v>1480</v>
      </c>
    </row>
    <row r="12585" ht="15.75" customHeight="1">
      <c r="D12585" s="142" t="s">
        <v>1895</v>
      </c>
    </row>
    <row r="12586" ht="15.75" customHeight="1">
      <c r="D12586" s="142" t="s">
        <v>1985</v>
      </c>
    </row>
    <row r="12587" ht="15.75" customHeight="1">
      <c r="D12587" s="142" t="s">
        <v>2207</v>
      </c>
    </row>
    <row r="12588" ht="15.75" customHeight="1">
      <c r="D12588" s="142" t="s">
        <v>1989</v>
      </c>
    </row>
    <row r="12589" ht="15.75" customHeight="1">
      <c r="C12589" s="142" t="s">
        <v>1497</v>
      </c>
    </row>
    <row r="12590" ht="15.75" customHeight="1">
      <c r="C12590" s="142" t="s">
        <v>1678</v>
      </c>
    </row>
    <row r="12591" ht="15.75" customHeight="1">
      <c r="C12591" s="142" t="s">
        <v>1499</v>
      </c>
    </row>
    <row r="12592" ht="15.75" customHeight="1">
      <c r="C12592" s="142" t="s">
        <v>1500</v>
      </c>
    </row>
    <row r="12593" ht="15.75" customHeight="1">
      <c r="C12593" s="142" t="s">
        <v>1501</v>
      </c>
    </row>
    <row r="12594" ht="15.75" customHeight="1">
      <c r="B12594" s="142" t="s">
        <v>1497</v>
      </c>
    </row>
    <row r="12595" ht="15.75" customHeight="1">
      <c r="B12595" s="142" t="s">
        <v>1480</v>
      </c>
    </row>
    <row r="12596" ht="15.75" customHeight="1">
      <c r="C12596" s="142" t="s">
        <v>2776</v>
      </c>
    </row>
    <row r="12597" ht="15.75" customHeight="1">
      <c r="C12597" s="142" t="s">
        <v>2229</v>
      </c>
    </row>
    <row r="12598" ht="15.75" customHeight="1">
      <c r="C12598" s="142" t="s">
        <v>1517</v>
      </c>
    </row>
    <row r="12599" ht="15.75" customHeight="1">
      <c r="C12599" s="142" t="s">
        <v>1484</v>
      </c>
    </row>
    <row r="12600" ht="15.75" customHeight="1">
      <c r="C12600" s="142" t="s">
        <v>1485</v>
      </c>
    </row>
    <row r="12601" ht="15.75" customHeight="1">
      <c r="C12601" s="142" t="s">
        <v>1486</v>
      </c>
    </row>
    <row r="12602" ht="15.75" customHeight="1">
      <c r="C12602" s="142" t="s">
        <v>1510</v>
      </c>
    </row>
    <row r="12603" ht="15.75" customHeight="1">
      <c r="C12603" s="142" t="s">
        <v>1488</v>
      </c>
    </row>
    <row r="12604" ht="15.75" customHeight="1">
      <c r="C12604" s="142" t="s">
        <v>1489</v>
      </c>
    </row>
    <row r="12605" ht="15.75" customHeight="1">
      <c r="C12605" s="142" t="s">
        <v>2520</v>
      </c>
    </row>
    <row r="12606" ht="15.75" customHeight="1">
      <c r="C12606" s="142" t="s">
        <v>1597</v>
      </c>
    </row>
    <row r="12607" ht="15.75" customHeight="1">
      <c r="C12607" s="142" t="s">
        <v>1492</v>
      </c>
    </row>
    <row r="12608" ht="15.75" customHeight="1">
      <c r="C12608" s="142" t="s">
        <v>1480</v>
      </c>
    </row>
    <row r="12609" ht="15.75" customHeight="1">
      <c r="D12609" s="142" t="s">
        <v>1957</v>
      </c>
    </row>
    <row r="12610" ht="15.75" customHeight="1">
      <c r="D12610" s="142" t="s">
        <v>1916</v>
      </c>
    </row>
    <row r="12611" ht="15.75" customHeight="1">
      <c r="D12611" s="142" t="s">
        <v>1985</v>
      </c>
    </row>
    <row r="12612" ht="15.75" customHeight="1">
      <c r="D12612" s="142" t="s">
        <v>1580</v>
      </c>
    </row>
    <row r="12613" ht="15.75" customHeight="1">
      <c r="C12613" s="142" t="s">
        <v>1497</v>
      </c>
    </row>
    <row r="12614" ht="15.75" customHeight="1">
      <c r="C12614" s="142" t="s">
        <v>1526</v>
      </c>
    </row>
    <row r="12615" ht="15.75" customHeight="1">
      <c r="C12615" s="142" t="s">
        <v>1499</v>
      </c>
    </row>
    <row r="12616" ht="15.75" customHeight="1">
      <c r="C12616" s="142" t="s">
        <v>1500</v>
      </c>
    </row>
    <row r="12617" ht="15.75" customHeight="1">
      <c r="C12617" s="142" t="s">
        <v>1501</v>
      </c>
    </row>
    <row r="12618" ht="15.75" customHeight="1">
      <c r="B12618" s="142" t="s">
        <v>1497</v>
      </c>
    </row>
    <row r="12619" ht="15.75" customHeight="1">
      <c r="B12619" s="142" t="s">
        <v>1480</v>
      </c>
    </row>
    <row r="12620" ht="15.75" customHeight="1">
      <c r="C12620" s="142" t="s">
        <v>2744</v>
      </c>
    </row>
    <row r="12621" ht="15.75" customHeight="1">
      <c r="C12621" s="142" t="s">
        <v>1536</v>
      </c>
    </row>
    <row r="12622" ht="15.75" customHeight="1">
      <c r="C12622" s="142" t="s">
        <v>1517</v>
      </c>
    </row>
    <row r="12623" ht="15.75" customHeight="1">
      <c r="C12623" s="142" t="s">
        <v>1484</v>
      </c>
    </row>
    <row r="12624" ht="15.75" customHeight="1">
      <c r="C12624" s="142" t="s">
        <v>1485</v>
      </c>
    </row>
    <row r="12625" ht="15.75" customHeight="1">
      <c r="C12625" s="142" t="s">
        <v>1486</v>
      </c>
    </row>
    <row r="12626" ht="15.75" customHeight="1">
      <c r="C12626" s="142" t="s">
        <v>1510</v>
      </c>
    </row>
    <row r="12627" ht="15.75" customHeight="1">
      <c r="C12627" s="142" t="s">
        <v>1488</v>
      </c>
    </row>
    <row r="12628" ht="15.75" customHeight="1">
      <c r="C12628" s="142" t="s">
        <v>1489</v>
      </c>
    </row>
    <row r="12629" ht="15.75" customHeight="1">
      <c r="C12629" s="142" t="s">
        <v>2745</v>
      </c>
    </row>
    <row r="12630" ht="15.75" customHeight="1">
      <c r="C12630" s="142" t="s">
        <v>2299</v>
      </c>
    </row>
    <row r="12631" ht="15.75" customHeight="1">
      <c r="C12631" s="142" t="s">
        <v>1492</v>
      </c>
    </row>
    <row r="12632" ht="15.75" customHeight="1">
      <c r="C12632" s="142" t="s">
        <v>1480</v>
      </c>
    </row>
    <row r="12633" ht="15.75" customHeight="1">
      <c r="D12633" s="142" t="s">
        <v>1648</v>
      </c>
    </row>
    <row r="12634" ht="15.75" customHeight="1">
      <c r="D12634" s="142" t="s">
        <v>2003</v>
      </c>
    </row>
    <row r="12635" ht="15.75" customHeight="1">
      <c r="D12635" s="142" t="s">
        <v>1900</v>
      </c>
    </row>
    <row r="12636" ht="15.75" customHeight="1">
      <c r="D12636" s="142" t="s">
        <v>1626</v>
      </c>
    </row>
    <row r="12637" ht="15.75" customHeight="1">
      <c r="C12637" s="142" t="s">
        <v>1497</v>
      </c>
    </row>
    <row r="12638" ht="15.75" customHeight="1">
      <c r="C12638" s="142" t="s">
        <v>2324</v>
      </c>
    </row>
    <row r="12639" ht="15.75" customHeight="1">
      <c r="C12639" s="142" t="s">
        <v>1499</v>
      </c>
    </row>
    <row r="12640" ht="15.75" customHeight="1">
      <c r="C12640" s="142" t="s">
        <v>1500</v>
      </c>
    </row>
    <row r="12641" ht="15.75" customHeight="1">
      <c r="C12641" s="142" t="s">
        <v>1501</v>
      </c>
    </row>
    <row r="12642" ht="15.75" customHeight="1">
      <c r="B12642" s="142" t="s">
        <v>1497</v>
      </c>
    </row>
    <row r="12643" ht="15.75" customHeight="1">
      <c r="B12643" s="142" t="s">
        <v>1480</v>
      </c>
    </row>
    <row r="12644" ht="15.75" customHeight="1">
      <c r="C12644" s="142" t="s">
        <v>2769</v>
      </c>
    </row>
    <row r="12645" ht="15.75" customHeight="1">
      <c r="C12645" s="142" t="s">
        <v>1536</v>
      </c>
    </row>
    <row r="12646" ht="15.75" customHeight="1">
      <c r="C12646" s="142" t="s">
        <v>1517</v>
      </c>
    </row>
    <row r="12647" ht="15.75" customHeight="1">
      <c r="C12647" s="142" t="s">
        <v>1484</v>
      </c>
    </row>
    <row r="12648" ht="15.75" customHeight="1">
      <c r="C12648" s="142" t="s">
        <v>1485</v>
      </c>
    </row>
    <row r="12649" ht="15.75" customHeight="1">
      <c r="C12649" s="142" t="s">
        <v>1486</v>
      </c>
    </row>
    <row r="12650" ht="15.75" customHeight="1">
      <c r="C12650" s="142" t="s">
        <v>1510</v>
      </c>
    </row>
    <row r="12651" ht="15.75" customHeight="1">
      <c r="C12651" s="142" t="s">
        <v>1488</v>
      </c>
    </row>
    <row r="12652" ht="15.75" customHeight="1">
      <c r="C12652" s="142" t="s">
        <v>1489</v>
      </c>
    </row>
    <row r="12653" ht="15.75" customHeight="1">
      <c r="C12653" s="142" t="s">
        <v>2770</v>
      </c>
    </row>
    <row r="12654" ht="15.75" customHeight="1">
      <c r="C12654" s="142" t="s">
        <v>2001</v>
      </c>
    </row>
    <row r="12655" ht="15.75" customHeight="1">
      <c r="C12655" s="142" t="s">
        <v>1492</v>
      </c>
    </row>
    <row r="12656" ht="15.75" customHeight="1">
      <c r="C12656" s="142" t="s">
        <v>1480</v>
      </c>
    </row>
    <row r="12657" ht="15.75" customHeight="1">
      <c r="D12657" s="142" t="s">
        <v>2771</v>
      </c>
    </row>
    <row r="12658" ht="15.75" customHeight="1">
      <c r="D12658" s="142" t="s">
        <v>1879</v>
      </c>
    </row>
    <row r="12659" ht="15.75" customHeight="1">
      <c r="D12659" s="142" t="s">
        <v>1823</v>
      </c>
    </row>
    <row r="12660" ht="15.75" customHeight="1">
      <c r="D12660" s="142" t="s">
        <v>2028</v>
      </c>
    </row>
    <row r="12661" ht="15.75" customHeight="1">
      <c r="C12661" s="142" t="s">
        <v>1497</v>
      </c>
    </row>
    <row r="12662" ht="15.75" customHeight="1">
      <c r="C12662" s="142" t="s">
        <v>2586</v>
      </c>
    </row>
    <row r="12663" ht="15.75" customHeight="1">
      <c r="C12663" s="142" t="s">
        <v>1499</v>
      </c>
    </row>
    <row r="12664" ht="15.75" customHeight="1">
      <c r="C12664" s="142" t="s">
        <v>1500</v>
      </c>
    </row>
    <row r="12665" ht="15.75" customHeight="1">
      <c r="C12665" s="142" t="s">
        <v>1501</v>
      </c>
    </row>
    <row r="12666" ht="15.75" customHeight="1">
      <c r="B12666" s="142" t="s">
        <v>1497</v>
      </c>
    </row>
    <row r="12667" ht="15.75" customHeight="1">
      <c r="B12667" s="142" t="s">
        <v>1480</v>
      </c>
    </row>
    <row r="12668" ht="15.75" customHeight="1">
      <c r="C12668" s="142" t="s">
        <v>2590</v>
      </c>
    </row>
    <row r="12669" ht="15.75" customHeight="1">
      <c r="C12669" s="142" t="s">
        <v>1536</v>
      </c>
    </row>
    <row r="12670" ht="15.75" customHeight="1">
      <c r="C12670" s="142" t="s">
        <v>1517</v>
      </c>
    </row>
    <row r="12671" ht="15.75" customHeight="1">
      <c r="C12671" s="142" t="s">
        <v>1484</v>
      </c>
    </row>
    <row r="12672" ht="15.75" customHeight="1">
      <c r="C12672" s="142" t="s">
        <v>1485</v>
      </c>
    </row>
    <row r="12673" ht="15.75" customHeight="1">
      <c r="C12673" s="142" t="s">
        <v>1486</v>
      </c>
    </row>
    <row r="12674" ht="15.75" customHeight="1">
      <c r="C12674" s="142" t="s">
        <v>1510</v>
      </c>
    </row>
    <row r="12675" ht="15.75" customHeight="1">
      <c r="C12675" s="142" t="s">
        <v>1488</v>
      </c>
    </row>
    <row r="12676" ht="15.75" customHeight="1">
      <c r="C12676" s="142" t="s">
        <v>1489</v>
      </c>
    </row>
    <row r="12677" ht="15.75" customHeight="1">
      <c r="C12677" s="142" t="s">
        <v>2762</v>
      </c>
    </row>
    <row r="12678" ht="15.75" customHeight="1">
      <c r="C12678" s="142" t="s">
        <v>2763</v>
      </c>
    </row>
    <row r="12679" ht="15.75" customHeight="1">
      <c r="C12679" s="142" t="s">
        <v>1492</v>
      </c>
    </row>
    <row r="12680" ht="15.75" customHeight="1">
      <c r="C12680" s="142" t="s">
        <v>1480</v>
      </c>
    </row>
    <row r="12681" ht="15.75" customHeight="1">
      <c r="D12681" s="142" t="s">
        <v>2409</v>
      </c>
    </row>
    <row r="12682" ht="15.75" customHeight="1">
      <c r="D12682" s="142" t="s">
        <v>2051</v>
      </c>
    </row>
    <row r="12683" ht="15.75" customHeight="1">
      <c r="D12683" s="142" t="s">
        <v>1895</v>
      </c>
    </row>
    <row r="12684" ht="15.75" customHeight="1">
      <c r="D12684" s="142" t="s">
        <v>1626</v>
      </c>
    </row>
    <row r="12685" ht="15.75" customHeight="1">
      <c r="C12685" s="142" t="s">
        <v>1497</v>
      </c>
    </row>
    <row r="12686" ht="15.75" customHeight="1">
      <c r="C12686" s="142" t="s">
        <v>1678</v>
      </c>
    </row>
    <row r="12687" ht="15.75" customHeight="1">
      <c r="C12687" s="142" t="s">
        <v>1499</v>
      </c>
    </row>
    <row r="12688" ht="15.75" customHeight="1">
      <c r="C12688" s="142" t="s">
        <v>1500</v>
      </c>
    </row>
    <row r="12689" ht="15.75" customHeight="1">
      <c r="C12689" s="142" t="s">
        <v>1501</v>
      </c>
    </row>
    <row r="12690" ht="15.75" customHeight="1">
      <c r="C12690" s="142" t="s">
        <v>2252</v>
      </c>
    </row>
    <row r="12691" ht="15.75" customHeight="1">
      <c r="B12691" s="142" t="s">
        <v>1497</v>
      </c>
    </row>
    <row r="12692" ht="15.75" customHeight="1">
      <c r="A12692" s="142" t="s">
        <v>1527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21.57"/>
    <col customWidth="1" min="5" max="5" width="14.43"/>
    <col customWidth="1" min="6" max="9" width="21.57"/>
    <col customWidth="1" min="11" max="12" width="21.57"/>
    <col customWidth="1" min="13" max="13" width="7.0"/>
  </cols>
  <sheetData>
    <row r="1">
      <c r="A1" s="6"/>
      <c r="B1" s="6"/>
      <c r="C1" s="6"/>
      <c r="D1" s="6"/>
      <c r="E1" s="5"/>
      <c r="F1" s="6"/>
      <c r="G1" s="6"/>
      <c r="H1" s="6"/>
    </row>
    <row r="2">
      <c r="A2" s="6"/>
      <c r="B2" s="6"/>
      <c r="C2" s="6"/>
      <c r="D2" s="6"/>
      <c r="E2" s="5"/>
      <c r="F2" s="6"/>
      <c r="G2" s="6"/>
      <c r="H2" s="6"/>
    </row>
    <row r="3">
      <c r="A3" s="7" t="s">
        <v>12</v>
      </c>
      <c r="B3" s="8"/>
      <c r="C3" s="8"/>
      <c r="D3" s="9"/>
      <c r="E3" s="10"/>
      <c r="F3" s="7" t="s">
        <v>13</v>
      </c>
      <c r="G3" s="8"/>
      <c r="H3" s="8"/>
      <c r="I3" s="9"/>
      <c r="J3" s="2"/>
      <c r="K3" s="7" t="s">
        <v>14</v>
      </c>
      <c r="L3" s="8"/>
      <c r="M3" s="8"/>
      <c r="N3" s="8"/>
      <c r="O3" s="9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1" t="s">
        <v>15</v>
      </c>
      <c r="B4" s="12" t="s">
        <v>16</v>
      </c>
      <c r="C4" s="12" t="s">
        <v>17</v>
      </c>
      <c r="D4" s="12" t="s">
        <v>18</v>
      </c>
      <c r="E4" s="5"/>
      <c r="F4" s="12" t="s">
        <v>19</v>
      </c>
      <c r="G4" s="12" t="s">
        <v>20</v>
      </c>
      <c r="H4" s="11" t="s">
        <v>21</v>
      </c>
      <c r="I4" s="9"/>
      <c r="K4" s="13" t="s">
        <v>22</v>
      </c>
      <c r="L4" s="14"/>
      <c r="M4" s="14"/>
      <c r="N4" s="14"/>
      <c r="O4" s="15"/>
    </row>
    <row r="5">
      <c r="A5" s="16" t="s">
        <v>23</v>
      </c>
      <c r="B5" s="17" t="s">
        <v>24</v>
      </c>
      <c r="C5" s="17" t="s">
        <v>25</v>
      </c>
      <c r="D5" s="17" t="s">
        <v>26</v>
      </c>
      <c r="E5" s="5"/>
      <c r="F5" s="17" t="s">
        <v>27</v>
      </c>
      <c r="G5" s="17" t="s">
        <v>28</v>
      </c>
      <c r="H5" s="18" t="s">
        <v>28</v>
      </c>
      <c r="I5" s="19" t="s">
        <v>29</v>
      </c>
      <c r="K5" s="18" t="s">
        <v>30</v>
      </c>
      <c r="L5" s="15"/>
      <c r="M5" s="20" t="s">
        <v>31</v>
      </c>
      <c r="N5" s="18" t="s">
        <v>32</v>
      </c>
      <c r="O5" s="15"/>
    </row>
    <row r="6">
      <c r="A6" s="16" t="s">
        <v>33</v>
      </c>
      <c r="B6" s="21" t="s">
        <v>34</v>
      </c>
      <c r="C6" s="21" t="s">
        <v>35</v>
      </c>
      <c r="D6" s="21" t="s">
        <v>36</v>
      </c>
      <c r="E6" s="5"/>
      <c r="F6" s="21" t="s">
        <v>37</v>
      </c>
      <c r="G6" s="21" t="s">
        <v>38</v>
      </c>
      <c r="H6" s="16" t="s">
        <v>39</v>
      </c>
      <c r="I6" s="22" t="s">
        <v>40</v>
      </c>
      <c r="K6" s="16" t="s">
        <v>41</v>
      </c>
      <c r="L6" s="23"/>
      <c r="M6" s="24"/>
      <c r="N6" s="16" t="s">
        <v>42</v>
      </c>
      <c r="O6" s="23"/>
    </row>
    <row r="7">
      <c r="A7" s="16" t="s">
        <v>43</v>
      </c>
      <c r="B7" s="21" t="s">
        <v>44</v>
      </c>
      <c r="C7" s="21" t="s">
        <v>45</v>
      </c>
      <c r="D7" s="21" t="s">
        <v>46</v>
      </c>
      <c r="E7" s="5"/>
      <c r="F7" s="21" t="s">
        <v>47</v>
      </c>
      <c r="G7" s="21" t="s">
        <v>48</v>
      </c>
      <c r="H7" s="16" t="s">
        <v>49</v>
      </c>
      <c r="I7" s="22" t="s">
        <v>50</v>
      </c>
      <c r="K7" s="16" t="s">
        <v>51</v>
      </c>
      <c r="L7" s="23"/>
      <c r="M7" s="24"/>
      <c r="N7" s="16" t="s">
        <v>52</v>
      </c>
      <c r="O7" s="23"/>
    </row>
    <row r="8">
      <c r="A8" s="16" t="s">
        <v>53</v>
      </c>
      <c r="B8" s="21" t="s">
        <v>54</v>
      </c>
      <c r="C8" s="21" t="s">
        <v>55</v>
      </c>
      <c r="D8" s="25" t="s">
        <v>56</v>
      </c>
      <c r="E8" s="5"/>
      <c r="F8" s="21" t="s">
        <v>57</v>
      </c>
      <c r="G8" s="21" t="s">
        <v>58</v>
      </c>
      <c r="H8" s="16" t="s">
        <v>59</v>
      </c>
      <c r="I8" s="22" t="s">
        <v>60</v>
      </c>
      <c r="K8" s="16" t="s">
        <v>61</v>
      </c>
      <c r="L8" s="23"/>
      <c r="M8" s="24"/>
      <c r="N8" s="16" t="s">
        <v>62</v>
      </c>
      <c r="O8" s="23"/>
    </row>
    <row r="9">
      <c r="A9" s="16" t="s">
        <v>63</v>
      </c>
      <c r="B9" s="21" t="s">
        <v>64</v>
      </c>
      <c r="C9" s="21" t="s">
        <v>65</v>
      </c>
      <c r="D9" s="6"/>
      <c r="E9" s="5"/>
      <c r="F9" s="21" t="s">
        <v>66</v>
      </c>
      <c r="G9" s="21" t="s">
        <v>67</v>
      </c>
      <c r="H9" s="16" t="s">
        <v>68</v>
      </c>
      <c r="I9" s="22" t="s">
        <v>69</v>
      </c>
      <c r="K9" s="16" t="s">
        <v>70</v>
      </c>
      <c r="L9" s="23"/>
      <c r="M9" s="24"/>
      <c r="N9" s="16" t="s">
        <v>71</v>
      </c>
      <c r="O9" s="23"/>
    </row>
    <row r="10">
      <c r="A10" s="16" t="s">
        <v>72</v>
      </c>
      <c r="B10" s="21" t="s">
        <v>73</v>
      </c>
      <c r="C10" s="21" t="s">
        <v>74</v>
      </c>
      <c r="D10" s="6"/>
      <c r="E10" s="5"/>
      <c r="F10" s="21" t="s">
        <v>75</v>
      </c>
      <c r="G10" s="21" t="s">
        <v>76</v>
      </c>
      <c r="H10" s="16" t="s">
        <v>38</v>
      </c>
      <c r="I10" s="22" t="s">
        <v>77</v>
      </c>
      <c r="K10" s="16" t="s">
        <v>78</v>
      </c>
      <c r="L10" s="23"/>
      <c r="M10" s="24"/>
      <c r="N10" s="16" t="s">
        <v>79</v>
      </c>
      <c r="O10" s="23"/>
    </row>
    <row r="11">
      <c r="A11" s="16" t="s">
        <v>80</v>
      </c>
      <c r="B11" s="21" t="s">
        <v>81</v>
      </c>
      <c r="C11" s="21" t="s">
        <v>82</v>
      </c>
      <c r="D11" s="6"/>
      <c r="E11" s="5"/>
      <c r="F11" s="21" t="s">
        <v>83</v>
      </c>
      <c r="G11" s="21" t="s">
        <v>84</v>
      </c>
      <c r="H11" s="16" t="s">
        <v>48</v>
      </c>
      <c r="I11" s="22" t="s">
        <v>85</v>
      </c>
      <c r="K11" s="16" t="s">
        <v>86</v>
      </c>
      <c r="L11" s="23"/>
      <c r="M11" s="24"/>
      <c r="N11" s="16" t="s">
        <v>87</v>
      </c>
      <c r="O11" s="23"/>
    </row>
    <row r="12">
      <c r="A12" s="16" t="s">
        <v>88</v>
      </c>
      <c r="B12" s="21" t="s">
        <v>89</v>
      </c>
      <c r="C12" s="21" t="s">
        <v>90</v>
      </c>
      <c r="D12" s="6"/>
      <c r="E12" s="5"/>
      <c r="F12" s="21" t="s">
        <v>91</v>
      </c>
      <c r="G12" s="21" t="s">
        <v>92</v>
      </c>
      <c r="H12" s="16" t="s">
        <v>93</v>
      </c>
      <c r="I12" s="22" t="s">
        <v>94</v>
      </c>
      <c r="K12" s="16" t="s">
        <v>95</v>
      </c>
      <c r="L12" s="23"/>
      <c r="M12" s="24"/>
      <c r="N12" s="16" t="s">
        <v>96</v>
      </c>
      <c r="O12" s="23"/>
    </row>
    <row r="13">
      <c r="A13" s="16" t="s">
        <v>97</v>
      </c>
      <c r="B13" s="25" t="s">
        <v>98</v>
      </c>
      <c r="C13" s="21" t="s">
        <v>99</v>
      </c>
      <c r="D13" s="6"/>
      <c r="E13" s="5"/>
      <c r="F13" s="21" t="s">
        <v>100</v>
      </c>
      <c r="G13" s="21" t="s">
        <v>101</v>
      </c>
      <c r="H13" s="16" t="s">
        <v>102</v>
      </c>
      <c r="I13" s="22" t="s">
        <v>103</v>
      </c>
      <c r="K13" s="16" t="s">
        <v>104</v>
      </c>
      <c r="L13" s="23"/>
      <c r="M13" s="24"/>
      <c r="N13" s="16" t="s">
        <v>105</v>
      </c>
      <c r="O13" s="23"/>
    </row>
    <row r="14">
      <c r="A14" s="21" t="s">
        <v>106</v>
      </c>
      <c r="B14" s="6"/>
      <c r="C14" s="25" t="s">
        <v>107</v>
      </c>
      <c r="D14" s="6"/>
      <c r="E14" s="5"/>
      <c r="F14" s="21" t="s">
        <v>103</v>
      </c>
      <c r="G14" s="21" t="s">
        <v>100</v>
      </c>
      <c r="H14" s="16" t="s">
        <v>108</v>
      </c>
      <c r="I14" s="22" t="s">
        <v>109</v>
      </c>
      <c r="K14" s="16" t="s">
        <v>110</v>
      </c>
      <c r="L14" s="23"/>
      <c r="M14" s="24"/>
      <c r="N14" s="16" t="s">
        <v>111</v>
      </c>
      <c r="O14" s="23"/>
    </row>
    <row r="15">
      <c r="A15" s="21" t="s">
        <v>112</v>
      </c>
      <c r="B15" s="6"/>
      <c r="C15" s="6"/>
      <c r="D15" s="6"/>
      <c r="E15" s="5"/>
      <c r="F15" s="21" t="s">
        <v>113</v>
      </c>
      <c r="G15" s="21" t="s">
        <v>114</v>
      </c>
      <c r="H15" s="16" t="s">
        <v>115</v>
      </c>
      <c r="I15" s="22" t="s">
        <v>116</v>
      </c>
      <c r="K15" s="16" t="s">
        <v>117</v>
      </c>
      <c r="L15" s="23"/>
      <c r="M15" s="24"/>
      <c r="N15" s="16" t="s">
        <v>118</v>
      </c>
      <c r="O15" s="23"/>
    </row>
    <row r="16">
      <c r="A16" s="21" t="s">
        <v>119</v>
      </c>
      <c r="B16" s="6"/>
      <c r="C16" s="6"/>
      <c r="D16" s="6"/>
      <c r="E16" s="5"/>
      <c r="F16" s="21" t="s">
        <v>120</v>
      </c>
      <c r="G16" s="21" t="s">
        <v>121</v>
      </c>
      <c r="H16" s="16" t="s">
        <v>27</v>
      </c>
      <c r="I16" s="22" t="s">
        <v>113</v>
      </c>
      <c r="K16" s="16" t="s">
        <v>122</v>
      </c>
      <c r="L16" s="23"/>
      <c r="M16" s="24"/>
      <c r="N16" s="16" t="s">
        <v>123</v>
      </c>
      <c r="O16" s="23"/>
    </row>
    <row r="17">
      <c r="A17" s="21" t="s">
        <v>124</v>
      </c>
      <c r="B17" s="6"/>
      <c r="C17" s="6"/>
      <c r="D17" s="6"/>
      <c r="E17" s="5"/>
      <c r="F17" s="21" t="s">
        <v>125</v>
      </c>
      <c r="G17" s="21" t="s">
        <v>94</v>
      </c>
      <c r="H17" s="16" t="s">
        <v>37</v>
      </c>
      <c r="I17" s="22" t="s">
        <v>120</v>
      </c>
      <c r="K17" s="16" t="s">
        <v>126</v>
      </c>
      <c r="L17" s="23"/>
      <c r="M17" s="24"/>
      <c r="N17" s="16" t="s">
        <v>127</v>
      </c>
      <c r="O17" s="23"/>
    </row>
    <row r="18">
      <c r="A18" s="21" t="s">
        <v>128</v>
      </c>
      <c r="B18" s="6"/>
      <c r="C18" s="6"/>
      <c r="D18" s="6"/>
      <c r="E18" s="5"/>
      <c r="F18" s="21" t="s">
        <v>129</v>
      </c>
      <c r="G18" s="21" t="s">
        <v>103</v>
      </c>
      <c r="H18" s="16" t="s">
        <v>130</v>
      </c>
      <c r="I18" s="22" t="s">
        <v>125</v>
      </c>
      <c r="K18" s="16" t="s">
        <v>131</v>
      </c>
      <c r="L18" s="23"/>
      <c r="M18" s="24"/>
      <c r="N18" s="16" t="s">
        <v>132</v>
      </c>
      <c r="O18" s="23"/>
    </row>
    <row r="19">
      <c r="A19" s="21" t="s">
        <v>133</v>
      </c>
      <c r="B19" s="6"/>
      <c r="C19" s="6"/>
      <c r="D19" s="6"/>
      <c r="E19" s="5"/>
      <c r="F19" s="21" t="s">
        <v>134</v>
      </c>
      <c r="G19" s="21" t="s">
        <v>109</v>
      </c>
      <c r="H19" s="16" t="s">
        <v>58</v>
      </c>
      <c r="I19" s="22" t="s">
        <v>129</v>
      </c>
      <c r="K19" s="16" t="s">
        <v>135</v>
      </c>
      <c r="L19" s="23"/>
      <c r="M19" s="24"/>
      <c r="N19" s="16" t="s">
        <v>136</v>
      </c>
      <c r="O19" s="23"/>
    </row>
    <row r="20">
      <c r="A20" s="21" t="s">
        <v>137</v>
      </c>
      <c r="B20" s="6"/>
      <c r="C20" s="6"/>
      <c r="D20" s="6"/>
      <c r="E20" s="5"/>
      <c r="F20" s="21" t="s">
        <v>138</v>
      </c>
      <c r="G20" s="21" t="s">
        <v>116</v>
      </c>
      <c r="H20" s="16" t="s">
        <v>139</v>
      </c>
      <c r="I20" s="22" t="s">
        <v>134</v>
      </c>
      <c r="K20" s="26" t="s">
        <v>140</v>
      </c>
      <c r="L20" s="27"/>
      <c r="M20" s="28"/>
      <c r="N20" s="26" t="s">
        <v>141</v>
      </c>
      <c r="O20" s="27"/>
    </row>
    <row r="21" ht="15.75" customHeight="1">
      <c r="A21" s="21" t="s">
        <v>142</v>
      </c>
      <c r="B21" s="6"/>
      <c r="C21" s="6"/>
      <c r="D21" s="6"/>
      <c r="E21" s="5"/>
      <c r="F21" s="21" t="s">
        <v>143</v>
      </c>
      <c r="G21" s="21" t="s">
        <v>144</v>
      </c>
      <c r="H21" s="16" t="s">
        <v>145</v>
      </c>
      <c r="I21" s="22" t="s">
        <v>146</v>
      </c>
    </row>
    <row r="22" ht="15.75" customHeight="1">
      <c r="A22" s="21" t="s">
        <v>147</v>
      </c>
      <c r="B22" s="6"/>
      <c r="C22" s="6"/>
      <c r="D22" s="6"/>
      <c r="E22" s="5"/>
      <c r="F22" s="21" t="s">
        <v>148</v>
      </c>
      <c r="G22" s="21" t="s">
        <v>149</v>
      </c>
      <c r="H22" s="16" t="s">
        <v>150</v>
      </c>
      <c r="I22" s="22" t="s">
        <v>151</v>
      </c>
    </row>
    <row r="23" ht="15.75" customHeight="1">
      <c r="A23" s="21" t="s">
        <v>152</v>
      </c>
      <c r="B23" s="6"/>
      <c r="C23" s="6"/>
      <c r="D23" s="6"/>
      <c r="E23" s="5"/>
      <c r="F23" s="21" t="s">
        <v>153</v>
      </c>
      <c r="G23" s="21" t="s">
        <v>154</v>
      </c>
      <c r="H23" s="16" t="s">
        <v>155</v>
      </c>
      <c r="I23" s="22" t="s">
        <v>156</v>
      </c>
    </row>
    <row r="24" ht="15.75" customHeight="1">
      <c r="A24" s="21" t="s">
        <v>157</v>
      </c>
      <c r="B24" s="6"/>
      <c r="C24" s="6"/>
      <c r="D24" s="6"/>
      <c r="E24" s="5"/>
      <c r="F24" s="25" t="s">
        <v>158</v>
      </c>
      <c r="G24" s="21" t="s">
        <v>159</v>
      </c>
      <c r="H24" s="16" t="s">
        <v>160</v>
      </c>
      <c r="I24" s="22" t="s">
        <v>161</v>
      </c>
      <c r="K24" s="29" t="s">
        <v>162</v>
      </c>
      <c r="L24" s="14"/>
      <c r="M24" s="14"/>
      <c r="N24" s="14"/>
      <c r="O24" s="14"/>
      <c r="P24" s="15"/>
    </row>
    <row r="25" ht="15.75" customHeight="1">
      <c r="A25" s="21" t="s">
        <v>163</v>
      </c>
      <c r="B25" s="6"/>
      <c r="C25" s="6"/>
      <c r="D25" s="6"/>
      <c r="E25" s="5"/>
      <c r="F25" s="6"/>
      <c r="G25" s="21" t="s">
        <v>164</v>
      </c>
      <c r="H25" s="16" t="s">
        <v>165</v>
      </c>
      <c r="I25" s="22" t="s">
        <v>144</v>
      </c>
      <c r="K25" s="30" t="s">
        <v>166</v>
      </c>
      <c r="L25" s="14"/>
      <c r="M25" s="14"/>
      <c r="N25" s="14"/>
      <c r="O25" s="14"/>
      <c r="P25" s="15"/>
    </row>
    <row r="26" ht="15.75" customHeight="1">
      <c r="A26" s="21" t="s">
        <v>167</v>
      </c>
      <c r="B26" s="6"/>
      <c r="C26" s="6"/>
      <c r="D26" s="6"/>
      <c r="E26" s="5"/>
      <c r="F26" s="6"/>
      <c r="G26" s="21" t="s">
        <v>168</v>
      </c>
      <c r="H26" s="16" t="s">
        <v>169</v>
      </c>
      <c r="I26" s="22" t="s">
        <v>149</v>
      </c>
      <c r="K26" s="31" t="s">
        <v>170</v>
      </c>
      <c r="P26" s="23"/>
    </row>
    <row r="27" ht="15.75" customHeight="1">
      <c r="A27" s="21" t="s">
        <v>171</v>
      </c>
      <c r="B27" s="6"/>
      <c r="C27" s="6"/>
      <c r="D27" s="6"/>
      <c r="E27" s="5"/>
      <c r="F27" s="6"/>
      <c r="G27" s="21" t="s">
        <v>172</v>
      </c>
      <c r="H27" s="16" t="s">
        <v>173</v>
      </c>
      <c r="I27" s="22" t="s">
        <v>154</v>
      </c>
      <c r="K27" s="31" t="s">
        <v>174</v>
      </c>
      <c r="P27" s="23"/>
    </row>
    <row r="28" ht="15.75" customHeight="1">
      <c r="A28" s="21" t="s">
        <v>175</v>
      </c>
      <c r="B28" s="6"/>
      <c r="C28" s="6"/>
      <c r="D28" s="6"/>
      <c r="E28" s="5"/>
      <c r="F28" s="6"/>
      <c r="G28" s="21" t="s">
        <v>176</v>
      </c>
      <c r="H28" s="16" t="s">
        <v>177</v>
      </c>
      <c r="I28" s="22" t="s">
        <v>159</v>
      </c>
      <c r="K28" s="31" t="s">
        <v>178</v>
      </c>
      <c r="P28" s="23"/>
    </row>
    <row r="29" ht="15.75" customHeight="1">
      <c r="A29" s="21" t="s">
        <v>179</v>
      </c>
      <c r="B29" s="6"/>
      <c r="C29" s="6"/>
      <c r="D29" s="6"/>
      <c r="E29" s="5"/>
      <c r="F29" s="6"/>
      <c r="G29" s="21" t="s">
        <v>180</v>
      </c>
      <c r="H29" s="16" t="s">
        <v>181</v>
      </c>
      <c r="I29" s="22" t="s">
        <v>182</v>
      </c>
      <c r="K29" s="31" t="s">
        <v>183</v>
      </c>
      <c r="P29" s="23"/>
    </row>
    <row r="30" ht="15.75" customHeight="1">
      <c r="A30" s="21" t="s">
        <v>184</v>
      </c>
      <c r="B30" s="6"/>
      <c r="C30" s="6"/>
      <c r="D30" s="6"/>
      <c r="E30" s="5"/>
      <c r="F30" s="6"/>
      <c r="G30" s="21" t="s">
        <v>185</v>
      </c>
      <c r="H30" s="16" t="s">
        <v>47</v>
      </c>
      <c r="I30" s="22" t="s">
        <v>186</v>
      </c>
      <c r="K30" s="31" t="s">
        <v>187</v>
      </c>
      <c r="P30" s="23"/>
    </row>
    <row r="31" ht="15.75" customHeight="1">
      <c r="A31" s="21" t="s">
        <v>188</v>
      </c>
      <c r="B31" s="6"/>
      <c r="C31" s="6"/>
      <c r="D31" s="6"/>
      <c r="E31" s="5"/>
      <c r="F31" s="6"/>
      <c r="G31" s="21" t="s">
        <v>189</v>
      </c>
      <c r="H31" s="16" t="s">
        <v>57</v>
      </c>
      <c r="I31" s="22" t="s">
        <v>190</v>
      </c>
      <c r="K31" s="31" t="s">
        <v>191</v>
      </c>
      <c r="P31" s="23"/>
    </row>
    <row r="32" ht="15.75" customHeight="1">
      <c r="A32" s="21" t="s">
        <v>192</v>
      </c>
      <c r="B32" s="6"/>
      <c r="C32" s="6"/>
      <c r="D32" s="6"/>
      <c r="E32" s="5"/>
      <c r="F32" s="6"/>
      <c r="G32" s="21" t="s">
        <v>153</v>
      </c>
      <c r="H32" s="16" t="s">
        <v>66</v>
      </c>
      <c r="I32" s="22" t="s">
        <v>193</v>
      </c>
      <c r="K32" s="31" t="s">
        <v>194</v>
      </c>
      <c r="P32" s="23"/>
    </row>
    <row r="33" ht="15.75" customHeight="1">
      <c r="A33" s="21" t="s">
        <v>195</v>
      </c>
      <c r="B33" s="6"/>
      <c r="C33" s="6"/>
      <c r="D33" s="6"/>
      <c r="E33" s="5"/>
      <c r="F33" s="6"/>
      <c r="G33" s="25" t="s">
        <v>158</v>
      </c>
      <c r="H33" s="16" t="s">
        <v>75</v>
      </c>
      <c r="I33" s="22" t="s">
        <v>196</v>
      </c>
      <c r="K33" s="31" t="s">
        <v>197</v>
      </c>
      <c r="P33" s="23"/>
    </row>
    <row r="34" ht="15.75" customHeight="1">
      <c r="A34" s="21" t="s">
        <v>198</v>
      </c>
      <c r="B34" s="6"/>
      <c r="C34" s="6"/>
      <c r="D34" s="6"/>
      <c r="E34" s="5"/>
      <c r="F34" s="6"/>
      <c r="G34" s="6"/>
      <c r="H34" s="16" t="s">
        <v>199</v>
      </c>
      <c r="I34" s="22" t="s">
        <v>200</v>
      </c>
      <c r="K34" s="31" t="s">
        <v>201</v>
      </c>
      <c r="P34" s="23"/>
    </row>
    <row r="35" ht="15.75" customHeight="1">
      <c r="A35" s="21" t="s">
        <v>202</v>
      </c>
      <c r="B35" s="6"/>
      <c r="C35" s="6"/>
      <c r="D35" s="6"/>
      <c r="E35" s="5"/>
      <c r="F35" s="6"/>
      <c r="G35" s="6"/>
      <c r="H35" s="16" t="s">
        <v>203</v>
      </c>
      <c r="I35" s="22" t="s">
        <v>204</v>
      </c>
      <c r="K35" s="32" t="s">
        <v>205</v>
      </c>
      <c r="L35" s="33"/>
      <c r="M35" s="33"/>
      <c r="N35" s="33"/>
      <c r="O35" s="33"/>
      <c r="P35" s="27"/>
    </row>
    <row r="36" ht="15.75" customHeight="1">
      <c r="A36" s="21" t="s">
        <v>206</v>
      </c>
      <c r="B36" s="6"/>
      <c r="C36" s="6"/>
      <c r="D36" s="6"/>
      <c r="E36" s="5"/>
      <c r="F36" s="6"/>
      <c r="G36" s="6"/>
      <c r="H36" s="16" t="s">
        <v>207</v>
      </c>
      <c r="I36" s="22" t="s">
        <v>138</v>
      </c>
    </row>
    <row r="37" ht="15.75" customHeight="1">
      <c r="A37" s="21" t="s">
        <v>208</v>
      </c>
      <c r="B37" s="6"/>
      <c r="C37" s="6"/>
      <c r="D37" s="6"/>
      <c r="E37" s="5"/>
      <c r="F37" s="6"/>
      <c r="G37" s="6"/>
      <c r="H37" s="16" t="s">
        <v>209</v>
      </c>
      <c r="I37" s="22" t="s">
        <v>143</v>
      </c>
    </row>
    <row r="38" ht="15.75" customHeight="1">
      <c r="A38" s="21" t="s">
        <v>210</v>
      </c>
      <c r="B38" s="6"/>
      <c r="C38" s="6"/>
      <c r="D38" s="6"/>
      <c r="E38" s="5"/>
      <c r="F38" s="6"/>
      <c r="G38" s="6"/>
      <c r="H38" s="16" t="s">
        <v>211</v>
      </c>
      <c r="I38" s="22" t="s">
        <v>148</v>
      </c>
    </row>
    <row r="39" ht="15.75" customHeight="1">
      <c r="A39" s="21" t="s">
        <v>212</v>
      </c>
      <c r="B39" s="6"/>
      <c r="C39" s="6"/>
      <c r="D39" s="6"/>
      <c r="E39" s="5"/>
      <c r="F39" s="6"/>
      <c r="G39" s="6"/>
      <c r="H39" s="16" t="s">
        <v>213</v>
      </c>
      <c r="I39" s="22" t="s">
        <v>214</v>
      </c>
    </row>
    <row r="40" ht="15.75" customHeight="1">
      <c r="A40" s="21" t="s">
        <v>215</v>
      </c>
      <c r="B40" s="6"/>
      <c r="C40" s="6"/>
      <c r="D40" s="6"/>
      <c r="E40" s="5"/>
      <c r="F40" s="6"/>
      <c r="G40" s="6"/>
      <c r="H40" s="16" t="s">
        <v>216</v>
      </c>
      <c r="I40" s="22" t="s">
        <v>217</v>
      </c>
    </row>
    <row r="41" ht="15.75" customHeight="1">
      <c r="A41" s="21" t="s">
        <v>218</v>
      </c>
      <c r="B41" s="6"/>
      <c r="C41" s="6"/>
      <c r="D41" s="6"/>
      <c r="E41" s="5"/>
      <c r="F41" s="6"/>
      <c r="G41" s="6"/>
      <c r="H41" s="16" t="s">
        <v>219</v>
      </c>
      <c r="I41" s="22" t="s">
        <v>220</v>
      </c>
    </row>
    <row r="42" ht="15.75" customHeight="1">
      <c r="A42" s="21" t="s">
        <v>221</v>
      </c>
      <c r="B42" s="6"/>
      <c r="C42" s="6"/>
      <c r="D42" s="6"/>
      <c r="E42" s="5"/>
      <c r="F42" s="6"/>
      <c r="G42" s="6"/>
      <c r="H42" s="16" t="s">
        <v>222</v>
      </c>
      <c r="I42" s="22" t="s">
        <v>223</v>
      </c>
    </row>
    <row r="43" ht="15.75" customHeight="1">
      <c r="A43" s="25" t="s">
        <v>224</v>
      </c>
      <c r="B43" s="6"/>
      <c r="C43" s="6"/>
      <c r="D43" s="6"/>
      <c r="E43" s="5"/>
      <c r="F43" s="6"/>
      <c r="G43" s="6"/>
      <c r="H43" s="16" t="s">
        <v>225</v>
      </c>
      <c r="I43" s="22" t="s">
        <v>164</v>
      </c>
    </row>
    <row r="44" ht="15.75" customHeight="1">
      <c r="A44" s="6"/>
      <c r="B44" s="6"/>
      <c r="C44" s="6"/>
      <c r="D44" s="6"/>
      <c r="E44" s="5"/>
      <c r="F44" s="6"/>
      <c r="G44" s="6"/>
      <c r="H44" s="16" t="s">
        <v>226</v>
      </c>
      <c r="I44" s="22" t="s">
        <v>168</v>
      </c>
    </row>
    <row r="45" ht="15.75" customHeight="1">
      <c r="A45" s="6"/>
      <c r="B45" s="6"/>
      <c r="C45" s="6"/>
      <c r="D45" s="6"/>
      <c r="E45" s="5"/>
      <c r="F45" s="6"/>
      <c r="G45" s="6"/>
      <c r="H45" s="16" t="s">
        <v>227</v>
      </c>
      <c r="I45" s="22" t="s">
        <v>228</v>
      </c>
    </row>
    <row r="46" ht="15.75" customHeight="1">
      <c r="A46" s="6"/>
      <c r="B46" s="6"/>
      <c r="C46" s="6"/>
      <c r="D46" s="6"/>
      <c r="E46" s="5"/>
      <c r="F46" s="6"/>
      <c r="G46" s="6"/>
      <c r="H46" s="16" t="s">
        <v>229</v>
      </c>
      <c r="I46" s="22" t="s">
        <v>230</v>
      </c>
    </row>
    <row r="47" ht="15.75" customHeight="1">
      <c r="A47" s="6"/>
      <c r="B47" s="6"/>
      <c r="C47" s="6"/>
      <c r="D47" s="6"/>
      <c r="E47" s="5"/>
      <c r="F47" s="6"/>
      <c r="G47" s="6"/>
      <c r="H47" s="16" t="s">
        <v>231</v>
      </c>
      <c r="I47" s="22" t="s">
        <v>232</v>
      </c>
    </row>
    <row r="48" ht="15.75" customHeight="1">
      <c r="A48" s="6"/>
      <c r="B48" s="6"/>
      <c r="C48" s="6"/>
      <c r="D48" s="6"/>
      <c r="E48" s="5"/>
      <c r="F48" s="6"/>
      <c r="G48" s="6"/>
      <c r="H48" s="16" t="s">
        <v>233</v>
      </c>
      <c r="I48" s="22" t="s">
        <v>172</v>
      </c>
    </row>
    <row r="49" ht="15.75" customHeight="1">
      <c r="A49" s="6"/>
      <c r="B49" s="6"/>
      <c r="C49" s="6"/>
      <c r="D49" s="6"/>
      <c r="E49" s="5"/>
      <c r="F49" s="6"/>
      <c r="G49" s="6"/>
      <c r="H49" s="16" t="s">
        <v>234</v>
      </c>
      <c r="I49" s="22" t="s">
        <v>235</v>
      </c>
    </row>
    <row r="50" ht="15.75" customHeight="1">
      <c r="A50" s="6"/>
      <c r="B50" s="6"/>
      <c r="C50" s="6"/>
      <c r="D50" s="6"/>
      <c r="E50" s="5"/>
      <c r="F50" s="6"/>
      <c r="G50" s="6"/>
      <c r="H50" s="16" t="s">
        <v>236</v>
      </c>
      <c r="I50" s="22" t="s">
        <v>237</v>
      </c>
    </row>
    <row r="51" ht="15.75" customHeight="1">
      <c r="A51" s="6"/>
      <c r="B51" s="6"/>
      <c r="C51" s="6"/>
      <c r="D51" s="6"/>
      <c r="E51" s="5"/>
      <c r="F51" s="6"/>
      <c r="G51" s="6"/>
      <c r="H51" s="16" t="s">
        <v>238</v>
      </c>
      <c r="I51" s="22" t="s">
        <v>239</v>
      </c>
    </row>
    <row r="52" ht="15.75" customHeight="1">
      <c r="A52" s="6"/>
      <c r="B52" s="6"/>
      <c r="C52" s="6"/>
      <c r="D52" s="6"/>
      <c r="E52" s="5"/>
      <c r="F52" s="6"/>
      <c r="G52" s="6"/>
      <c r="H52" s="16" t="s">
        <v>240</v>
      </c>
      <c r="I52" s="22" t="s">
        <v>241</v>
      </c>
    </row>
    <row r="53" ht="15.75" customHeight="1">
      <c r="A53" s="6"/>
      <c r="B53" s="6"/>
      <c r="C53" s="6"/>
      <c r="D53" s="6"/>
      <c r="E53" s="5"/>
      <c r="F53" s="6"/>
      <c r="G53" s="6"/>
      <c r="H53" s="16" t="s">
        <v>242</v>
      </c>
      <c r="I53" s="22" t="s">
        <v>243</v>
      </c>
    </row>
    <row r="54" ht="15.75" customHeight="1">
      <c r="A54" s="6"/>
      <c r="B54" s="6"/>
      <c r="C54" s="6"/>
      <c r="D54" s="6"/>
      <c r="E54" s="5"/>
      <c r="F54" s="6"/>
      <c r="G54" s="6"/>
      <c r="H54" s="16" t="s">
        <v>244</v>
      </c>
      <c r="I54" s="22" t="s">
        <v>245</v>
      </c>
    </row>
    <row r="55" ht="15.75" customHeight="1">
      <c r="A55" s="6"/>
      <c r="B55" s="6"/>
      <c r="C55" s="6"/>
      <c r="D55" s="6"/>
      <c r="E55" s="5"/>
      <c r="F55" s="6"/>
      <c r="G55" s="6"/>
      <c r="H55" s="16" t="s">
        <v>246</v>
      </c>
      <c r="I55" s="22" t="s">
        <v>247</v>
      </c>
    </row>
    <row r="56" ht="15.75" customHeight="1">
      <c r="A56" s="6"/>
      <c r="B56" s="6"/>
      <c r="C56" s="6"/>
      <c r="D56" s="6"/>
      <c r="E56" s="5"/>
      <c r="F56" s="6"/>
      <c r="G56" s="6"/>
      <c r="H56" s="16" t="s">
        <v>248</v>
      </c>
      <c r="I56" s="22" t="s">
        <v>176</v>
      </c>
    </row>
    <row r="57" ht="15.75" customHeight="1">
      <c r="A57" s="6"/>
      <c r="B57" s="6"/>
      <c r="C57" s="6"/>
      <c r="D57" s="6"/>
      <c r="E57" s="5"/>
      <c r="F57" s="6"/>
      <c r="G57" s="6"/>
      <c r="H57" s="16" t="s">
        <v>249</v>
      </c>
      <c r="I57" s="22" t="s">
        <v>250</v>
      </c>
    </row>
    <row r="58" ht="15.75" customHeight="1">
      <c r="A58" s="6"/>
      <c r="B58" s="6"/>
      <c r="C58" s="6"/>
      <c r="D58" s="6"/>
      <c r="E58" s="5"/>
      <c r="F58" s="6"/>
      <c r="G58" s="6"/>
      <c r="H58" s="16" t="s">
        <v>251</v>
      </c>
      <c r="I58" s="22" t="s">
        <v>252</v>
      </c>
    </row>
    <row r="59" ht="15.75" customHeight="1">
      <c r="A59" s="6"/>
      <c r="B59" s="6"/>
      <c r="C59" s="6"/>
      <c r="D59" s="6"/>
      <c r="E59" s="5"/>
      <c r="F59" s="6"/>
      <c r="G59" s="6"/>
      <c r="H59" s="16" t="s">
        <v>253</v>
      </c>
      <c r="I59" s="22" t="s">
        <v>254</v>
      </c>
    </row>
    <row r="60" ht="15.75" customHeight="1">
      <c r="A60" s="6"/>
      <c r="B60" s="6"/>
      <c r="C60" s="6"/>
      <c r="D60" s="6"/>
      <c r="E60" s="5"/>
      <c r="F60" s="6"/>
      <c r="G60" s="6"/>
      <c r="H60" s="16" t="s">
        <v>255</v>
      </c>
      <c r="I60" s="22" t="s">
        <v>256</v>
      </c>
    </row>
    <row r="61" ht="15.75" customHeight="1">
      <c r="A61" s="6"/>
      <c r="B61" s="6"/>
      <c r="C61" s="6"/>
      <c r="D61" s="6"/>
      <c r="E61" s="5"/>
      <c r="F61" s="6"/>
      <c r="G61" s="6"/>
      <c r="H61" s="16" t="s">
        <v>257</v>
      </c>
      <c r="I61" s="22" t="s">
        <v>258</v>
      </c>
    </row>
    <row r="62" ht="15.75" customHeight="1">
      <c r="A62" s="6"/>
      <c r="B62" s="6"/>
      <c r="C62" s="6"/>
      <c r="D62" s="6"/>
      <c r="E62" s="5"/>
      <c r="F62" s="6"/>
      <c r="G62" s="6"/>
      <c r="H62" s="16" t="s">
        <v>67</v>
      </c>
      <c r="I62" s="22" t="s">
        <v>259</v>
      </c>
    </row>
    <row r="63" ht="15.75" customHeight="1">
      <c r="A63" s="6"/>
      <c r="B63" s="6"/>
      <c r="C63" s="6"/>
      <c r="D63" s="6"/>
      <c r="E63" s="5"/>
      <c r="F63" s="6"/>
      <c r="G63" s="6"/>
      <c r="H63" s="16" t="s">
        <v>76</v>
      </c>
      <c r="I63" s="22" t="s">
        <v>260</v>
      </c>
    </row>
    <row r="64" ht="15.75" customHeight="1">
      <c r="A64" s="6"/>
      <c r="B64" s="6"/>
      <c r="C64" s="6"/>
      <c r="D64" s="6"/>
      <c r="E64" s="5"/>
      <c r="F64" s="6"/>
      <c r="G64" s="6"/>
      <c r="H64" s="16" t="s">
        <v>261</v>
      </c>
      <c r="I64" s="22" t="s">
        <v>180</v>
      </c>
    </row>
    <row r="65" ht="15.75" customHeight="1">
      <c r="A65" s="6"/>
      <c r="B65" s="6"/>
      <c r="C65" s="6"/>
      <c r="D65" s="6"/>
      <c r="E65" s="5"/>
      <c r="F65" s="6"/>
      <c r="G65" s="6"/>
      <c r="H65" s="16" t="s">
        <v>84</v>
      </c>
      <c r="I65" s="22" t="s">
        <v>185</v>
      </c>
    </row>
    <row r="66" ht="15.75" customHeight="1">
      <c r="A66" s="6"/>
      <c r="B66" s="6"/>
      <c r="C66" s="6"/>
      <c r="D66" s="6"/>
      <c r="E66" s="5"/>
      <c r="F66" s="6"/>
      <c r="G66" s="6"/>
      <c r="H66" s="16" t="s">
        <v>92</v>
      </c>
      <c r="I66" s="22" t="s">
        <v>189</v>
      </c>
    </row>
    <row r="67" ht="15.75" customHeight="1">
      <c r="A67" s="6"/>
      <c r="B67" s="6"/>
      <c r="C67" s="6"/>
      <c r="D67" s="6"/>
      <c r="E67" s="5"/>
      <c r="F67" s="6"/>
      <c r="G67" s="6"/>
      <c r="H67" s="16" t="s">
        <v>262</v>
      </c>
      <c r="I67" s="22" t="s">
        <v>263</v>
      </c>
    </row>
    <row r="68" ht="15.75" customHeight="1">
      <c r="A68" s="6"/>
      <c r="B68" s="6"/>
      <c r="C68" s="6"/>
      <c r="D68" s="6"/>
      <c r="E68" s="5"/>
      <c r="F68" s="6"/>
      <c r="G68" s="6"/>
      <c r="H68" s="16" t="s">
        <v>101</v>
      </c>
      <c r="I68" s="22" t="s">
        <v>264</v>
      </c>
    </row>
    <row r="69" ht="15.75" customHeight="1">
      <c r="A69" s="6"/>
      <c r="B69" s="6"/>
      <c r="C69" s="6"/>
      <c r="D69" s="6"/>
      <c r="E69" s="5"/>
      <c r="F69" s="6"/>
      <c r="G69" s="6"/>
      <c r="H69" s="16" t="s">
        <v>265</v>
      </c>
      <c r="I69" s="22" t="s">
        <v>266</v>
      </c>
    </row>
    <row r="70" ht="15.75" customHeight="1">
      <c r="A70" s="6"/>
      <c r="B70" s="6"/>
      <c r="C70" s="6"/>
      <c r="D70" s="6"/>
      <c r="E70" s="5"/>
      <c r="F70" s="6"/>
      <c r="G70" s="6"/>
      <c r="H70" s="16" t="s">
        <v>267</v>
      </c>
      <c r="I70" s="22" t="s">
        <v>153</v>
      </c>
    </row>
    <row r="71" ht="15.75" customHeight="1">
      <c r="A71" s="6"/>
      <c r="B71" s="6"/>
      <c r="C71" s="6"/>
      <c r="D71" s="6"/>
      <c r="E71" s="5"/>
      <c r="F71" s="6"/>
      <c r="G71" s="6"/>
      <c r="H71" s="16" t="s">
        <v>268</v>
      </c>
      <c r="I71" s="22" t="s">
        <v>158</v>
      </c>
    </row>
    <row r="72" ht="15.75" customHeight="1">
      <c r="A72" s="6"/>
      <c r="B72" s="6"/>
      <c r="C72" s="6"/>
      <c r="D72" s="6"/>
      <c r="E72" s="5"/>
      <c r="F72" s="6"/>
      <c r="G72" s="6"/>
      <c r="H72" s="16" t="s">
        <v>269</v>
      </c>
      <c r="I72" s="22" t="s">
        <v>270</v>
      </c>
    </row>
    <row r="73" ht="15.75" customHeight="1">
      <c r="A73" s="6"/>
      <c r="B73" s="6"/>
      <c r="C73" s="6"/>
      <c r="D73" s="6"/>
      <c r="E73" s="5"/>
      <c r="F73" s="6"/>
      <c r="G73" s="6"/>
      <c r="H73" s="16" t="s">
        <v>83</v>
      </c>
      <c r="I73" s="22" t="s">
        <v>271</v>
      </c>
    </row>
    <row r="74" ht="15.75" customHeight="1">
      <c r="A74" s="6"/>
      <c r="B74" s="6"/>
      <c r="C74" s="6"/>
      <c r="D74" s="6"/>
      <c r="E74" s="5"/>
      <c r="F74" s="6"/>
      <c r="G74" s="6"/>
      <c r="H74" s="16" t="s">
        <v>91</v>
      </c>
      <c r="I74" s="22" t="s">
        <v>272</v>
      </c>
    </row>
    <row r="75" ht="15.75" customHeight="1">
      <c r="A75" s="6"/>
      <c r="B75" s="6"/>
      <c r="C75" s="6"/>
      <c r="D75" s="6"/>
      <c r="E75" s="5"/>
      <c r="F75" s="6"/>
      <c r="G75" s="6"/>
      <c r="H75" s="16" t="s">
        <v>273</v>
      </c>
      <c r="I75" s="22" t="s">
        <v>274</v>
      </c>
    </row>
    <row r="76" ht="15.75" customHeight="1">
      <c r="A76" s="6"/>
      <c r="B76" s="6"/>
      <c r="C76" s="6"/>
      <c r="D76" s="6"/>
      <c r="E76" s="5"/>
      <c r="F76" s="6"/>
      <c r="G76" s="6"/>
      <c r="H76" s="16" t="s">
        <v>275</v>
      </c>
      <c r="I76" s="22" t="s">
        <v>276</v>
      </c>
    </row>
    <row r="77" ht="15.75" customHeight="1">
      <c r="A77" s="6"/>
      <c r="B77" s="6"/>
      <c r="C77" s="6"/>
      <c r="D77" s="6"/>
      <c r="E77" s="5"/>
      <c r="F77" s="6"/>
      <c r="G77" s="6"/>
      <c r="H77" s="16" t="s">
        <v>100</v>
      </c>
      <c r="I77" s="22" t="s">
        <v>277</v>
      </c>
    </row>
    <row r="78" ht="15.75" customHeight="1">
      <c r="A78" s="6"/>
      <c r="B78" s="6"/>
      <c r="C78" s="6"/>
      <c r="D78" s="6"/>
      <c r="E78" s="5"/>
      <c r="F78" s="6"/>
      <c r="G78" s="6"/>
      <c r="H78" s="16" t="s">
        <v>114</v>
      </c>
      <c r="I78" s="22" t="s">
        <v>278</v>
      </c>
    </row>
    <row r="79" ht="15.75" customHeight="1">
      <c r="A79" s="6"/>
      <c r="B79" s="6"/>
      <c r="C79" s="6"/>
      <c r="D79" s="6"/>
      <c r="E79" s="5"/>
      <c r="F79" s="6"/>
      <c r="G79" s="6"/>
      <c r="H79" s="16" t="s">
        <v>121</v>
      </c>
      <c r="I79" s="22" t="s">
        <v>279</v>
      </c>
    </row>
    <row r="80" ht="15.75" customHeight="1">
      <c r="A80" s="6"/>
      <c r="B80" s="6"/>
      <c r="C80" s="6"/>
      <c r="D80" s="6"/>
      <c r="E80" s="5"/>
      <c r="F80" s="6"/>
      <c r="G80" s="6"/>
      <c r="H80" s="16" t="s">
        <v>280</v>
      </c>
      <c r="I80" s="22" t="s">
        <v>281</v>
      </c>
    </row>
    <row r="81" ht="15.75" customHeight="1">
      <c r="A81" s="6"/>
      <c r="B81" s="6"/>
      <c r="C81" s="6"/>
      <c r="D81" s="6"/>
      <c r="E81" s="5"/>
      <c r="F81" s="6"/>
      <c r="G81" s="6"/>
      <c r="H81" s="16" t="s">
        <v>282</v>
      </c>
      <c r="I81" s="22" t="s">
        <v>283</v>
      </c>
    </row>
    <row r="82" ht="15.75" customHeight="1">
      <c r="A82" s="6"/>
      <c r="B82" s="6"/>
      <c r="C82" s="6"/>
      <c r="D82" s="6"/>
      <c r="E82" s="5"/>
      <c r="F82" s="6"/>
      <c r="G82" s="6"/>
      <c r="H82" s="16" t="s">
        <v>284</v>
      </c>
      <c r="I82" s="22" t="s">
        <v>285</v>
      </c>
    </row>
    <row r="83" ht="15.75" customHeight="1">
      <c r="A83" s="6"/>
      <c r="B83" s="6"/>
      <c r="C83" s="6"/>
      <c r="D83" s="6"/>
      <c r="E83" s="5"/>
      <c r="F83" s="6"/>
      <c r="G83" s="6"/>
      <c r="H83" s="16" t="s">
        <v>286</v>
      </c>
      <c r="I83" s="22" t="s">
        <v>287</v>
      </c>
    </row>
    <row r="84" ht="15.75" customHeight="1">
      <c r="A84" s="6"/>
      <c r="B84" s="6"/>
      <c r="C84" s="6"/>
      <c r="D84" s="6"/>
      <c r="E84" s="5"/>
      <c r="F84" s="6"/>
      <c r="G84" s="6"/>
      <c r="H84" s="16" t="s">
        <v>288</v>
      </c>
      <c r="I84" s="22" t="s">
        <v>289</v>
      </c>
    </row>
    <row r="85" ht="15.75" customHeight="1">
      <c r="A85" s="6"/>
      <c r="B85" s="6"/>
      <c r="C85" s="6"/>
      <c r="D85" s="6"/>
      <c r="E85" s="5"/>
      <c r="F85" s="6"/>
      <c r="G85" s="6"/>
      <c r="H85" s="26" t="s">
        <v>290</v>
      </c>
      <c r="I85" s="34" t="s">
        <v>291</v>
      </c>
    </row>
    <row r="86" ht="15.75" customHeight="1">
      <c r="A86" s="6"/>
      <c r="B86" s="6"/>
      <c r="C86" s="6"/>
      <c r="D86" s="6"/>
      <c r="E86" s="5"/>
      <c r="F86" s="6"/>
      <c r="G86" s="6"/>
    </row>
    <row r="87" ht="15.75" customHeight="1">
      <c r="A87" s="6"/>
      <c r="B87" s="6"/>
      <c r="C87" s="6"/>
      <c r="D87" s="6"/>
      <c r="E87" s="5"/>
      <c r="F87" s="6"/>
      <c r="G87" s="6"/>
    </row>
    <row r="88" ht="15.75" customHeight="1">
      <c r="A88" s="6"/>
      <c r="B88" s="6"/>
      <c r="C88" s="6"/>
      <c r="D88" s="6"/>
      <c r="E88" s="5"/>
      <c r="F88" s="6"/>
      <c r="G88" s="6"/>
    </row>
    <row r="89" ht="15.75" customHeight="1">
      <c r="A89" s="6"/>
      <c r="B89" s="6"/>
      <c r="C89" s="6"/>
      <c r="D89" s="6"/>
      <c r="E89" s="5"/>
      <c r="F89" s="6"/>
      <c r="G89" s="6"/>
    </row>
    <row r="90" ht="15.75" customHeight="1">
      <c r="A90" s="6"/>
      <c r="B90" s="6"/>
      <c r="C90" s="6"/>
      <c r="D90" s="6"/>
      <c r="E90" s="5"/>
      <c r="F90" s="6"/>
      <c r="G90" s="6"/>
    </row>
    <row r="91" ht="15.75" customHeight="1">
      <c r="A91" s="6"/>
      <c r="B91" s="6"/>
      <c r="C91" s="6"/>
      <c r="D91" s="6"/>
      <c r="E91" s="5"/>
      <c r="F91" s="6"/>
      <c r="G91" s="6"/>
    </row>
    <row r="92" ht="15.75" customHeight="1">
      <c r="A92" s="6"/>
      <c r="B92" s="6"/>
      <c r="C92" s="6"/>
      <c r="D92" s="6"/>
      <c r="E92" s="5"/>
      <c r="F92" s="6"/>
      <c r="G92" s="6"/>
    </row>
    <row r="93" ht="15.75" customHeight="1">
      <c r="A93" s="6"/>
      <c r="B93" s="6"/>
      <c r="C93" s="6"/>
      <c r="D93" s="6"/>
      <c r="E93" s="5"/>
      <c r="F93" s="6"/>
      <c r="G93" s="6"/>
    </row>
    <row r="94" ht="15.75" customHeight="1">
      <c r="A94" s="6"/>
      <c r="B94" s="6"/>
      <c r="C94" s="6"/>
      <c r="D94" s="6"/>
      <c r="E94" s="5"/>
      <c r="F94" s="6"/>
      <c r="G94" s="6"/>
    </row>
    <row r="95" ht="15.75" customHeight="1">
      <c r="A95" s="6"/>
      <c r="B95" s="6"/>
      <c r="C95" s="6"/>
      <c r="D95" s="6"/>
      <c r="E95" s="5"/>
      <c r="F95" s="6"/>
      <c r="G95" s="6"/>
    </row>
    <row r="96" ht="15.75" customHeight="1">
      <c r="A96" s="6"/>
      <c r="B96" s="6"/>
      <c r="C96" s="6"/>
      <c r="D96" s="6"/>
      <c r="E96" s="5"/>
      <c r="F96" s="6"/>
      <c r="G96" s="6"/>
    </row>
    <row r="97" ht="15.75" customHeight="1">
      <c r="A97" s="6"/>
      <c r="B97" s="6"/>
      <c r="C97" s="6"/>
      <c r="D97" s="6"/>
      <c r="E97" s="5"/>
      <c r="F97" s="6"/>
      <c r="G97" s="6"/>
    </row>
    <row r="98" ht="15.75" customHeight="1">
      <c r="A98" s="6"/>
      <c r="B98" s="6"/>
      <c r="C98" s="6"/>
      <c r="D98" s="6"/>
      <c r="E98" s="5"/>
      <c r="F98" s="6"/>
      <c r="G98" s="6"/>
    </row>
    <row r="99" ht="15.75" customHeight="1">
      <c r="A99" s="6"/>
      <c r="B99" s="6"/>
      <c r="C99" s="6"/>
      <c r="D99" s="6"/>
      <c r="E99" s="5"/>
      <c r="F99" s="6"/>
      <c r="G99" s="6"/>
    </row>
    <row r="100" ht="15.75" customHeight="1">
      <c r="A100" s="6"/>
      <c r="B100" s="6"/>
      <c r="C100" s="6"/>
      <c r="D100" s="6"/>
      <c r="E100" s="5"/>
      <c r="F100" s="6"/>
      <c r="G100" s="6"/>
    </row>
    <row r="101" ht="15.75" customHeight="1">
      <c r="A101" s="6"/>
      <c r="B101" s="6"/>
      <c r="C101" s="6"/>
      <c r="D101" s="6"/>
      <c r="E101" s="5"/>
      <c r="F101" s="6"/>
      <c r="G101" s="6"/>
    </row>
    <row r="102" ht="15.75" customHeight="1">
      <c r="A102" s="6"/>
      <c r="B102" s="6"/>
      <c r="C102" s="6"/>
      <c r="D102" s="6"/>
      <c r="E102" s="5"/>
      <c r="F102" s="6"/>
      <c r="G102" s="6"/>
    </row>
    <row r="103" ht="15.75" customHeight="1">
      <c r="A103" s="6"/>
      <c r="B103" s="6"/>
      <c r="C103" s="6"/>
      <c r="D103" s="6"/>
      <c r="E103" s="5"/>
      <c r="F103" s="6"/>
      <c r="G103" s="6"/>
    </row>
    <row r="104" ht="15.75" customHeight="1">
      <c r="A104" s="6"/>
      <c r="B104" s="6"/>
      <c r="C104" s="6"/>
      <c r="D104" s="6"/>
      <c r="E104" s="5"/>
      <c r="F104" s="6"/>
      <c r="G104" s="6"/>
    </row>
    <row r="105" ht="15.75" customHeight="1">
      <c r="A105" s="6"/>
      <c r="B105" s="6"/>
      <c r="C105" s="6"/>
      <c r="D105" s="6"/>
      <c r="E105" s="5"/>
      <c r="F105" s="6"/>
      <c r="G105" s="6"/>
    </row>
    <row r="106" ht="15.75" customHeight="1">
      <c r="A106" s="6"/>
      <c r="B106" s="6"/>
      <c r="C106" s="6"/>
      <c r="D106" s="6"/>
      <c r="E106" s="5"/>
      <c r="F106" s="6"/>
      <c r="G106" s="6"/>
    </row>
    <row r="107" ht="15.75" customHeight="1">
      <c r="A107" s="6"/>
      <c r="B107" s="6"/>
      <c r="C107" s="6"/>
      <c r="D107" s="6"/>
      <c r="E107" s="5"/>
      <c r="F107" s="6"/>
      <c r="G107" s="6"/>
    </row>
    <row r="108" ht="15.75" customHeight="1">
      <c r="A108" s="6"/>
      <c r="B108" s="6"/>
      <c r="C108" s="6"/>
      <c r="D108" s="6"/>
      <c r="E108" s="5"/>
      <c r="F108" s="6"/>
      <c r="G108" s="6"/>
    </row>
    <row r="109" ht="15.75" customHeight="1">
      <c r="A109" s="6"/>
      <c r="B109" s="6"/>
      <c r="C109" s="6"/>
      <c r="D109" s="6"/>
      <c r="E109" s="5"/>
      <c r="F109" s="6"/>
      <c r="G109" s="6"/>
    </row>
    <row r="110" ht="15.75" customHeight="1">
      <c r="A110" s="6"/>
      <c r="B110" s="6"/>
      <c r="C110" s="6"/>
      <c r="D110" s="6"/>
      <c r="E110" s="5"/>
      <c r="F110" s="6"/>
      <c r="G110" s="6"/>
    </row>
    <row r="111" ht="15.75" customHeight="1">
      <c r="A111" s="6"/>
      <c r="B111" s="6"/>
      <c r="C111" s="6"/>
      <c r="D111" s="6"/>
      <c r="E111" s="5"/>
      <c r="F111" s="6"/>
      <c r="G111" s="6"/>
    </row>
    <row r="112" ht="15.75" customHeight="1">
      <c r="A112" s="6"/>
      <c r="B112" s="6"/>
      <c r="C112" s="6"/>
      <c r="D112" s="6"/>
      <c r="E112" s="5"/>
      <c r="F112" s="6"/>
      <c r="G112" s="6"/>
    </row>
    <row r="113" ht="15.75" customHeight="1">
      <c r="A113" s="6"/>
      <c r="B113" s="6"/>
      <c r="C113" s="6"/>
      <c r="D113" s="6"/>
      <c r="E113" s="5"/>
      <c r="F113" s="6"/>
      <c r="G113" s="6"/>
    </row>
    <row r="114" ht="15.75" customHeight="1">
      <c r="A114" s="6"/>
      <c r="B114" s="6"/>
      <c r="C114" s="6"/>
      <c r="D114" s="6"/>
      <c r="E114" s="5"/>
      <c r="F114" s="6"/>
      <c r="G114" s="6"/>
    </row>
    <row r="115" ht="15.75" customHeight="1">
      <c r="A115" s="6"/>
      <c r="B115" s="6"/>
      <c r="C115" s="6"/>
      <c r="D115" s="6"/>
      <c r="E115" s="5"/>
      <c r="F115" s="6"/>
      <c r="G115" s="6"/>
    </row>
    <row r="116" ht="15.75" customHeight="1">
      <c r="A116" s="6"/>
      <c r="B116" s="6"/>
      <c r="C116" s="6"/>
      <c r="D116" s="6"/>
      <c r="E116" s="5"/>
      <c r="F116" s="6"/>
      <c r="G116" s="6"/>
    </row>
    <row r="117" ht="15.75" customHeight="1">
      <c r="A117" s="6"/>
      <c r="B117" s="6"/>
      <c r="C117" s="6"/>
      <c r="D117" s="6"/>
      <c r="E117" s="5"/>
      <c r="F117" s="6"/>
      <c r="G117" s="6"/>
    </row>
    <row r="118" ht="15.75" customHeight="1">
      <c r="A118" s="6"/>
      <c r="B118" s="6"/>
      <c r="C118" s="6"/>
      <c r="D118" s="6"/>
      <c r="E118" s="5"/>
      <c r="F118" s="6"/>
      <c r="G118" s="6"/>
    </row>
    <row r="119" ht="15.75" customHeight="1">
      <c r="A119" s="6"/>
      <c r="B119" s="6"/>
      <c r="C119" s="6"/>
      <c r="D119" s="6"/>
      <c r="E119" s="5"/>
      <c r="F119" s="6"/>
      <c r="G119" s="6"/>
    </row>
    <row r="120" ht="15.75" customHeight="1">
      <c r="A120" s="6"/>
      <c r="B120" s="6"/>
      <c r="C120" s="6"/>
      <c r="D120" s="6"/>
      <c r="E120" s="5"/>
      <c r="F120" s="6"/>
      <c r="G120" s="6"/>
    </row>
    <row r="121" ht="15.75" customHeight="1">
      <c r="A121" s="6"/>
      <c r="B121" s="6"/>
      <c r="C121" s="6"/>
      <c r="D121" s="6"/>
      <c r="E121" s="5"/>
      <c r="F121" s="6"/>
      <c r="G121" s="6"/>
    </row>
    <row r="122" ht="15.75" customHeight="1">
      <c r="A122" s="6"/>
      <c r="B122" s="6"/>
      <c r="C122" s="6"/>
      <c r="D122" s="6"/>
      <c r="E122" s="5"/>
      <c r="F122" s="6"/>
      <c r="G122" s="6"/>
    </row>
    <row r="123" ht="15.75" customHeight="1">
      <c r="A123" s="6"/>
      <c r="B123" s="6"/>
      <c r="C123" s="6"/>
      <c r="D123" s="6"/>
      <c r="E123" s="5"/>
      <c r="F123" s="6"/>
      <c r="G123" s="6"/>
    </row>
    <row r="124" ht="15.75" customHeight="1">
      <c r="A124" s="6"/>
      <c r="B124" s="6"/>
      <c r="C124" s="6"/>
      <c r="D124" s="6"/>
      <c r="E124" s="5"/>
      <c r="F124" s="6"/>
      <c r="G124" s="6"/>
    </row>
    <row r="125" ht="15.75" customHeight="1">
      <c r="A125" s="6"/>
      <c r="B125" s="6"/>
      <c r="C125" s="6"/>
      <c r="D125" s="6"/>
      <c r="E125" s="5"/>
      <c r="F125" s="6"/>
      <c r="G125" s="6"/>
    </row>
    <row r="126" ht="15.75" customHeight="1">
      <c r="A126" s="6"/>
      <c r="B126" s="6"/>
      <c r="C126" s="6"/>
      <c r="D126" s="6"/>
      <c r="E126" s="5"/>
      <c r="F126" s="6"/>
      <c r="G126" s="6"/>
    </row>
    <row r="127" ht="15.75" customHeight="1">
      <c r="A127" s="6"/>
      <c r="B127" s="6"/>
      <c r="C127" s="6"/>
      <c r="D127" s="6"/>
      <c r="E127" s="5"/>
      <c r="F127" s="6"/>
      <c r="G127" s="6"/>
    </row>
    <row r="128" ht="15.75" customHeight="1">
      <c r="A128" s="6"/>
      <c r="B128" s="6"/>
      <c r="C128" s="6"/>
      <c r="D128" s="6"/>
      <c r="E128" s="5"/>
      <c r="F128" s="6"/>
      <c r="G128" s="6"/>
    </row>
    <row r="129" ht="15.75" customHeight="1">
      <c r="A129" s="6"/>
      <c r="B129" s="6"/>
      <c r="C129" s="6"/>
      <c r="D129" s="6"/>
      <c r="E129" s="5"/>
      <c r="F129" s="6"/>
      <c r="G129" s="6"/>
    </row>
    <row r="130" ht="15.75" customHeight="1">
      <c r="A130" s="6"/>
      <c r="B130" s="6"/>
      <c r="C130" s="6"/>
      <c r="D130" s="6"/>
      <c r="E130" s="5"/>
      <c r="F130" s="6"/>
      <c r="G130" s="6"/>
    </row>
    <row r="131" ht="15.75" customHeight="1">
      <c r="A131" s="6"/>
      <c r="B131" s="6"/>
      <c r="C131" s="6"/>
      <c r="D131" s="6"/>
      <c r="E131" s="5"/>
      <c r="F131" s="6"/>
      <c r="G131" s="6"/>
    </row>
    <row r="132" ht="15.75" customHeight="1">
      <c r="A132" s="6"/>
      <c r="B132" s="6"/>
      <c r="C132" s="6"/>
      <c r="D132" s="6"/>
      <c r="E132" s="5"/>
      <c r="F132" s="6"/>
      <c r="G132" s="6"/>
    </row>
    <row r="133" ht="15.75" customHeight="1">
      <c r="A133" s="6"/>
      <c r="B133" s="6"/>
      <c r="C133" s="6"/>
      <c r="D133" s="6"/>
      <c r="E133" s="5"/>
      <c r="F133" s="6"/>
      <c r="G133" s="6"/>
    </row>
    <row r="134" ht="15.75" customHeight="1">
      <c r="A134" s="6"/>
      <c r="B134" s="6"/>
      <c r="C134" s="6"/>
      <c r="D134" s="6"/>
      <c r="E134" s="5"/>
      <c r="F134" s="6"/>
      <c r="G134" s="6"/>
    </row>
    <row r="135" ht="15.75" customHeight="1">
      <c r="A135" s="6"/>
      <c r="B135" s="6"/>
      <c r="C135" s="6"/>
      <c r="D135" s="6"/>
      <c r="E135" s="5"/>
      <c r="F135" s="6"/>
      <c r="G135" s="6"/>
    </row>
    <row r="136" ht="15.75" customHeight="1">
      <c r="A136" s="6"/>
      <c r="B136" s="6"/>
      <c r="C136" s="6"/>
      <c r="D136" s="6"/>
      <c r="E136" s="5"/>
      <c r="F136" s="6"/>
      <c r="G136" s="6"/>
    </row>
    <row r="137" ht="15.75" customHeight="1">
      <c r="A137" s="6"/>
      <c r="B137" s="6"/>
      <c r="C137" s="6"/>
      <c r="D137" s="6"/>
      <c r="E137" s="5"/>
      <c r="F137" s="6"/>
      <c r="G137" s="6"/>
    </row>
    <row r="138" ht="15.75" customHeight="1">
      <c r="A138" s="6"/>
      <c r="B138" s="6"/>
      <c r="C138" s="6"/>
      <c r="D138" s="6"/>
      <c r="E138" s="5"/>
      <c r="F138" s="6"/>
      <c r="G138" s="6"/>
    </row>
    <row r="139" ht="15.75" customHeight="1">
      <c r="A139" s="6"/>
      <c r="B139" s="6"/>
      <c r="C139" s="6"/>
      <c r="D139" s="6"/>
      <c r="E139" s="5"/>
      <c r="F139" s="6"/>
      <c r="G139" s="6"/>
    </row>
    <row r="140" ht="15.75" customHeight="1">
      <c r="A140" s="6"/>
      <c r="B140" s="6"/>
      <c r="C140" s="6"/>
      <c r="D140" s="6"/>
      <c r="E140" s="5"/>
      <c r="F140" s="6"/>
      <c r="G140" s="6"/>
    </row>
    <row r="141" ht="15.75" customHeight="1">
      <c r="A141" s="6"/>
      <c r="B141" s="6"/>
      <c r="C141" s="6"/>
      <c r="D141" s="6"/>
      <c r="E141" s="5"/>
      <c r="F141" s="6"/>
      <c r="G141" s="6"/>
    </row>
    <row r="142" ht="15.75" customHeight="1">
      <c r="A142" s="6"/>
      <c r="B142" s="6"/>
      <c r="C142" s="6"/>
      <c r="D142" s="6"/>
      <c r="E142" s="5"/>
      <c r="F142" s="6"/>
      <c r="G142" s="6"/>
    </row>
    <row r="143" ht="15.75" customHeight="1">
      <c r="A143" s="6"/>
      <c r="B143" s="6"/>
      <c r="C143" s="6"/>
      <c r="D143" s="6"/>
      <c r="E143" s="5"/>
      <c r="F143" s="6"/>
      <c r="G143" s="6"/>
    </row>
    <row r="144" ht="15.75" customHeight="1">
      <c r="A144" s="6"/>
      <c r="B144" s="6"/>
      <c r="C144" s="6"/>
      <c r="D144" s="6"/>
      <c r="E144" s="5"/>
      <c r="F144" s="6"/>
      <c r="G144" s="6"/>
    </row>
    <row r="145" ht="15.75" customHeight="1">
      <c r="A145" s="6"/>
      <c r="B145" s="6"/>
      <c r="C145" s="6"/>
      <c r="D145" s="6"/>
      <c r="E145" s="5"/>
      <c r="F145" s="6"/>
      <c r="G145" s="6"/>
    </row>
    <row r="146" ht="15.75" customHeight="1">
      <c r="A146" s="6"/>
      <c r="B146" s="6"/>
      <c r="C146" s="6"/>
      <c r="D146" s="6"/>
      <c r="E146" s="5"/>
      <c r="F146" s="6"/>
      <c r="G146" s="6"/>
    </row>
    <row r="147" ht="15.75" customHeight="1">
      <c r="A147" s="6"/>
      <c r="B147" s="6"/>
      <c r="C147" s="6"/>
      <c r="D147" s="6"/>
      <c r="E147" s="5"/>
      <c r="F147" s="6"/>
      <c r="G147" s="6"/>
    </row>
    <row r="148" ht="15.75" customHeight="1">
      <c r="A148" s="6"/>
      <c r="B148" s="6"/>
      <c r="C148" s="6"/>
      <c r="D148" s="6"/>
      <c r="E148" s="5"/>
      <c r="F148" s="6"/>
      <c r="G148" s="6"/>
    </row>
    <row r="149" ht="15.75" customHeight="1">
      <c r="A149" s="6"/>
      <c r="B149" s="6"/>
      <c r="C149" s="6"/>
      <c r="D149" s="6"/>
      <c r="E149" s="5"/>
      <c r="F149" s="6"/>
      <c r="G149" s="6"/>
    </row>
    <row r="150" ht="15.75" customHeight="1">
      <c r="A150" s="6"/>
      <c r="B150" s="6"/>
      <c r="C150" s="6"/>
      <c r="D150" s="6"/>
      <c r="E150" s="5"/>
      <c r="F150" s="6"/>
      <c r="G150" s="6"/>
    </row>
    <row r="151" ht="15.75" customHeight="1">
      <c r="A151" s="6"/>
      <c r="B151" s="6"/>
      <c r="C151" s="6"/>
      <c r="D151" s="6"/>
      <c r="E151" s="5"/>
      <c r="F151" s="6"/>
      <c r="G151" s="6"/>
    </row>
    <row r="152" ht="15.75" customHeight="1">
      <c r="A152" s="6"/>
      <c r="B152" s="6"/>
      <c r="C152" s="6"/>
      <c r="D152" s="6"/>
      <c r="E152" s="5"/>
      <c r="F152" s="6"/>
      <c r="G152" s="6"/>
    </row>
    <row r="153" ht="15.75" customHeight="1">
      <c r="A153" s="6"/>
      <c r="B153" s="6"/>
      <c r="C153" s="6"/>
      <c r="D153" s="6"/>
      <c r="E153" s="5"/>
      <c r="F153" s="6"/>
      <c r="G153" s="6"/>
    </row>
    <row r="154" ht="15.75" customHeight="1">
      <c r="A154" s="6"/>
      <c r="B154" s="6"/>
      <c r="C154" s="6"/>
      <c r="D154" s="6"/>
      <c r="E154" s="5"/>
      <c r="F154" s="6"/>
      <c r="G154" s="6"/>
    </row>
    <row r="155" ht="15.75" customHeight="1">
      <c r="A155" s="6"/>
      <c r="B155" s="6"/>
      <c r="C155" s="6"/>
      <c r="D155" s="6"/>
      <c r="E155" s="5"/>
      <c r="F155" s="6"/>
      <c r="G155" s="6"/>
    </row>
    <row r="156" ht="15.75" customHeight="1">
      <c r="A156" s="6"/>
      <c r="B156" s="6"/>
      <c r="C156" s="6"/>
      <c r="D156" s="6"/>
      <c r="E156" s="5"/>
      <c r="F156" s="6"/>
      <c r="G156" s="6"/>
    </row>
    <row r="157" ht="15.75" customHeight="1">
      <c r="A157" s="6"/>
      <c r="B157" s="6"/>
      <c r="C157" s="6"/>
      <c r="D157" s="6"/>
      <c r="E157" s="5"/>
      <c r="F157" s="6"/>
      <c r="G157" s="6"/>
    </row>
    <row r="158" ht="15.75" customHeight="1">
      <c r="A158" s="6"/>
      <c r="B158" s="6"/>
      <c r="C158" s="6"/>
      <c r="D158" s="6"/>
      <c r="E158" s="5"/>
      <c r="F158" s="6"/>
      <c r="G158" s="6"/>
    </row>
    <row r="159" ht="15.75" customHeight="1">
      <c r="A159" s="6"/>
      <c r="B159" s="6"/>
      <c r="C159" s="6"/>
      <c r="D159" s="6"/>
      <c r="E159" s="5"/>
      <c r="F159" s="6"/>
      <c r="G159" s="6"/>
    </row>
    <row r="160" ht="15.75" customHeight="1">
      <c r="A160" s="6"/>
      <c r="B160" s="6"/>
      <c r="C160" s="6"/>
      <c r="D160" s="6"/>
      <c r="E160" s="5"/>
      <c r="F160" s="6"/>
      <c r="G160" s="6"/>
    </row>
    <row r="161" ht="15.75" customHeight="1">
      <c r="A161" s="6"/>
      <c r="B161" s="6"/>
      <c r="C161" s="6"/>
      <c r="D161" s="6"/>
      <c r="E161" s="5"/>
      <c r="F161" s="6"/>
      <c r="G161" s="6"/>
    </row>
    <row r="162" ht="15.75" customHeight="1">
      <c r="A162" s="6"/>
      <c r="B162" s="6"/>
      <c r="C162" s="6"/>
      <c r="D162" s="6"/>
      <c r="E162" s="5"/>
      <c r="F162" s="6"/>
      <c r="G162" s="6"/>
    </row>
    <row r="163" ht="15.75" customHeight="1">
      <c r="A163" s="6"/>
      <c r="B163" s="6"/>
      <c r="C163" s="6"/>
      <c r="D163" s="6"/>
      <c r="E163" s="5"/>
      <c r="F163" s="6"/>
      <c r="G163" s="6"/>
    </row>
    <row r="164" ht="15.75" customHeight="1">
      <c r="A164" s="6"/>
      <c r="B164" s="6"/>
      <c r="C164" s="6"/>
      <c r="D164" s="6"/>
      <c r="E164" s="5"/>
      <c r="F164" s="6"/>
      <c r="G164" s="6"/>
    </row>
    <row r="165" ht="15.75" customHeight="1">
      <c r="A165" s="6"/>
      <c r="B165" s="6"/>
      <c r="C165" s="6"/>
      <c r="D165" s="6"/>
      <c r="E165" s="5"/>
      <c r="F165" s="6"/>
      <c r="G165" s="6"/>
    </row>
    <row r="166" ht="15.75" customHeight="1">
      <c r="A166" s="6"/>
      <c r="B166" s="6"/>
      <c r="C166" s="6"/>
      <c r="D166" s="6"/>
      <c r="E166" s="5"/>
      <c r="F166" s="6"/>
      <c r="G166" s="6"/>
    </row>
    <row r="167" ht="15.75" customHeight="1">
      <c r="A167" s="6"/>
      <c r="B167" s="6"/>
      <c r="C167" s="6"/>
      <c r="D167" s="6"/>
      <c r="E167" s="5"/>
      <c r="F167" s="6"/>
      <c r="G167" s="6"/>
      <c r="H167" s="6"/>
    </row>
    <row r="168" ht="15.75" customHeight="1">
      <c r="A168" s="6"/>
      <c r="B168" s="6"/>
      <c r="C168" s="6"/>
      <c r="D168" s="6"/>
      <c r="E168" s="5"/>
      <c r="F168" s="6"/>
      <c r="G168" s="6"/>
      <c r="H168" s="6"/>
    </row>
    <row r="169" ht="15.75" customHeight="1">
      <c r="A169" s="6"/>
      <c r="B169" s="6"/>
      <c r="C169" s="6"/>
      <c r="D169" s="6"/>
      <c r="E169" s="5"/>
      <c r="F169" s="6"/>
      <c r="G169" s="6"/>
      <c r="H169" s="6"/>
    </row>
    <row r="170" ht="15.75" customHeight="1">
      <c r="A170" s="6"/>
      <c r="B170" s="6"/>
      <c r="C170" s="6"/>
      <c r="D170" s="6"/>
      <c r="E170" s="5"/>
      <c r="F170" s="6"/>
      <c r="G170" s="6"/>
      <c r="H170" s="6"/>
    </row>
    <row r="171" ht="15.75" customHeight="1">
      <c r="A171" s="6"/>
      <c r="B171" s="6"/>
      <c r="C171" s="6"/>
      <c r="D171" s="6"/>
      <c r="E171" s="5"/>
      <c r="F171" s="6"/>
      <c r="G171" s="6"/>
      <c r="H171" s="6"/>
    </row>
    <row r="172" ht="15.75" customHeight="1">
      <c r="A172" s="6"/>
      <c r="B172" s="6"/>
      <c r="C172" s="6"/>
      <c r="D172" s="6"/>
      <c r="E172" s="5"/>
      <c r="F172" s="6"/>
      <c r="G172" s="6"/>
      <c r="H172" s="6"/>
    </row>
    <row r="173" ht="15.75" customHeight="1">
      <c r="A173" s="6"/>
      <c r="B173" s="6"/>
      <c r="C173" s="6"/>
      <c r="D173" s="6"/>
      <c r="E173" s="5"/>
      <c r="F173" s="6"/>
      <c r="G173" s="6"/>
      <c r="H173" s="6"/>
    </row>
    <row r="174" ht="15.75" customHeight="1">
      <c r="A174" s="6"/>
      <c r="B174" s="6"/>
      <c r="C174" s="6"/>
      <c r="D174" s="6"/>
      <c r="E174" s="5"/>
      <c r="F174" s="6"/>
      <c r="G174" s="6"/>
      <c r="H174" s="6"/>
    </row>
    <row r="175" ht="15.75" customHeight="1">
      <c r="A175" s="6"/>
      <c r="B175" s="6"/>
      <c r="C175" s="6"/>
      <c r="D175" s="6"/>
      <c r="E175" s="5"/>
      <c r="F175" s="6"/>
      <c r="G175" s="6"/>
      <c r="H175" s="6"/>
    </row>
    <row r="176" ht="15.75" customHeight="1">
      <c r="A176" s="6"/>
      <c r="B176" s="6"/>
      <c r="C176" s="6"/>
      <c r="D176" s="6"/>
      <c r="E176" s="5"/>
      <c r="F176" s="6"/>
      <c r="G176" s="6"/>
      <c r="H176" s="6"/>
    </row>
    <row r="177" ht="15.75" customHeight="1">
      <c r="A177" s="6"/>
      <c r="B177" s="6"/>
      <c r="C177" s="6"/>
      <c r="D177" s="6"/>
      <c r="E177" s="5"/>
      <c r="F177" s="6"/>
      <c r="G177" s="6"/>
      <c r="H177" s="6"/>
    </row>
    <row r="178" ht="15.75" customHeight="1">
      <c r="A178" s="6"/>
      <c r="B178" s="6"/>
      <c r="C178" s="6"/>
      <c r="D178" s="6"/>
      <c r="E178" s="5"/>
      <c r="F178" s="6"/>
      <c r="G178" s="6"/>
      <c r="H178" s="6"/>
    </row>
    <row r="179" ht="15.75" customHeight="1">
      <c r="A179" s="6"/>
      <c r="B179" s="6"/>
      <c r="C179" s="6"/>
      <c r="D179" s="6"/>
      <c r="E179" s="5"/>
      <c r="F179" s="6"/>
      <c r="G179" s="6"/>
      <c r="H179" s="6"/>
    </row>
    <row r="180" ht="15.75" customHeight="1">
      <c r="A180" s="6"/>
      <c r="B180" s="6"/>
      <c r="C180" s="6"/>
      <c r="D180" s="6"/>
      <c r="E180" s="5"/>
      <c r="F180" s="6"/>
      <c r="G180" s="6"/>
      <c r="H180" s="6"/>
    </row>
    <row r="181" ht="15.75" customHeight="1">
      <c r="A181" s="6"/>
      <c r="B181" s="6"/>
      <c r="C181" s="6"/>
      <c r="D181" s="6"/>
      <c r="E181" s="5"/>
      <c r="F181" s="6"/>
      <c r="G181" s="6"/>
      <c r="H181" s="6"/>
    </row>
    <row r="182" ht="15.75" customHeight="1">
      <c r="A182" s="6"/>
      <c r="B182" s="6"/>
      <c r="C182" s="6"/>
      <c r="D182" s="6"/>
      <c r="E182" s="5"/>
      <c r="F182" s="6"/>
      <c r="G182" s="6"/>
      <c r="H182" s="6"/>
    </row>
    <row r="183" ht="15.75" customHeight="1">
      <c r="A183" s="6"/>
      <c r="B183" s="6"/>
      <c r="C183" s="6"/>
      <c r="D183" s="6"/>
      <c r="E183" s="5"/>
      <c r="F183" s="6"/>
      <c r="G183" s="6"/>
      <c r="H183" s="6"/>
    </row>
    <row r="184" ht="15.75" customHeight="1">
      <c r="A184" s="6"/>
      <c r="B184" s="6"/>
      <c r="C184" s="6"/>
      <c r="D184" s="6"/>
      <c r="E184" s="5"/>
      <c r="F184" s="6"/>
      <c r="G184" s="6"/>
      <c r="H184" s="6"/>
    </row>
    <row r="185" ht="15.75" customHeight="1">
      <c r="A185" s="6"/>
      <c r="B185" s="6"/>
      <c r="C185" s="6"/>
      <c r="D185" s="6"/>
      <c r="E185" s="5"/>
      <c r="F185" s="6"/>
      <c r="G185" s="6"/>
      <c r="H185" s="6"/>
    </row>
    <row r="186" ht="15.75" customHeight="1">
      <c r="A186" s="6"/>
      <c r="B186" s="6"/>
      <c r="C186" s="6"/>
      <c r="D186" s="6"/>
      <c r="E186" s="5"/>
      <c r="F186" s="6"/>
      <c r="G186" s="6"/>
      <c r="H186" s="6"/>
    </row>
    <row r="187" ht="15.75" customHeight="1">
      <c r="A187" s="6"/>
      <c r="B187" s="6"/>
      <c r="C187" s="6"/>
      <c r="D187" s="6"/>
      <c r="E187" s="5"/>
      <c r="F187" s="6"/>
      <c r="G187" s="6"/>
      <c r="H187" s="6"/>
    </row>
    <row r="188" ht="15.75" customHeight="1">
      <c r="A188" s="6"/>
      <c r="B188" s="6"/>
      <c r="C188" s="6"/>
      <c r="D188" s="6"/>
      <c r="E188" s="5"/>
      <c r="F188" s="6"/>
      <c r="G188" s="6"/>
      <c r="H188" s="6"/>
    </row>
    <row r="189" ht="15.75" customHeight="1">
      <c r="A189" s="6"/>
      <c r="B189" s="6"/>
      <c r="C189" s="6"/>
      <c r="D189" s="6"/>
      <c r="E189" s="5"/>
      <c r="F189" s="6"/>
      <c r="G189" s="6"/>
      <c r="H189" s="6"/>
    </row>
    <row r="190" ht="15.75" customHeight="1">
      <c r="A190" s="6"/>
      <c r="B190" s="6"/>
      <c r="C190" s="6"/>
      <c r="D190" s="6"/>
      <c r="E190" s="5"/>
      <c r="F190" s="6"/>
      <c r="G190" s="6"/>
      <c r="H190" s="6"/>
    </row>
    <row r="191" ht="15.75" customHeight="1">
      <c r="A191" s="6"/>
      <c r="B191" s="6"/>
      <c r="C191" s="6"/>
      <c r="D191" s="6"/>
      <c r="E191" s="5"/>
      <c r="F191" s="6"/>
      <c r="G191" s="6"/>
      <c r="H191" s="6"/>
    </row>
    <row r="192" ht="15.75" customHeight="1">
      <c r="A192" s="6"/>
      <c r="B192" s="6"/>
      <c r="C192" s="6"/>
      <c r="D192" s="6"/>
      <c r="E192" s="5"/>
      <c r="F192" s="6"/>
      <c r="G192" s="6"/>
      <c r="H192" s="6"/>
    </row>
    <row r="193" ht="15.75" customHeight="1">
      <c r="A193" s="6"/>
      <c r="B193" s="6"/>
      <c r="C193" s="6"/>
      <c r="D193" s="6"/>
      <c r="E193" s="5"/>
      <c r="F193" s="6"/>
      <c r="G193" s="6"/>
      <c r="H193" s="6"/>
    </row>
    <row r="194" ht="15.75" customHeight="1">
      <c r="A194" s="6"/>
      <c r="B194" s="6"/>
      <c r="C194" s="6"/>
      <c r="D194" s="6"/>
      <c r="E194" s="5"/>
      <c r="F194" s="6"/>
      <c r="G194" s="6"/>
      <c r="H194" s="6"/>
    </row>
    <row r="195" ht="15.75" customHeight="1">
      <c r="A195" s="6"/>
      <c r="B195" s="6"/>
      <c r="C195" s="6"/>
      <c r="D195" s="6"/>
      <c r="E195" s="5"/>
      <c r="F195" s="6"/>
      <c r="G195" s="6"/>
      <c r="H195" s="6"/>
    </row>
    <row r="196" ht="15.75" customHeight="1">
      <c r="A196" s="6"/>
      <c r="B196" s="6"/>
      <c r="C196" s="6"/>
      <c r="D196" s="6"/>
      <c r="E196" s="5"/>
      <c r="F196" s="6"/>
      <c r="G196" s="6"/>
      <c r="H196" s="6"/>
    </row>
    <row r="197" ht="15.75" customHeight="1">
      <c r="A197" s="6"/>
      <c r="B197" s="6"/>
      <c r="C197" s="6"/>
      <c r="D197" s="6"/>
      <c r="E197" s="5"/>
      <c r="F197" s="6"/>
      <c r="G197" s="6"/>
      <c r="H197" s="6"/>
    </row>
    <row r="198" ht="15.75" customHeight="1">
      <c r="A198" s="6"/>
      <c r="B198" s="6"/>
      <c r="C198" s="6"/>
      <c r="D198" s="6"/>
      <c r="E198" s="5"/>
      <c r="F198" s="6"/>
      <c r="G198" s="6"/>
      <c r="H198" s="6"/>
    </row>
    <row r="199" ht="15.75" customHeight="1">
      <c r="A199" s="6"/>
      <c r="B199" s="6"/>
      <c r="C199" s="6"/>
      <c r="D199" s="6"/>
      <c r="E199" s="5"/>
      <c r="F199" s="6"/>
      <c r="G199" s="6"/>
      <c r="H199" s="6"/>
    </row>
    <row r="200" ht="15.75" customHeight="1">
      <c r="A200" s="6"/>
      <c r="B200" s="6"/>
      <c r="C200" s="6"/>
      <c r="D200" s="6"/>
      <c r="E200" s="5"/>
      <c r="F200" s="6"/>
      <c r="G200" s="6"/>
      <c r="H200" s="6"/>
    </row>
    <row r="201" ht="15.75" customHeight="1">
      <c r="A201" s="6"/>
      <c r="B201" s="6"/>
      <c r="C201" s="6"/>
      <c r="D201" s="6"/>
      <c r="E201" s="5"/>
      <c r="F201" s="6"/>
      <c r="G201" s="6"/>
      <c r="H201" s="6"/>
    </row>
    <row r="202" ht="15.75" customHeight="1">
      <c r="A202" s="6"/>
      <c r="B202" s="6"/>
      <c r="C202" s="6"/>
      <c r="D202" s="6"/>
      <c r="E202" s="5"/>
      <c r="F202" s="6"/>
      <c r="G202" s="6"/>
      <c r="H202" s="6"/>
    </row>
    <row r="203" ht="15.75" customHeight="1">
      <c r="A203" s="6"/>
      <c r="B203" s="6"/>
      <c r="C203" s="6"/>
      <c r="D203" s="6"/>
      <c r="E203" s="5"/>
      <c r="F203" s="6"/>
      <c r="G203" s="6"/>
      <c r="H203" s="6"/>
    </row>
    <row r="204" ht="15.75" customHeight="1">
      <c r="A204" s="6"/>
      <c r="B204" s="6"/>
      <c r="C204" s="6"/>
      <c r="D204" s="6"/>
      <c r="E204" s="5"/>
      <c r="F204" s="6"/>
      <c r="G204" s="6"/>
      <c r="H204" s="6"/>
    </row>
    <row r="205" ht="15.75" customHeight="1">
      <c r="A205" s="6"/>
      <c r="B205" s="6"/>
      <c r="C205" s="6"/>
      <c r="D205" s="6"/>
      <c r="E205" s="5"/>
      <c r="F205" s="6"/>
      <c r="G205" s="6"/>
      <c r="H205" s="6"/>
    </row>
    <row r="206" ht="15.75" customHeight="1">
      <c r="A206" s="6"/>
      <c r="B206" s="6"/>
      <c r="C206" s="6"/>
      <c r="D206" s="6"/>
      <c r="E206" s="5"/>
      <c r="F206" s="6"/>
      <c r="G206" s="6"/>
      <c r="H206" s="6"/>
    </row>
    <row r="207" ht="15.75" customHeight="1">
      <c r="A207" s="6"/>
      <c r="B207" s="6"/>
      <c r="C207" s="6"/>
      <c r="D207" s="6"/>
      <c r="E207" s="5"/>
      <c r="F207" s="6"/>
      <c r="G207" s="6"/>
      <c r="H207" s="6"/>
    </row>
    <row r="208" ht="15.75" customHeight="1">
      <c r="A208" s="6"/>
      <c r="B208" s="6"/>
      <c r="C208" s="6"/>
      <c r="D208" s="6"/>
      <c r="E208" s="5"/>
      <c r="F208" s="6"/>
      <c r="G208" s="6"/>
      <c r="H208" s="6"/>
    </row>
    <row r="209" ht="15.75" customHeight="1">
      <c r="A209" s="6"/>
      <c r="B209" s="6"/>
      <c r="C209" s="6"/>
      <c r="D209" s="6"/>
      <c r="E209" s="5"/>
      <c r="F209" s="6"/>
      <c r="G209" s="6"/>
      <c r="H209" s="6"/>
    </row>
    <row r="210" ht="15.75" customHeight="1">
      <c r="A210" s="6"/>
      <c r="B210" s="6"/>
      <c r="C210" s="6"/>
      <c r="D210" s="6"/>
      <c r="E210" s="5"/>
      <c r="F210" s="6"/>
      <c r="G210" s="6"/>
      <c r="H210" s="6"/>
    </row>
    <row r="211" ht="15.75" customHeight="1">
      <c r="A211" s="6"/>
      <c r="B211" s="6"/>
      <c r="C211" s="6"/>
      <c r="D211" s="6"/>
      <c r="E211" s="5"/>
      <c r="F211" s="6"/>
      <c r="G211" s="6"/>
      <c r="H211" s="6"/>
    </row>
    <row r="212" ht="15.75" customHeight="1">
      <c r="A212" s="6"/>
      <c r="B212" s="6"/>
      <c r="C212" s="6"/>
      <c r="D212" s="6"/>
      <c r="E212" s="5"/>
      <c r="F212" s="6"/>
      <c r="G212" s="6"/>
      <c r="H212" s="6"/>
    </row>
    <row r="213" ht="15.75" customHeight="1">
      <c r="A213" s="6"/>
      <c r="B213" s="6"/>
      <c r="C213" s="6"/>
      <c r="D213" s="6"/>
      <c r="E213" s="5"/>
      <c r="F213" s="6"/>
      <c r="G213" s="6"/>
      <c r="H213" s="6"/>
    </row>
    <row r="214" ht="15.75" customHeight="1">
      <c r="A214" s="6"/>
      <c r="B214" s="6"/>
      <c r="C214" s="6"/>
      <c r="D214" s="6"/>
      <c r="E214" s="5"/>
      <c r="F214" s="6"/>
      <c r="G214" s="6"/>
      <c r="H214" s="6"/>
    </row>
    <row r="215" ht="15.75" customHeight="1">
      <c r="A215" s="6"/>
      <c r="B215" s="6"/>
      <c r="C215" s="6"/>
      <c r="D215" s="6"/>
      <c r="E215" s="5"/>
      <c r="F215" s="6"/>
      <c r="G215" s="6"/>
      <c r="H215" s="6"/>
    </row>
    <row r="216" ht="15.75" customHeight="1">
      <c r="A216" s="6"/>
      <c r="B216" s="6"/>
      <c r="C216" s="6"/>
      <c r="D216" s="6"/>
      <c r="E216" s="5"/>
      <c r="F216" s="6"/>
      <c r="G216" s="6"/>
      <c r="H216" s="6"/>
    </row>
    <row r="217" ht="15.75" customHeight="1">
      <c r="A217" s="6"/>
      <c r="B217" s="6"/>
      <c r="C217" s="6"/>
      <c r="D217" s="6"/>
      <c r="E217" s="5"/>
      <c r="F217" s="6"/>
      <c r="G217" s="6"/>
      <c r="H217" s="6"/>
    </row>
    <row r="218" ht="15.75" customHeight="1">
      <c r="A218" s="6"/>
      <c r="B218" s="6"/>
      <c r="C218" s="6"/>
      <c r="D218" s="6"/>
      <c r="E218" s="5"/>
      <c r="F218" s="6"/>
      <c r="G218" s="6"/>
      <c r="H218" s="6"/>
    </row>
    <row r="219" ht="15.75" customHeight="1">
      <c r="A219" s="6"/>
      <c r="B219" s="6"/>
      <c r="C219" s="6"/>
      <c r="D219" s="6"/>
      <c r="E219" s="5"/>
      <c r="F219" s="6"/>
      <c r="G219" s="6"/>
      <c r="H219" s="6"/>
    </row>
    <row r="220" ht="15.75" customHeight="1">
      <c r="A220" s="6"/>
      <c r="B220" s="6"/>
      <c r="C220" s="6"/>
      <c r="D220" s="6"/>
      <c r="E220" s="5"/>
      <c r="F220" s="6"/>
      <c r="G220" s="6"/>
      <c r="H220" s="6"/>
    </row>
    <row r="221" ht="15.75" customHeight="1">
      <c r="A221" s="6"/>
      <c r="B221" s="6"/>
      <c r="C221" s="6"/>
      <c r="D221" s="6"/>
      <c r="E221" s="5"/>
      <c r="F221" s="6"/>
      <c r="G221" s="6"/>
      <c r="H221" s="6"/>
    </row>
    <row r="222" ht="15.75" customHeight="1">
      <c r="A222" s="6"/>
      <c r="B222" s="6"/>
      <c r="C222" s="6"/>
      <c r="D222" s="6"/>
      <c r="E222" s="5"/>
      <c r="F222" s="6"/>
      <c r="G222" s="6"/>
      <c r="H222" s="6"/>
    </row>
    <row r="223" ht="15.75" customHeight="1">
      <c r="A223" s="6"/>
      <c r="B223" s="6"/>
      <c r="C223" s="6"/>
      <c r="D223" s="6"/>
      <c r="E223" s="5"/>
      <c r="F223" s="6"/>
      <c r="G223" s="6"/>
      <c r="H223" s="6"/>
    </row>
    <row r="224" ht="15.75" customHeight="1">
      <c r="A224" s="6"/>
      <c r="B224" s="6"/>
      <c r="C224" s="6"/>
      <c r="D224" s="6"/>
      <c r="E224" s="5"/>
      <c r="F224" s="6"/>
      <c r="G224" s="6"/>
      <c r="H224" s="6"/>
    </row>
    <row r="225" ht="15.75" customHeight="1">
      <c r="A225" s="6"/>
      <c r="B225" s="6"/>
      <c r="C225" s="6"/>
      <c r="D225" s="6"/>
      <c r="E225" s="5"/>
      <c r="F225" s="6"/>
      <c r="G225" s="6"/>
      <c r="H225" s="6"/>
    </row>
    <row r="226" ht="15.75" customHeight="1">
      <c r="A226" s="6"/>
      <c r="B226" s="6"/>
      <c r="C226" s="6"/>
      <c r="D226" s="6"/>
      <c r="E226" s="5"/>
      <c r="F226" s="6"/>
      <c r="G226" s="6"/>
      <c r="H226" s="6"/>
    </row>
    <row r="227" ht="15.75" customHeight="1">
      <c r="A227" s="6"/>
      <c r="B227" s="6"/>
      <c r="C227" s="6"/>
      <c r="D227" s="6"/>
      <c r="E227" s="5"/>
      <c r="F227" s="6"/>
      <c r="G227" s="6"/>
      <c r="H227" s="6"/>
    </row>
    <row r="228" ht="15.75" customHeight="1">
      <c r="A228" s="6"/>
      <c r="B228" s="6"/>
      <c r="C228" s="6"/>
      <c r="D228" s="6"/>
      <c r="E228" s="5"/>
      <c r="F228" s="6"/>
      <c r="G228" s="6"/>
      <c r="H228" s="6"/>
    </row>
    <row r="229" ht="15.75" customHeight="1">
      <c r="A229" s="6"/>
      <c r="B229" s="6"/>
      <c r="C229" s="6"/>
      <c r="D229" s="6"/>
      <c r="E229" s="5"/>
      <c r="F229" s="6"/>
      <c r="G229" s="6"/>
      <c r="H229" s="6"/>
    </row>
    <row r="230" ht="15.75" customHeight="1">
      <c r="A230" s="6"/>
      <c r="B230" s="6"/>
      <c r="C230" s="6"/>
      <c r="D230" s="6"/>
      <c r="E230" s="5"/>
      <c r="F230" s="6"/>
      <c r="G230" s="6"/>
      <c r="H230" s="6"/>
    </row>
    <row r="231" ht="15.75" customHeight="1">
      <c r="A231" s="6"/>
      <c r="B231" s="6"/>
      <c r="C231" s="6"/>
      <c r="D231" s="6"/>
      <c r="E231" s="5"/>
      <c r="F231" s="6"/>
      <c r="G231" s="6"/>
      <c r="H231" s="6"/>
    </row>
    <row r="232" ht="15.75" customHeight="1">
      <c r="A232" s="6"/>
      <c r="B232" s="6"/>
      <c r="C232" s="6"/>
      <c r="D232" s="6"/>
      <c r="E232" s="5"/>
      <c r="F232" s="6"/>
      <c r="G232" s="6"/>
      <c r="H232" s="6"/>
    </row>
    <row r="233" ht="15.75" customHeight="1">
      <c r="A233" s="6"/>
      <c r="B233" s="6"/>
      <c r="C233" s="6"/>
      <c r="D233" s="6"/>
      <c r="E233" s="5"/>
      <c r="F233" s="6"/>
      <c r="G233" s="6"/>
      <c r="H233" s="6"/>
    </row>
    <row r="234" ht="15.75" customHeight="1">
      <c r="A234" s="6"/>
      <c r="B234" s="6"/>
      <c r="C234" s="6"/>
      <c r="D234" s="6"/>
      <c r="E234" s="5"/>
      <c r="F234" s="6"/>
      <c r="G234" s="6"/>
      <c r="H234" s="6"/>
    </row>
    <row r="235" ht="15.75" customHeight="1">
      <c r="A235" s="6"/>
      <c r="B235" s="6"/>
      <c r="C235" s="6"/>
      <c r="D235" s="6"/>
      <c r="E235" s="5"/>
      <c r="F235" s="6"/>
      <c r="G235" s="6"/>
      <c r="H235" s="6"/>
    </row>
    <row r="236" ht="15.75" customHeight="1">
      <c r="A236" s="6"/>
      <c r="B236" s="6"/>
      <c r="C236" s="6"/>
      <c r="D236" s="6"/>
      <c r="E236" s="5"/>
      <c r="F236" s="6"/>
      <c r="G236" s="6"/>
      <c r="H236" s="6"/>
    </row>
    <row r="237" ht="15.75" customHeight="1">
      <c r="A237" s="6"/>
      <c r="B237" s="6"/>
      <c r="C237" s="6"/>
      <c r="D237" s="6"/>
      <c r="E237" s="5"/>
      <c r="F237" s="6"/>
      <c r="G237" s="6"/>
      <c r="H237" s="6"/>
    </row>
    <row r="238" ht="15.75" customHeight="1">
      <c r="A238" s="6"/>
      <c r="B238" s="6"/>
      <c r="C238" s="6"/>
      <c r="D238" s="6"/>
      <c r="E238" s="5"/>
      <c r="F238" s="6"/>
      <c r="G238" s="6"/>
      <c r="H238" s="6"/>
    </row>
    <row r="239" ht="15.75" customHeight="1">
      <c r="A239" s="6"/>
      <c r="B239" s="6"/>
      <c r="C239" s="6"/>
      <c r="D239" s="6"/>
      <c r="E239" s="5"/>
      <c r="F239" s="6"/>
      <c r="G239" s="6"/>
      <c r="H239" s="6"/>
    </row>
    <row r="240" ht="15.75" customHeight="1">
      <c r="A240" s="6"/>
      <c r="B240" s="6"/>
      <c r="C240" s="6"/>
      <c r="D240" s="6"/>
      <c r="E240" s="5"/>
      <c r="F240" s="6"/>
      <c r="G240" s="6"/>
      <c r="H240" s="6"/>
    </row>
    <row r="241" ht="15.75" customHeight="1">
      <c r="A241" s="6"/>
      <c r="B241" s="6"/>
      <c r="C241" s="6"/>
      <c r="D241" s="6"/>
      <c r="E241" s="5"/>
      <c r="F241" s="6"/>
      <c r="G241" s="6"/>
      <c r="H241" s="6"/>
    </row>
    <row r="242" ht="15.75" customHeight="1">
      <c r="A242" s="6"/>
      <c r="B242" s="6"/>
      <c r="C242" s="6"/>
      <c r="D242" s="6"/>
      <c r="E242" s="5"/>
      <c r="F242" s="6"/>
      <c r="G242" s="6"/>
      <c r="H242" s="6"/>
    </row>
    <row r="243" ht="15.75" customHeight="1">
      <c r="A243" s="6"/>
      <c r="B243" s="6"/>
      <c r="C243" s="6"/>
      <c r="D243" s="6"/>
      <c r="E243" s="5"/>
      <c r="F243" s="6"/>
      <c r="G243" s="6"/>
      <c r="H243" s="6"/>
    </row>
    <row r="244" ht="15.75" customHeight="1">
      <c r="A244" s="6"/>
      <c r="B244" s="6"/>
      <c r="C244" s="6"/>
      <c r="D244" s="6"/>
      <c r="E244" s="5"/>
      <c r="F244" s="6"/>
      <c r="G244" s="6"/>
      <c r="H244" s="6"/>
    </row>
    <row r="245" ht="15.75" customHeight="1">
      <c r="A245" s="6"/>
      <c r="B245" s="6"/>
      <c r="C245" s="6"/>
      <c r="D245" s="6"/>
      <c r="E245" s="5"/>
      <c r="F245" s="6"/>
      <c r="G245" s="6"/>
      <c r="H245" s="6"/>
    </row>
    <row r="246" ht="15.75" customHeight="1">
      <c r="A246" s="6"/>
      <c r="B246" s="6"/>
      <c r="C246" s="6"/>
      <c r="D246" s="6"/>
      <c r="E246" s="5"/>
      <c r="F246" s="6"/>
      <c r="G246" s="6"/>
      <c r="H246" s="6"/>
    </row>
    <row r="247" ht="15.75" customHeight="1">
      <c r="A247" s="6"/>
      <c r="B247" s="6"/>
      <c r="C247" s="6"/>
      <c r="D247" s="6"/>
      <c r="E247" s="5"/>
      <c r="F247" s="6"/>
      <c r="G247" s="6"/>
      <c r="H247" s="6"/>
    </row>
    <row r="248" ht="15.75" customHeight="1">
      <c r="A248" s="6"/>
      <c r="B248" s="6"/>
      <c r="C248" s="6"/>
      <c r="D248" s="6"/>
      <c r="E248" s="5"/>
      <c r="F248" s="6"/>
      <c r="G248" s="6"/>
      <c r="H248" s="6"/>
    </row>
    <row r="249" ht="15.75" customHeight="1">
      <c r="A249" s="6"/>
      <c r="B249" s="6"/>
      <c r="C249" s="6"/>
      <c r="D249" s="6"/>
      <c r="E249" s="5"/>
      <c r="F249" s="6"/>
      <c r="G249" s="6"/>
      <c r="H249" s="6"/>
    </row>
    <row r="250" ht="15.75" customHeight="1">
      <c r="A250" s="6"/>
      <c r="B250" s="6"/>
      <c r="C250" s="6"/>
      <c r="D250" s="6"/>
      <c r="E250" s="5"/>
      <c r="F250" s="6"/>
      <c r="G250" s="6"/>
      <c r="H250" s="6"/>
    </row>
    <row r="251" ht="15.75" customHeight="1">
      <c r="A251" s="6"/>
      <c r="B251" s="6"/>
      <c r="C251" s="6"/>
      <c r="D251" s="6"/>
      <c r="E251" s="5"/>
      <c r="F251" s="6"/>
      <c r="G251" s="6"/>
      <c r="H251" s="6"/>
    </row>
    <row r="252" ht="15.75" customHeight="1">
      <c r="A252" s="6"/>
      <c r="B252" s="6"/>
      <c r="C252" s="6"/>
      <c r="D252" s="6"/>
      <c r="E252" s="5"/>
      <c r="F252" s="6"/>
      <c r="G252" s="6"/>
      <c r="H252" s="6"/>
    </row>
    <row r="253" ht="15.75" customHeight="1">
      <c r="A253" s="6"/>
      <c r="B253" s="6"/>
      <c r="C253" s="6"/>
      <c r="D253" s="6"/>
      <c r="E253" s="5"/>
      <c r="F253" s="6"/>
      <c r="G253" s="6"/>
      <c r="H253" s="6"/>
    </row>
    <row r="254" ht="15.75" customHeight="1">
      <c r="A254" s="6"/>
      <c r="B254" s="6"/>
      <c r="C254" s="6"/>
      <c r="D254" s="6"/>
      <c r="E254" s="5"/>
      <c r="F254" s="6"/>
      <c r="G254" s="6"/>
      <c r="H254" s="6"/>
    </row>
    <row r="255" ht="15.75" customHeight="1">
      <c r="A255" s="6"/>
      <c r="B255" s="6"/>
      <c r="C255" s="6"/>
      <c r="D255" s="6"/>
      <c r="E255" s="5"/>
      <c r="F255" s="6"/>
      <c r="G255" s="6"/>
      <c r="H255" s="6"/>
    </row>
    <row r="256" ht="15.75" customHeight="1">
      <c r="A256" s="6"/>
      <c r="B256" s="6"/>
      <c r="C256" s="6"/>
      <c r="D256" s="6"/>
      <c r="E256" s="5"/>
      <c r="F256" s="6"/>
      <c r="G256" s="6"/>
      <c r="H256" s="6"/>
    </row>
    <row r="257" ht="15.75" customHeight="1">
      <c r="A257" s="6"/>
      <c r="B257" s="6"/>
      <c r="C257" s="6"/>
      <c r="D257" s="6"/>
      <c r="E257" s="5"/>
      <c r="F257" s="6"/>
      <c r="G257" s="6"/>
      <c r="H257" s="6"/>
    </row>
    <row r="258" ht="15.75" customHeight="1">
      <c r="A258" s="6"/>
      <c r="B258" s="6"/>
      <c r="C258" s="6"/>
      <c r="D258" s="6"/>
      <c r="E258" s="5"/>
      <c r="F258" s="6"/>
      <c r="G258" s="6"/>
      <c r="H258" s="6"/>
    </row>
    <row r="259" ht="15.75" customHeight="1">
      <c r="A259" s="6"/>
      <c r="B259" s="6"/>
      <c r="C259" s="6"/>
      <c r="D259" s="6"/>
      <c r="E259" s="5"/>
      <c r="F259" s="6"/>
      <c r="G259" s="6"/>
      <c r="H259" s="6"/>
    </row>
    <row r="260" ht="15.75" customHeight="1">
      <c r="A260" s="6"/>
      <c r="B260" s="6"/>
      <c r="C260" s="6"/>
      <c r="D260" s="6"/>
      <c r="E260" s="5"/>
      <c r="F260" s="6"/>
      <c r="G260" s="6"/>
      <c r="H260" s="6"/>
    </row>
    <row r="261" ht="15.75" customHeight="1">
      <c r="A261" s="6"/>
      <c r="B261" s="6"/>
      <c r="C261" s="6"/>
      <c r="D261" s="6"/>
      <c r="E261" s="5"/>
      <c r="F261" s="6"/>
      <c r="G261" s="6"/>
      <c r="H261" s="6"/>
    </row>
    <row r="262" ht="15.75" customHeight="1">
      <c r="A262" s="6"/>
      <c r="B262" s="6"/>
      <c r="C262" s="6"/>
      <c r="D262" s="6"/>
      <c r="E262" s="5"/>
      <c r="F262" s="6"/>
      <c r="G262" s="6"/>
      <c r="H262" s="6"/>
    </row>
    <row r="263" ht="15.75" customHeight="1">
      <c r="A263" s="6"/>
      <c r="B263" s="6"/>
      <c r="C263" s="6"/>
      <c r="D263" s="6"/>
      <c r="E263" s="5"/>
      <c r="F263" s="6"/>
      <c r="G263" s="6"/>
      <c r="H263" s="6"/>
    </row>
    <row r="264" ht="15.75" customHeight="1">
      <c r="A264" s="6"/>
      <c r="B264" s="6"/>
      <c r="C264" s="6"/>
      <c r="D264" s="6"/>
      <c r="E264" s="5"/>
      <c r="F264" s="6"/>
      <c r="G264" s="6"/>
      <c r="H264" s="6"/>
    </row>
    <row r="265" ht="15.75" customHeight="1">
      <c r="A265" s="6"/>
      <c r="B265" s="6"/>
      <c r="C265" s="6"/>
      <c r="D265" s="6"/>
      <c r="E265" s="5"/>
      <c r="F265" s="6"/>
      <c r="G265" s="6"/>
      <c r="H265" s="6"/>
    </row>
    <row r="266" ht="15.75" customHeight="1">
      <c r="A266" s="6"/>
      <c r="B266" s="6"/>
      <c r="C266" s="6"/>
      <c r="D266" s="6"/>
      <c r="E266" s="5"/>
      <c r="F266" s="6"/>
      <c r="G266" s="6"/>
      <c r="H266" s="6"/>
    </row>
    <row r="267" ht="15.75" customHeight="1">
      <c r="A267" s="6"/>
      <c r="B267" s="6"/>
      <c r="C267" s="6"/>
      <c r="D267" s="6"/>
      <c r="E267" s="5"/>
      <c r="F267" s="6"/>
      <c r="G267" s="6"/>
      <c r="H267" s="6"/>
    </row>
    <row r="268" ht="15.75" customHeight="1">
      <c r="A268" s="6"/>
      <c r="B268" s="6"/>
      <c r="C268" s="6"/>
      <c r="D268" s="6"/>
      <c r="E268" s="5"/>
      <c r="F268" s="6"/>
      <c r="G268" s="6"/>
      <c r="H268" s="6"/>
    </row>
    <row r="269" ht="15.75" customHeight="1">
      <c r="A269" s="6"/>
      <c r="B269" s="6"/>
      <c r="C269" s="6"/>
      <c r="D269" s="6"/>
      <c r="E269" s="5"/>
      <c r="F269" s="6"/>
      <c r="G269" s="6"/>
      <c r="H269" s="6"/>
    </row>
    <row r="270" ht="15.75" customHeight="1">
      <c r="A270" s="6"/>
      <c r="B270" s="6"/>
      <c r="C270" s="6"/>
      <c r="D270" s="6"/>
      <c r="E270" s="5"/>
      <c r="F270" s="6"/>
      <c r="G270" s="6"/>
      <c r="H270" s="6"/>
    </row>
    <row r="271" ht="15.75" customHeight="1">
      <c r="A271" s="6"/>
      <c r="B271" s="6"/>
      <c r="C271" s="6"/>
      <c r="D271" s="6"/>
      <c r="E271" s="5"/>
      <c r="F271" s="6"/>
      <c r="G271" s="6"/>
      <c r="H271" s="6"/>
    </row>
    <row r="272" ht="15.75" customHeight="1">
      <c r="A272" s="6"/>
      <c r="B272" s="6"/>
      <c r="C272" s="6"/>
      <c r="D272" s="6"/>
      <c r="E272" s="5"/>
      <c r="F272" s="6"/>
      <c r="G272" s="6"/>
      <c r="H272" s="6"/>
    </row>
    <row r="273" ht="15.75" customHeight="1">
      <c r="A273" s="6"/>
      <c r="B273" s="6"/>
      <c r="C273" s="6"/>
      <c r="D273" s="6"/>
      <c r="E273" s="5"/>
      <c r="F273" s="6"/>
      <c r="G273" s="6"/>
      <c r="H273" s="6"/>
    </row>
    <row r="274" ht="15.75" customHeight="1">
      <c r="A274" s="6"/>
      <c r="B274" s="6"/>
      <c r="C274" s="6"/>
      <c r="D274" s="6"/>
      <c r="E274" s="5"/>
      <c r="F274" s="6"/>
      <c r="G274" s="6"/>
      <c r="H274" s="6"/>
    </row>
    <row r="275" ht="15.75" customHeight="1">
      <c r="A275" s="6"/>
      <c r="B275" s="6"/>
      <c r="C275" s="6"/>
      <c r="D275" s="6"/>
      <c r="E275" s="5"/>
      <c r="F275" s="6"/>
      <c r="G275" s="6"/>
      <c r="H275" s="6"/>
    </row>
    <row r="276" ht="15.75" customHeight="1">
      <c r="A276" s="6"/>
      <c r="B276" s="6"/>
      <c r="C276" s="6"/>
      <c r="D276" s="6"/>
      <c r="E276" s="5"/>
      <c r="F276" s="6"/>
      <c r="G276" s="6"/>
      <c r="H276" s="6"/>
    </row>
    <row r="277" ht="15.75" customHeight="1">
      <c r="A277" s="6"/>
      <c r="B277" s="6"/>
      <c r="C277" s="6"/>
      <c r="D277" s="6"/>
      <c r="E277" s="5"/>
      <c r="F277" s="6"/>
      <c r="G277" s="6"/>
      <c r="H277" s="6"/>
    </row>
    <row r="278" ht="15.75" customHeight="1">
      <c r="A278" s="6"/>
      <c r="B278" s="6"/>
      <c r="C278" s="6"/>
      <c r="D278" s="6"/>
      <c r="E278" s="5"/>
      <c r="F278" s="6"/>
      <c r="G278" s="6"/>
      <c r="H278" s="6"/>
    </row>
    <row r="279" ht="15.75" customHeight="1">
      <c r="A279" s="6"/>
      <c r="B279" s="6"/>
      <c r="C279" s="6"/>
      <c r="D279" s="6"/>
      <c r="E279" s="5"/>
      <c r="F279" s="6"/>
      <c r="G279" s="6"/>
      <c r="H279" s="6"/>
    </row>
    <row r="280" ht="15.75" customHeight="1">
      <c r="A280" s="6"/>
      <c r="B280" s="6"/>
      <c r="C280" s="6"/>
      <c r="D280" s="6"/>
      <c r="E280" s="5"/>
      <c r="F280" s="6"/>
      <c r="G280" s="6"/>
      <c r="H280" s="6"/>
    </row>
    <row r="281" ht="15.75" customHeight="1">
      <c r="A281" s="6"/>
      <c r="B281" s="6"/>
      <c r="C281" s="6"/>
      <c r="D281" s="6"/>
      <c r="E281" s="5"/>
      <c r="F281" s="6"/>
      <c r="G281" s="6"/>
      <c r="H281" s="6"/>
    </row>
    <row r="282" ht="15.75" customHeight="1">
      <c r="A282" s="6"/>
      <c r="B282" s="6"/>
      <c r="C282" s="6"/>
      <c r="D282" s="6"/>
      <c r="E282" s="5"/>
      <c r="F282" s="6"/>
      <c r="G282" s="6"/>
      <c r="H282" s="6"/>
    </row>
    <row r="283" ht="15.75" customHeight="1">
      <c r="A283" s="6"/>
      <c r="B283" s="6"/>
      <c r="C283" s="6"/>
      <c r="D283" s="6"/>
      <c r="E283" s="5"/>
      <c r="F283" s="6"/>
      <c r="G283" s="6"/>
      <c r="H283" s="6"/>
    </row>
    <row r="284" ht="15.75" customHeight="1">
      <c r="A284" s="6"/>
      <c r="B284" s="6"/>
      <c r="C284" s="6"/>
      <c r="D284" s="6"/>
      <c r="E284" s="5"/>
      <c r="F284" s="6"/>
      <c r="G284" s="6"/>
      <c r="H284" s="6"/>
    </row>
    <row r="285" ht="15.75" customHeight="1">
      <c r="A285" s="6"/>
      <c r="B285" s="6"/>
      <c r="C285" s="6"/>
      <c r="D285" s="6"/>
      <c r="E285" s="5"/>
      <c r="F285" s="6"/>
      <c r="G285" s="6"/>
      <c r="H285" s="6"/>
    </row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0">
    <mergeCell ref="K5:L5"/>
    <mergeCell ref="K6:L6"/>
    <mergeCell ref="K8:L8"/>
    <mergeCell ref="N8:O8"/>
    <mergeCell ref="K9:L9"/>
    <mergeCell ref="N9:O9"/>
    <mergeCell ref="K10:L10"/>
    <mergeCell ref="N10:O10"/>
    <mergeCell ref="K11:L11"/>
    <mergeCell ref="N11:O11"/>
    <mergeCell ref="K12:L12"/>
    <mergeCell ref="N12:O12"/>
    <mergeCell ref="K13:L13"/>
    <mergeCell ref="N13:O13"/>
    <mergeCell ref="N6:O6"/>
    <mergeCell ref="K7:L7"/>
    <mergeCell ref="N7:O7"/>
    <mergeCell ref="A3:D3"/>
    <mergeCell ref="F3:I3"/>
    <mergeCell ref="K3:O3"/>
    <mergeCell ref="H4:I4"/>
    <mergeCell ref="K4:O4"/>
    <mergeCell ref="M5:M20"/>
    <mergeCell ref="N5:O5"/>
    <mergeCell ref="K14:L14"/>
    <mergeCell ref="N14:O14"/>
    <mergeCell ref="K15:L15"/>
    <mergeCell ref="N15:O15"/>
    <mergeCell ref="K16:L16"/>
    <mergeCell ref="N16:O16"/>
    <mergeCell ref="K17:L17"/>
    <mergeCell ref="N17:O17"/>
    <mergeCell ref="K18:L18"/>
    <mergeCell ref="N18:O18"/>
    <mergeCell ref="K19:L19"/>
    <mergeCell ref="N19:O19"/>
    <mergeCell ref="K29:P29"/>
    <mergeCell ref="K30:P30"/>
    <mergeCell ref="K31:P31"/>
    <mergeCell ref="K32:P32"/>
    <mergeCell ref="K33:P33"/>
    <mergeCell ref="K34:P34"/>
    <mergeCell ref="K35:P35"/>
    <mergeCell ref="K20:L20"/>
    <mergeCell ref="N20:O20"/>
    <mergeCell ref="K24:P24"/>
    <mergeCell ref="K25:P25"/>
    <mergeCell ref="K26:P26"/>
    <mergeCell ref="K27:P27"/>
    <mergeCell ref="K28:P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29"/>
    <col customWidth="1" min="2" max="7" width="21.57"/>
  </cols>
  <sheetData>
    <row r="1" ht="15.75" customHeight="1"/>
    <row r="2" ht="15.75" customHeight="1"/>
    <row r="3" ht="15.75" customHeight="1">
      <c r="A3" s="35" t="s">
        <v>292</v>
      </c>
    </row>
    <row r="4" ht="41.25" customHeight="1">
      <c r="A4" s="35"/>
      <c r="B4" s="35" t="str">
        <f>IMAGE("https://raw.githubusercontent.com/msikma/pokesprite/master/pokemon-gen8/regular/hippopotas.png",4, 125, 125)</f>
        <v/>
      </c>
      <c r="C4" s="35" t="str">
        <f>IMAGE("https://raw.githubusercontent.com/msikma/pokesprite/master/pokemon-gen8/regular/cacnea.png",4, 110, 120)</f>
        <v/>
      </c>
      <c r="D4" s="35" t="str">
        <f>IMAGE("https://raw.githubusercontent.com/msikma/pokesprite/master/pokemon-gen8/regular/lunatone.png",4, 110, 120)</f>
        <v/>
      </c>
      <c r="E4" s="35" t="str">
        <f>IMAGE("https://raw.githubusercontent.com/msikma/pokesprite/master/pokemon-gen8/regular/lileep.png",4, 110, 120)</f>
        <v/>
      </c>
      <c r="F4" s="35" t="str">
        <f>IMAGE("https://raw.githubusercontent.com/msikma/pokesprite/master/pokemon-gen8/regular/archen.png",4, 110, 120)</f>
        <v/>
      </c>
      <c r="G4" s="35" t="str">
        <f>IMAGE("https://raw.githubusercontent.com/msikma/pokesprite/master/pokemon-gen8/regular/sandshrew.png",4, 110, 120)</f>
        <v/>
      </c>
    </row>
    <row r="5" ht="15.75" customHeight="1">
      <c r="A5" s="36" t="s">
        <v>293</v>
      </c>
      <c r="B5" s="37" t="s">
        <v>294</v>
      </c>
      <c r="C5" s="37" t="s">
        <v>83</v>
      </c>
      <c r="D5" s="37" t="s">
        <v>295</v>
      </c>
      <c r="E5" s="37" t="s">
        <v>296</v>
      </c>
      <c r="F5" s="37" t="s">
        <v>297</v>
      </c>
      <c r="G5" s="37" t="s">
        <v>298</v>
      </c>
    </row>
    <row r="6" ht="15.75" customHeight="1">
      <c r="A6" s="38" t="s">
        <v>299</v>
      </c>
      <c r="B6" s="39">
        <v>14.0</v>
      </c>
      <c r="C6" s="39">
        <v>15.0</v>
      </c>
      <c r="D6" s="39">
        <v>16.0</v>
      </c>
      <c r="E6" s="39">
        <v>16.0</v>
      </c>
      <c r="F6" s="39">
        <v>15.0</v>
      </c>
      <c r="G6" s="39">
        <v>15.0</v>
      </c>
    </row>
    <row r="7" ht="15.75" customHeight="1">
      <c r="A7" s="40" t="s">
        <v>300</v>
      </c>
      <c r="B7" s="41" t="s">
        <v>301</v>
      </c>
      <c r="C7" s="41" t="s">
        <v>302</v>
      </c>
      <c r="D7" s="41" t="s">
        <v>303</v>
      </c>
      <c r="E7" s="41" t="s">
        <v>304</v>
      </c>
      <c r="F7" s="41" t="s">
        <v>305</v>
      </c>
      <c r="G7" s="41" t="s">
        <v>302</v>
      </c>
    </row>
    <row r="8" ht="15.75" customHeight="1">
      <c r="A8" s="42" t="s">
        <v>306</v>
      </c>
      <c r="B8" s="43" t="s">
        <v>307</v>
      </c>
      <c r="C8" s="43" t="s">
        <v>308</v>
      </c>
      <c r="D8" s="43" t="s">
        <v>309</v>
      </c>
      <c r="E8" s="43" t="s">
        <v>117</v>
      </c>
      <c r="F8" s="43" t="s">
        <v>310</v>
      </c>
      <c r="G8" s="43" t="s">
        <v>308</v>
      </c>
    </row>
    <row r="9" ht="15.75" customHeight="1">
      <c r="A9" s="42" t="s">
        <v>311</v>
      </c>
      <c r="B9" s="43" t="s">
        <v>312</v>
      </c>
      <c r="C9" s="43" t="s">
        <v>313</v>
      </c>
      <c r="D9" s="43" t="s">
        <v>314</v>
      </c>
      <c r="E9" s="43" t="s">
        <v>312</v>
      </c>
      <c r="F9" s="43" t="s">
        <v>312</v>
      </c>
      <c r="G9" s="43" t="s">
        <v>315</v>
      </c>
    </row>
    <row r="10" ht="15.75" customHeight="1">
      <c r="A10" s="44" t="s">
        <v>316</v>
      </c>
      <c r="B10" s="45" t="s">
        <v>317</v>
      </c>
      <c r="C10" s="45" t="s">
        <v>206</v>
      </c>
      <c r="D10" s="46" t="s">
        <v>318</v>
      </c>
      <c r="E10" s="45" t="s">
        <v>147</v>
      </c>
      <c r="F10" s="45" t="s">
        <v>319</v>
      </c>
      <c r="G10" s="45" t="s">
        <v>317</v>
      </c>
    </row>
    <row r="11" ht="15.75" customHeight="1">
      <c r="A11" s="47"/>
      <c r="B11" s="45" t="s">
        <v>320</v>
      </c>
      <c r="C11" s="45" t="s">
        <v>321</v>
      </c>
      <c r="D11" s="45" t="s">
        <v>322</v>
      </c>
      <c r="E11" s="45" t="s">
        <v>323</v>
      </c>
      <c r="F11" s="45" t="s">
        <v>320</v>
      </c>
      <c r="G11" s="45" t="s">
        <v>320</v>
      </c>
    </row>
    <row r="12" ht="15.75" customHeight="1">
      <c r="A12" s="47"/>
      <c r="B12" s="45" t="s">
        <v>46</v>
      </c>
      <c r="C12" s="45" t="s">
        <v>324</v>
      </c>
      <c r="D12" s="45" t="s">
        <v>325</v>
      </c>
      <c r="E12" s="45" t="s">
        <v>318</v>
      </c>
      <c r="F12" s="45" t="s">
        <v>317</v>
      </c>
      <c r="G12" s="45" t="s">
        <v>326</v>
      </c>
    </row>
    <row r="13" ht="15.75" customHeight="1">
      <c r="A13" s="47"/>
      <c r="B13" s="45" t="s">
        <v>327</v>
      </c>
      <c r="C13" s="45" t="s">
        <v>328</v>
      </c>
      <c r="D13" s="45" t="s">
        <v>329</v>
      </c>
      <c r="E13" s="45" t="s">
        <v>330</v>
      </c>
      <c r="F13" s="45" t="s">
        <v>331</v>
      </c>
      <c r="G13" s="45" t="s">
        <v>332</v>
      </c>
    </row>
    <row r="14" ht="15.75" customHeight="1">
      <c r="A14" s="44" t="s">
        <v>333</v>
      </c>
      <c r="B14" s="45" t="s">
        <v>334</v>
      </c>
    </row>
    <row r="15" ht="15.75" customHeight="1">
      <c r="A15" s="44" t="s">
        <v>335</v>
      </c>
      <c r="B15" s="48" t="s">
        <v>336</v>
      </c>
    </row>
    <row r="16" ht="15.75" customHeight="1"/>
    <row r="17" ht="15.75" customHeight="1">
      <c r="A17" s="35" t="s">
        <v>337</v>
      </c>
    </row>
    <row r="18" ht="41.25" customHeight="1">
      <c r="A18" s="35"/>
      <c r="B18" s="35" t="str">
        <f>IMAGE("https://raw.githubusercontent.com/msikma/pokesprite/master/pokemon-gen8/regular/politoed.png",4, 80, 100)</f>
        <v/>
      </c>
      <c r="C18" s="35" t="str">
        <f>IMAGE("https://raw.githubusercontent.com/msikma/pokesprite/master/pokemon-gen8/regular/ludicolo.png",4, 75, 90)</f>
        <v/>
      </c>
      <c r="D18" s="35" t="str">
        <f>IMAGE("https://raw.githubusercontent.com/msikma/pokesprite/master/pokemon-gen8/regular/mantine.png",4, 80, 100)</f>
        <v/>
      </c>
      <c r="E18" s="35" t="str">
        <f>IMAGE("https://raw.githubusercontent.com/msikma/pokesprite/master/pokemon-gen8/regular/ferroseed.png",4, 120, 130)</f>
        <v/>
      </c>
      <c r="F18" s="35" t="str">
        <f>IMAGE("https://raw.githubusercontent.com/msikma/pokesprite/master/pokemon-gen8/regular/starmie.png",4, 80, 100)</f>
        <v/>
      </c>
      <c r="G18" s="35" t="str">
        <f>IMAGE("https://raw.githubusercontent.com/msikma/pokesprite/master/pokemon-gen8/regular/toxicroak.png",4, 80, 100)</f>
        <v/>
      </c>
    </row>
    <row r="19" ht="15.75" customHeight="1">
      <c r="A19" s="36" t="s">
        <v>293</v>
      </c>
      <c r="B19" s="37" t="s">
        <v>181</v>
      </c>
      <c r="C19" s="37" t="s">
        <v>338</v>
      </c>
      <c r="D19" s="37" t="s">
        <v>339</v>
      </c>
      <c r="E19" s="37" t="s">
        <v>340</v>
      </c>
      <c r="F19" s="37" t="s">
        <v>341</v>
      </c>
      <c r="G19" s="37" t="s">
        <v>342</v>
      </c>
    </row>
    <row r="20" ht="15.75" customHeight="1">
      <c r="A20" s="38" t="s">
        <v>299</v>
      </c>
      <c r="B20" s="39">
        <v>27.0</v>
      </c>
      <c r="C20" s="39">
        <v>28.0</v>
      </c>
      <c r="D20" s="39">
        <v>27.0</v>
      </c>
      <c r="E20" s="39">
        <v>27.0</v>
      </c>
      <c r="F20" s="39">
        <v>28.0</v>
      </c>
      <c r="G20" s="39">
        <v>27.0</v>
      </c>
    </row>
    <row r="21" ht="15.75" customHeight="1">
      <c r="A21" s="40" t="s">
        <v>300</v>
      </c>
      <c r="B21" s="41" t="s">
        <v>343</v>
      </c>
      <c r="C21" s="41" t="s">
        <v>344</v>
      </c>
      <c r="D21" s="41" t="s">
        <v>344</v>
      </c>
      <c r="E21" s="41" t="s">
        <v>345</v>
      </c>
      <c r="F21" s="41" t="s">
        <v>346</v>
      </c>
      <c r="G21" s="41" t="s">
        <v>305</v>
      </c>
    </row>
    <row r="22" ht="15.75" customHeight="1">
      <c r="A22" s="42" t="s">
        <v>306</v>
      </c>
      <c r="B22" s="43" t="s">
        <v>347</v>
      </c>
      <c r="C22" s="43" t="s">
        <v>62</v>
      </c>
      <c r="D22" s="43" t="s">
        <v>62</v>
      </c>
      <c r="E22" s="43" t="s">
        <v>348</v>
      </c>
      <c r="F22" s="43" t="s">
        <v>349</v>
      </c>
      <c r="G22" s="43" t="s">
        <v>350</v>
      </c>
    </row>
    <row r="23" ht="15.75" customHeight="1">
      <c r="A23" s="42" t="s">
        <v>311</v>
      </c>
      <c r="B23" s="43" t="s">
        <v>351</v>
      </c>
      <c r="C23" s="43" t="s">
        <v>352</v>
      </c>
      <c r="D23" s="43" t="s">
        <v>353</v>
      </c>
      <c r="E23" s="43" t="s">
        <v>313</v>
      </c>
      <c r="F23" s="43" t="s">
        <v>354</v>
      </c>
      <c r="G23" s="43" t="s">
        <v>355</v>
      </c>
    </row>
    <row r="24" ht="15.75" customHeight="1">
      <c r="A24" s="44" t="s">
        <v>316</v>
      </c>
      <c r="B24" s="45" t="s">
        <v>356</v>
      </c>
      <c r="C24" s="45" t="s">
        <v>357</v>
      </c>
      <c r="D24" s="45" t="s">
        <v>358</v>
      </c>
      <c r="E24" s="45" t="s">
        <v>321</v>
      </c>
      <c r="F24" s="45" t="s">
        <v>358</v>
      </c>
      <c r="G24" s="45" t="s">
        <v>188</v>
      </c>
    </row>
    <row r="25" ht="15.75" customHeight="1">
      <c r="A25" s="47"/>
      <c r="B25" s="45" t="s">
        <v>358</v>
      </c>
      <c r="C25" s="45" t="s">
        <v>358</v>
      </c>
      <c r="D25" s="45" t="s">
        <v>359</v>
      </c>
      <c r="E25" s="45" t="s">
        <v>360</v>
      </c>
      <c r="F25" s="45" t="s">
        <v>361</v>
      </c>
      <c r="G25" s="45" t="s">
        <v>362</v>
      </c>
    </row>
    <row r="26" ht="15.75" customHeight="1">
      <c r="A26" s="47"/>
      <c r="B26" s="46" t="s">
        <v>363</v>
      </c>
      <c r="C26" s="45" t="s">
        <v>363</v>
      </c>
      <c r="D26" s="45" t="s">
        <v>364</v>
      </c>
      <c r="E26" s="45" t="s">
        <v>19</v>
      </c>
      <c r="F26" s="45" t="s">
        <v>365</v>
      </c>
      <c r="G26" s="45" t="s">
        <v>366</v>
      </c>
    </row>
    <row r="27" ht="15.75" customHeight="1">
      <c r="A27" s="47"/>
      <c r="B27" s="45" t="s">
        <v>21</v>
      </c>
      <c r="C27" s="45" t="s">
        <v>362</v>
      </c>
      <c r="D27" s="45" t="s">
        <v>367</v>
      </c>
      <c r="E27" s="45" t="s">
        <v>21</v>
      </c>
      <c r="F27" s="45" t="s">
        <v>363</v>
      </c>
      <c r="G27" s="45"/>
    </row>
    <row r="28" ht="15.75" customHeight="1">
      <c r="A28" s="44" t="s">
        <v>333</v>
      </c>
      <c r="B28" s="45" t="s">
        <v>368</v>
      </c>
    </row>
    <row r="29" ht="15.75" customHeight="1">
      <c r="A29" s="44" t="s">
        <v>335</v>
      </c>
      <c r="B29" s="48" t="s">
        <v>369</v>
      </c>
    </row>
    <row r="30" ht="15.75" customHeight="1"/>
    <row r="31" ht="15.75" customHeight="1">
      <c r="A31" s="35" t="s">
        <v>370</v>
      </c>
    </row>
    <row r="32" ht="41.25" customHeight="1">
      <c r="A32" s="35"/>
      <c r="B32" s="35" t="str">
        <f>IMAGE("https://raw.githubusercontent.com/msikma/pokesprite/master/pokemon-gen8/regular/dedenne.png",4, 80, 100)</f>
        <v/>
      </c>
      <c r="C32" s="35" t="str">
        <f>IMAGE("https://raw.githubusercontent.com/msikma/pokesprite/master/pokemon-gen8/regular/raichu-alola.png",4, 80, 100)</f>
        <v/>
      </c>
      <c r="D32" s="35" t="str">
        <f>IMAGE("https://raw.githubusercontent.com/msikma/pokesprite/master/pokemon-gen8/regular/rotom-wash.png",4, 80, 100)</f>
        <v/>
      </c>
      <c r="E32" s="35" t="str">
        <f>IMAGE("https://raw.githubusercontent.com/msikma/pokesprite/master/pokemon-gen8/regular/hitmonlee.png",4, 80, 100)</f>
        <v/>
      </c>
      <c r="F32" s="35" t="str">
        <f>IMAGE("https://raw.githubusercontent.com/msikma/pokesprite/master/pokemon-gen8/regular/electivire.png",4, 80, 100)</f>
        <v/>
      </c>
      <c r="G32" s="35" t="str">
        <f>IMAGE("https://raw.githubusercontent.com/msikma/pokesprite/master/pokemon-gen8/regular/manectric-mega.png",4, 100, 110)</f>
        <v/>
      </c>
    </row>
    <row r="33" ht="15.75" customHeight="1">
      <c r="A33" s="49" t="s">
        <v>293</v>
      </c>
      <c r="B33" s="37" t="s">
        <v>371</v>
      </c>
      <c r="C33" s="37" t="s">
        <v>372</v>
      </c>
      <c r="D33" s="37" t="s">
        <v>373</v>
      </c>
      <c r="E33" s="37" t="s">
        <v>374</v>
      </c>
      <c r="F33" s="37" t="s">
        <v>375</v>
      </c>
      <c r="G33" s="37" t="s">
        <v>376</v>
      </c>
    </row>
    <row r="34" ht="15.75" customHeight="1">
      <c r="A34" s="50" t="s">
        <v>299</v>
      </c>
      <c r="B34" s="51">
        <v>35.0</v>
      </c>
      <c r="C34" s="51">
        <v>36.0</v>
      </c>
      <c r="D34" s="51">
        <v>36.0</v>
      </c>
      <c r="E34" s="51">
        <v>36.0</v>
      </c>
      <c r="F34" s="51">
        <v>36.0</v>
      </c>
      <c r="G34" s="51">
        <v>36.0</v>
      </c>
    </row>
    <row r="35" ht="15.75" customHeight="1">
      <c r="A35" s="52" t="s">
        <v>300</v>
      </c>
      <c r="B35" s="53" t="s">
        <v>346</v>
      </c>
      <c r="C35" s="53" t="s">
        <v>344</v>
      </c>
      <c r="D35" s="53" t="s">
        <v>346</v>
      </c>
      <c r="E35" s="53" t="s">
        <v>302</v>
      </c>
      <c r="F35" s="53" t="s">
        <v>305</v>
      </c>
      <c r="G35" s="53" t="s">
        <v>346</v>
      </c>
    </row>
    <row r="36" ht="15.75" customHeight="1">
      <c r="A36" s="54" t="s">
        <v>306</v>
      </c>
      <c r="B36" s="55" t="s">
        <v>377</v>
      </c>
      <c r="C36" s="55" t="s">
        <v>378</v>
      </c>
      <c r="D36" s="55" t="s">
        <v>309</v>
      </c>
      <c r="E36" s="55" t="s">
        <v>379</v>
      </c>
      <c r="F36" s="55" t="s">
        <v>380</v>
      </c>
      <c r="G36" s="55" t="s">
        <v>381</v>
      </c>
    </row>
    <row r="37" ht="15.75" customHeight="1">
      <c r="A37" s="54" t="s">
        <v>311</v>
      </c>
      <c r="B37" s="55" t="s">
        <v>382</v>
      </c>
      <c r="C37" s="55" t="s">
        <v>352</v>
      </c>
      <c r="D37" s="55" t="s">
        <v>383</v>
      </c>
      <c r="E37" s="55" t="s">
        <v>384</v>
      </c>
      <c r="F37" s="55" t="s">
        <v>385</v>
      </c>
      <c r="G37" s="55" t="s">
        <v>386</v>
      </c>
    </row>
    <row r="38" ht="15.75" customHeight="1">
      <c r="A38" s="56" t="s">
        <v>316</v>
      </c>
      <c r="B38" s="57" t="s">
        <v>387</v>
      </c>
      <c r="C38" s="57" t="s">
        <v>387</v>
      </c>
      <c r="D38" s="57" t="s">
        <v>361</v>
      </c>
      <c r="E38" s="57" t="s">
        <v>388</v>
      </c>
      <c r="F38" s="57" t="s">
        <v>389</v>
      </c>
      <c r="G38" s="57" t="s">
        <v>208</v>
      </c>
    </row>
    <row r="39" ht="15.75" customHeight="1">
      <c r="A39" s="58"/>
      <c r="B39" s="57" t="s">
        <v>390</v>
      </c>
      <c r="C39" s="57" t="s">
        <v>365</v>
      </c>
      <c r="D39" s="57" t="s">
        <v>391</v>
      </c>
      <c r="E39" s="57" t="s">
        <v>392</v>
      </c>
      <c r="F39" s="57" t="s">
        <v>393</v>
      </c>
      <c r="G39" s="57" t="s">
        <v>394</v>
      </c>
    </row>
    <row r="40" ht="15.75" customHeight="1">
      <c r="A40" s="58"/>
      <c r="B40" s="57" t="s">
        <v>395</v>
      </c>
      <c r="C40" s="57" t="s">
        <v>184</v>
      </c>
      <c r="D40" s="57" t="s">
        <v>390</v>
      </c>
      <c r="E40" s="57" t="s">
        <v>396</v>
      </c>
      <c r="F40" s="57" t="s">
        <v>397</v>
      </c>
      <c r="G40" s="57" t="s">
        <v>387</v>
      </c>
    </row>
    <row r="41" ht="15.75" customHeight="1">
      <c r="A41" s="58"/>
      <c r="B41" s="57" t="s">
        <v>398</v>
      </c>
      <c r="C41" s="57" t="s">
        <v>399</v>
      </c>
      <c r="D41" s="57" t="s">
        <v>184</v>
      </c>
      <c r="E41" s="57" t="s">
        <v>63</v>
      </c>
      <c r="F41" s="57" t="s">
        <v>392</v>
      </c>
      <c r="G41" s="57" t="s">
        <v>367</v>
      </c>
    </row>
    <row r="42" ht="15.75" customHeight="1">
      <c r="A42" s="44" t="s">
        <v>333</v>
      </c>
      <c r="B42" s="45" t="s">
        <v>400</v>
      </c>
    </row>
    <row r="43" ht="15.75" customHeight="1">
      <c r="A43" s="44" t="s">
        <v>335</v>
      </c>
      <c r="B43" s="48" t="s">
        <v>401</v>
      </c>
    </row>
    <row r="44" ht="15.75" customHeight="1"/>
    <row r="45" ht="15.75" customHeight="1">
      <c r="A45" s="35" t="s">
        <v>402</v>
      </c>
    </row>
    <row r="46" ht="41.25" customHeight="1">
      <c r="A46" s="35"/>
      <c r="B46" s="35" t="str">
        <f>IMAGE("https://raw.githubusercontent.com/msikma/pokesprite/master/pokemon-gen8/regular/cradily.png",4, 80, 100)</f>
        <v/>
      </c>
      <c r="C46" s="35" t="str">
        <f>IMAGE("https://raw.githubusercontent.com/msikma/pokesprite/master/pokemon-gen8/regular/hawlucha.png",4, 80, 100)</f>
        <v/>
      </c>
      <c r="D46" s="35" t="str">
        <f>IMAGE("https://raw.githubusercontent.com/msikma/pokesprite/master/pokemon-gen8/regular/venusaur-mega.png",4, 90, 100)</f>
        <v/>
      </c>
      <c r="E46" s="35" t="str">
        <f>IMAGE("https://raw.githubusercontent.com/msikma/pokesprite/master/pokemon-gen8/regular/rotom-mow.png",4, 80, 100)</f>
        <v/>
      </c>
      <c r="F46" s="35" t="str">
        <f>IMAGE("https://raw.githubusercontent.com/msikma/pokesprite/master/pokemon-gen8/regular/reuniclus.png",4, 80, 100)</f>
        <v/>
      </c>
      <c r="G46" s="35" t="str">
        <f>IMAGE("https://raw.githubusercontent.com/msikma/pokesprite/master/pokemon-gen8/regular/kartana.png",4, 70, 90)</f>
        <v/>
      </c>
    </row>
    <row r="47" ht="15.75" customHeight="1">
      <c r="A47" s="49" t="s">
        <v>293</v>
      </c>
      <c r="B47" s="37" t="s">
        <v>403</v>
      </c>
      <c r="C47" s="37" t="s">
        <v>404</v>
      </c>
      <c r="D47" s="37" t="s">
        <v>405</v>
      </c>
      <c r="E47" s="37" t="s">
        <v>406</v>
      </c>
      <c r="F47" s="37" t="s">
        <v>407</v>
      </c>
      <c r="G47" s="37" t="s">
        <v>408</v>
      </c>
    </row>
    <row r="48" ht="15.75" customHeight="1">
      <c r="A48" s="50" t="s">
        <v>299</v>
      </c>
      <c r="B48" s="51">
        <v>44.0</v>
      </c>
      <c r="C48" s="51">
        <v>44.0</v>
      </c>
      <c r="D48" s="51">
        <v>44.0</v>
      </c>
      <c r="E48" s="51">
        <v>44.0</v>
      </c>
      <c r="F48" s="51">
        <v>44.0</v>
      </c>
      <c r="G48" s="51">
        <v>44.0</v>
      </c>
    </row>
    <row r="49" ht="15.75" customHeight="1">
      <c r="A49" s="52" t="s">
        <v>300</v>
      </c>
      <c r="B49" s="53" t="s">
        <v>343</v>
      </c>
      <c r="C49" s="53" t="s">
        <v>302</v>
      </c>
      <c r="D49" s="53" t="s">
        <v>346</v>
      </c>
      <c r="E49" s="53" t="s">
        <v>346</v>
      </c>
      <c r="F49" s="53" t="s">
        <v>304</v>
      </c>
      <c r="G49" s="53" t="s">
        <v>305</v>
      </c>
    </row>
    <row r="50" ht="15.75" customHeight="1">
      <c r="A50" s="54" t="s">
        <v>306</v>
      </c>
      <c r="B50" s="55" t="s">
        <v>117</v>
      </c>
      <c r="C50" s="55" t="s">
        <v>379</v>
      </c>
      <c r="D50" s="55" t="s">
        <v>409</v>
      </c>
      <c r="E50" s="55" t="s">
        <v>309</v>
      </c>
      <c r="F50" s="55" t="s">
        <v>111</v>
      </c>
      <c r="G50" s="55" t="s">
        <v>410</v>
      </c>
    </row>
    <row r="51" ht="15.75" customHeight="1">
      <c r="A51" s="54" t="s">
        <v>311</v>
      </c>
      <c r="B51" s="55" t="s">
        <v>411</v>
      </c>
      <c r="C51" s="55" t="s">
        <v>411</v>
      </c>
      <c r="D51" s="55" t="s">
        <v>412</v>
      </c>
      <c r="E51" s="55" t="s">
        <v>413</v>
      </c>
      <c r="F51" s="55" t="s">
        <v>411</v>
      </c>
      <c r="G51" s="55" t="s">
        <v>355</v>
      </c>
    </row>
    <row r="52" ht="15.75" customHeight="1">
      <c r="A52" s="56" t="s">
        <v>316</v>
      </c>
      <c r="B52" s="57" t="s">
        <v>46</v>
      </c>
      <c r="C52" s="57" t="s">
        <v>188</v>
      </c>
      <c r="D52" s="57" t="s">
        <v>357</v>
      </c>
      <c r="E52" s="57" t="s">
        <v>184</v>
      </c>
      <c r="F52" s="57" t="s">
        <v>53</v>
      </c>
      <c r="G52" s="57" t="s">
        <v>188</v>
      </c>
    </row>
    <row r="53" ht="15.75" customHeight="1">
      <c r="A53" s="58"/>
      <c r="B53" s="57" t="s">
        <v>21</v>
      </c>
      <c r="C53" s="57" t="s">
        <v>414</v>
      </c>
      <c r="D53" s="57" t="s">
        <v>415</v>
      </c>
      <c r="E53" s="57" t="s">
        <v>361</v>
      </c>
      <c r="F53" s="57" t="s">
        <v>365</v>
      </c>
      <c r="G53" s="59" t="s">
        <v>416</v>
      </c>
    </row>
    <row r="54" ht="15.75" customHeight="1">
      <c r="A54" s="58"/>
      <c r="B54" s="57" t="s">
        <v>357</v>
      </c>
      <c r="C54" s="57" t="s">
        <v>392</v>
      </c>
      <c r="D54" s="57" t="s">
        <v>417</v>
      </c>
      <c r="E54" s="57" t="s">
        <v>417</v>
      </c>
      <c r="F54" s="57" t="s">
        <v>418</v>
      </c>
      <c r="G54" s="57" t="s">
        <v>419</v>
      </c>
    </row>
    <row r="55" ht="15.75" customHeight="1">
      <c r="A55" s="58"/>
      <c r="B55" s="57" t="s">
        <v>420</v>
      </c>
      <c r="C55" s="57" t="s">
        <v>421</v>
      </c>
      <c r="D55" s="57" t="s">
        <v>422</v>
      </c>
      <c r="E55" s="57" t="s">
        <v>423</v>
      </c>
      <c r="F55" s="57" t="s">
        <v>323</v>
      </c>
      <c r="G55" s="57" t="s">
        <v>424</v>
      </c>
    </row>
    <row r="56" ht="15.75" customHeight="1">
      <c r="A56" s="44" t="s">
        <v>333</v>
      </c>
      <c r="B56" s="45" t="s">
        <v>425</v>
      </c>
    </row>
    <row r="57" ht="15.75" customHeight="1">
      <c r="A57" s="44" t="s">
        <v>335</v>
      </c>
      <c r="B57" s="48" t="s">
        <v>426</v>
      </c>
    </row>
    <row r="58" ht="15.75" customHeight="1"/>
    <row r="59" ht="15.75" customHeight="1">
      <c r="A59" s="35" t="s">
        <v>427</v>
      </c>
    </row>
    <row r="60" ht="41.25" customHeight="1">
      <c r="A60" s="35"/>
      <c r="B60" s="35" t="str">
        <f>IMAGE("https://raw.githubusercontent.com/msikma/pokesprite/master/pokemon-gen8/shiny/tapu-fini.png",4, 60, 80)</f>
        <v/>
      </c>
      <c r="C60" s="35" t="str">
        <f>IMAGE("https://raw.githubusercontent.com/msikma/pokesprite/master/pokemon-gen8/shiny/camerupt-mega.png",4, 80, 100)</f>
        <v/>
      </c>
      <c r="D60" s="35" t="str">
        <f>IMAGE("https://raw.githubusercontent.com/msikma/pokesprite/master/pokemon-gen8/shiny/glastrier.png",4, 80, 100)</f>
        <v/>
      </c>
      <c r="E60" s="35" t="str">
        <f>IMAGE("https://raw.githubusercontent.com/msikma/pokesprite/master/pokemon-gen8/shiny/magearna.png",4, 70, 80)</f>
        <v/>
      </c>
      <c r="F60" s="35" t="str">
        <f>IMAGE("https://raw.githubusercontent.com/msikma/pokesprite/master/pokemon-gen8/shiny/melmetal.png",4, 80, 100)</f>
        <v/>
      </c>
      <c r="G60" s="35" t="str">
        <f>IMAGE("https://raw.githubusercontent.com/msikma/pokesprite/master/pokemon-gen8/shiny/jellicent.png",4, 80, 100)</f>
        <v/>
      </c>
    </row>
    <row r="61" ht="15.75" customHeight="1">
      <c r="A61" s="49" t="s">
        <v>293</v>
      </c>
      <c r="B61" s="37" t="s">
        <v>428</v>
      </c>
      <c r="C61" s="37" t="s">
        <v>429</v>
      </c>
      <c r="D61" s="37" t="s">
        <v>430</v>
      </c>
      <c r="E61" s="37" t="s">
        <v>431</v>
      </c>
      <c r="F61" s="37" t="s">
        <v>432</v>
      </c>
      <c r="G61" s="37" t="s">
        <v>433</v>
      </c>
    </row>
    <row r="62" ht="15.75" customHeight="1">
      <c r="A62" s="50" t="s">
        <v>299</v>
      </c>
      <c r="B62" s="51" t="s">
        <v>434</v>
      </c>
      <c r="C62" s="51" t="s">
        <v>434</v>
      </c>
      <c r="D62" s="51" t="s">
        <v>434</v>
      </c>
      <c r="E62" s="51" t="s">
        <v>434</v>
      </c>
      <c r="F62" s="51" t="s">
        <v>434</v>
      </c>
      <c r="G62" s="51" t="s">
        <v>434</v>
      </c>
    </row>
    <row r="63" ht="15.75" customHeight="1">
      <c r="A63" s="52" t="s">
        <v>300</v>
      </c>
      <c r="B63" s="53" t="s">
        <v>435</v>
      </c>
      <c r="C63" s="53" t="s">
        <v>435</v>
      </c>
      <c r="D63" s="53" t="s">
        <v>436</v>
      </c>
      <c r="E63" s="53" t="s">
        <v>435</v>
      </c>
      <c r="F63" s="53" t="s">
        <v>345</v>
      </c>
      <c r="G63" s="53" t="s">
        <v>435</v>
      </c>
    </row>
    <row r="64" ht="15.75" customHeight="1">
      <c r="A64" s="54" t="s">
        <v>306</v>
      </c>
      <c r="B64" s="55" t="s">
        <v>437</v>
      </c>
      <c r="C64" s="55" t="s">
        <v>438</v>
      </c>
      <c r="D64" s="55" t="s">
        <v>439</v>
      </c>
      <c r="E64" s="55" t="s">
        <v>440</v>
      </c>
      <c r="F64" s="55" t="s">
        <v>79</v>
      </c>
      <c r="G64" s="55" t="s">
        <v>441</v>
      </c>
    </row>
    <row r="65" ht="15.75" customHeight="1">
      <c r="A65" s="54" t="s">
        <v>311</v>
      </c>
      <c r="B65" s="55" t="s">
        <v>442</v>
      </c>
      <c r="C65" s="55" t="s">
        <v>443</v>
      </c>
      <c r="D65" s="55" t="s">
        <v>351</v>
      </c>
      <c r="E65" s="55" t="s">
        <v>444</v>
      </c>
      <c r="F65" s="55" t="s">
        <v>445</v>
      </c>
      <c r="G65" s="55" t="s">
        <v>446</v>
      </c>
    </row>
    <row r="66" ht="15.75" customHeight="1">
      <c r="A66" s="56" t="s">
        <v>316</v>
      </c>
      <c r="B66" s="57" t="s">
        <v>447</v>
      </c>
      <c r="C66" s="57" t="s">
        <v>394</v>
      </c>
      <c r="D66" s="57" t="s">
        <v>448</v>
      </c>
      <c r="E66" s="59" t="s">
        <v>449</v>
      </c>
      <c r="F66" s="57" t="s">
        <v>450</v>
      </c>
      <c r="G66" s="57" t="s">
        <v>451</v>
      </c>
    </row>
    <row r="67" ht="15.75" customHeight="1">
      <c r="A67" s="58"/>
      <c r="B67" s="57" t="s">
        <v>452</v>
      </c>
      <c r="C67" s="57" t="s">
        <v>420</v>
      </c>
      <c r="D67" s="57" t="s">
        <v>453</v>
      </c>
      <c r="E67" s="57" t="s">
        <v>454</v>
      </c>
      <c r="F67" s="57" t="s">
        <v>455</v>
      </c>
      <c r="G67" s="57" t="s">
        <v>456</v>
      </c>
    </row>
    <row r="68" ht="15.75" customHeight="1">
      <c r="A68" s="58"/>
      <c r="B68" s="57" t="s">
        <v>449</v>
      </c>
      <c r="C68" s="57" t="s">
        <v>457</v>
      </c>
      <c r="D68" s="57" t="s">
        <v>392</v>
      </c>
      <c r="E68" s="57" t="s">
        <v>458</v>
      </c>
      <c r="F68" s="57" t="s">
        <v>324</v>
      </c>
      <c r="G68" s="57" t="s">
        <v>25</v>
      </c>
    </row>
    <row r="69" ht="15.75" customHeight="1">
      <c r="A69" s="58"/>
      <c r="B69" s="57" t="s">
        <v>356</v>
      </c>
      <c r="C69" s="57" t="s">
        <v>327</v>
      </c>
      <c r="D69" s="57" t="s">
        <v>188</v>
      </c>
      <c r="E69" s="57" t="s">
        <v>361</v>
      </c>
      <c r="F69" s="57" t="s">
        <v>459</v>
      </c>
      <c r="G69" s="57" t="s">
        <v>460</v>
      </c>
    </row>
    <row r="70" ht="15.75" customHeight="1">
      <c r="A70" s="44" t="s">
        <v>333</v>
      </c>
      <c r="B70" s="45" t="s">
        <v>461</v>
      </c>
    </row>
    <row r="71" ht="15.75" customHeight="1">
      <c r="A71" s="44" t="s">
        <v>335</v>
      </c>
      <c r="B71" s="48" t="s">
        <v>462</v>
      </c>
    </row>
    <row r="72" ht="15.75" customHeight="1"/>
    <row r="73" ht="15.75" customHeight="1">
      <c r="A73" s="35" t="s">
        <v>463</v>
      </c>
    </row>
    <row r="74" ht="41.25" customHeight="1">
      <c r="A74" s="35"/>
      <c r="B74" s="35" t="str">
        <f>IMAGE("https://raw.githubusercontent.com/msikma/pokesprite/master/pokemon-gen8/regular/tapu-lele.png",4, 60, 80)</f>
        <v/>
      </c>
      <c r="C74" s="35" t="str">
        <f>IMAGE("https://raw.githubusercontent.com/msikma/pokesprite/master/pokemon-gen8/regular/sirfetchd.png",4, 60, 80)</f>
        <v/>
      </c>
      <c r="D74" s="35" t="str">
        <f>IMAGE("https://raw.githubusercontent.com/msikma/pokesprite/master/pokemon-gen8/regular/krookodile.png",4, 80, 100)</f>
        <v/>
      </c>
      <c r="E74" s="35" t="str">
        <f>IMAGE("https://raw.githubusercontent.com/msikma/pokesprite/master/pokemon-gen8/regular/kyurem-white.png",4, 70, 80)</f>
        <v/>
      </c>
      <c r="F74" s="35" t="str">
        <f>IMAGE("https://raw.githubusercontent.com/msikma/pokesprite/master/pokemon-gen8/regular/nidoking.png",4, 80, 100)</f>
        <v/>
      </c>
      <c r="G74" s="35" t="str">
        <f>IMAGE("https://raw.githubusercontent.com/msikma/pokesprite/master/pokemon-gen8/regular/toxtricity-gmax.png",4, 60, 80)</f>
        <v/>
      </c>
    </row>
    <row r="75" ht="15.75" customHeight="1">
      <c r="A75" s="49" t="s">
        <v>293</v>
      </c>
      <c r="B75" s="37" t="s">
        <v>464</v>
      </c>
      <c r="C75" s="37" t="s">
        <v>465</v>
      </c>
      <c r="D75" s="37" t="s">
        <v>466</v>
      </c>
      <c r="E75" s="37" t="s">
        <v>467</v>
      </c>
      <c r="F75" s="37" t="s">
        <v>468</v>
      </c>
      <c r="G75" s="37" t="s">
        <v>469</v>
      </c>
    </row>
    <row r="76" ht="15.75" customHeight="1">
      <c r="A76" s="50" t="s">
        <v>299</v>
      </c>
      <c r="B76" s="51" t="s">
        <v>434</v>
      </c>
      <c r="C76" s="51" t="s">
        <v>434</v>
      </c>
      <c r="D76" s="51" t="s">
        <v>434</v>
      </c>
      <c r="E76" s="51" t="s">
        <v>434</v>
      </c>
      <c r="F76" s="51" t="s">
        <v>434</v>
      </c>
      <c r="G76" s="51" t="s">
        <v>434</v>
      </c>
    </row>
    <row r="77" ht="15.75" customHeight="1">
      <c r="A77" s="52" t="s">
        <v>300</v>
      </c>
      <c r="B77" s="53" t="s">
        <v>344</v>
      </c>
      <c r="C77" s="53" t="s">
        <v>470</v>
      </c>
      <c r="D77" s="53" t="s">
        <v>302</v>
      </c>
      <c r="E77" s="53" t="s">
        <v>344</v>
      </c>
      <c r="F77" s="53" t="s">
        <v>471</v>
      </c>
      <c r="G77" s="53" t="s">
        <v>472</v>
      </c>
    </row>
    <row r="78" ht="15.75" customHeight="1">
      <c r="A78" s="54" t="s">
        <v>306</v>
      </c>
      <c r="B78" s="55" t="s">
        <v>473</v>
      </c>
      <c r="C78" s="55" t="s">
        <v>474</v>
      </c>
      <c r="D78" s="55" t="s">
        <v>439</v>
      </c>
      <c r="E78" s="55" t="s">
        <v>475</v>
      </c>
      <c r="F78" s="55" t="s">
        <v>438</v>
      </c>
      <c r="G78" s="55" t="s">
        <v>476</v>
      </c>
    </row>
    <row r="79" ht="15.75" customHeight="1">
      <c r="A79" s="54" t="s">
        <v>311</v>
      </c>
      <c r="B79" s="55" t="s">
        <v>477</v>
      </c>
      <c r="C79" s="55" t="s">
        <v>478</v>
      </c>
      <c r="D79" s="55" t="s">
        <v>479</v>
      </c>
      <c r="E79" s="55" t="s">
        <v>480</v>
      </c>
      <c r="F79" s="55" t="s">
        <v>355</v>
      </c>
      <c r="G79" s="55" t="s">
        <v>481</v>
      </c>
    </row>
    <row r="80" ht="15.75" customHeight="1">
      <c r="A80" s="56" t="s">
        <v>316</v>
      </c>
      <c r="B80" s="57" t="s">
        <v>365</v>
      </c>
      <c r="C80" s="57" t="s">
        <v>424</v>
      </c>
      <c r="D80" s="57" t="s">
        <v>482</v>
      </c>
      <c r="E80" s="57" t="s">
        <v>483</v>
      </c>
      <c r="F80" s="57" t="s">
        <v>420</v>
      </c>
      <c r="G80" s="57" t="s">
        <v>484</v>
      </c>
    </row>
    <row r="81" ht="15.75" customHeight="1">
      <c r="A81" s="58"/>
      <c r="B81" s="57" t="s">
        <v>449</v>
      </c>
      <c r="C81" s="57" t="s">
        <v>485</v>
      </c>
      <c r="D81" s="57" t="s">
        <v>486</v>
      </c>
      <c r="E81" s="57" t="s">
        <v>487</v>
      </c>
      <c r="F81" s="57" t="s">
        <v>488</v>
      </c>
      <c r="G81" s="57" t="s">
        <v>489</v>
      </c>
    </row>
    <row r="82" ht="15.75" customHeight="1">
      <c r="A82" s="58"/>
      <c r="B82" s="57" t="s">
        <v>490</v>
      </c>
      <c r="C82" s="57" t="s">
        <v>459</v>
      </c>
      <c r="D82" s="57" t="s">
        <v>392</v>
      </c>
      <c r="E82" s="57" t="s">
        <v>420</v>
      </c>
      <c r="F82" s="57" t="s">
        <v>491</v>
      </c>
      <c r="G82" s="57" t="s">
        <v>362</v>
      </c>
    </row>
    <row r="83" ht="15.75" customHeight="1">
      <c r="A83" s="58"/>
      <c r="B83" s="57" t="s">
        <v>417</v>
      </c>
      <c r="C83" s="57" t="s">
        <v>492</v>
      </c>
      <c r="D83" s="57" t="s">
        <v>421</v>
      </c>
      <c r="E83" s="59" t="s">
        <v>493</v>
      </c>
      <c r="F83" s="57" t="s">
        <v>361</v>
      </c>
      <c r="G83" s="57" t="s">
        <v>367</v>
      </c>
    </row>
    <row r="84" ht="15.75" customHeight="1">
      <c r="A84" s="44" t="s">
        <v>333</v>
      </c>
      <c r="B84" s="45" t="s">
        <v>494</v>
      </c>
    </row>
    <row r="85" ht="15.75" customHeight="1">
      <c r="A85" s="44" t="s">
        <v>335</v>
      </c>
      <c r="B85" s="48" t="s">
        <v>495</v>
      </c>
    </row>
    <row r="86" ht="15.75" customHeight="1"/>
    <row r="87" ht="15.75" customHeight="1">
      <c r="A87" s="35" t="s">
        <v>496</v>
      </c>
    </row>
    <row r="88" ht="41.25" customHeight="1">
      <c r="A88" s="35"/>
      <c r="B88" s="35" t="str">
        <f>IMAGE("https://raw.githubusercontent.com/msikma/pokesprite/master/pokemon-gen8/regular/heliolisk.png",4, 80, 100)</f>
        <v/>
      </c>
      <c r="C88" s="35" t="str">
        <f>IMAGE("https://raw.githubusercontent.com/msikma/pokesprite/master/pokemon-gen8/shiny/groudon-primal.png",4, 80, 100)</f>
        <v/>
      </c>
      <c r="D88" s="35" t="str">
        <f>IMAGE("https://raw.githubusercontent.com/msikma/pokesprite/master/pokemon-gen8/regular/silvally-ground.png",4, 70, 90)</f>
        <v/>
      </c>
      <c r="E88" s="35" t="str">
        <f>IMAGE("https://raw.githubusercontent.com/msikma/pokesprite/master/pokemon-gen8/regular/venusaur.png",4, 60, 80)</f>
        <v/>
      </c>
      <c r="F88" s="35" t="str">
        <f>IMAGE("https://raw.githubusercontent.com/msikma/pokesprite/master/pokemon-gen8/regular/typhlosion.png",4, 80, 100)</f>
        <v/>
      </c>
      <c r="G88" s="35" t="str">
        <f>IMAGE("https://raw.githubusercontent.com/msikma/pokesprite/master/pokemon-gen8/regular/charizard-mega-x.png",4, 80, 100)</f>
        <v/>
      </c>
    </row>
    <row r="89" ht="15.75" customHeight="1">
      <c r="A89" s="49" t="s">
        <v>293</v>
      </c>
      <c r="B89" s="37" t="s">
        <v>497</v>
      </c>
      <c r="C89" s="37" t="s">
        <v>498</v>
      </c>
      <c r="D89" s="37" t="s">
        <v>499</v>
      </c>
      <c r="E89" s="37" t="s">
        <v>500</v>
      </c>
      <c r="F89" s="37" t="s">
        <v>501</v>
      </c>
      <c r="G89" s="37" t="s">
        <v>502</v>
      </c>
    </row>
    <row r="90" ht="15.75" customHeight="1">
      <c r="A90" s="50" t="s">
        <v>299</v>
      </c>
      <c r="B90" s="51" t="s">
        <v>434</v>
      </c>
      <c r="C90" s="51" t="s">
        <v>434</v>
      </c>
      <c r="D90" s="51" t="s">
        <v>434</v>
      </c>
      <c r="E90" s="51" t="s">
        <v>434</v>
      </c>
      <c r="F90" s="51" t="s">
        <v>434</v>
      </c>
      <c r="G90" s="51" t="s">
        <v>434</v>
      </c>
    </row>
    <row r="91" ht="15.75" customHeight="1">
      <c r="A91" s="52" t="s">
        <v>300</v>
      </c>
      <c r="B91" s="53" t="s">
        <v>346</v>
      </c>
      <c r="C91" s="53" t="s">
        <v>305</v>
      </c>
      <c r="D91" s="53" t="s">
        <v>305</v>
      </c>
      <c r="E91" s="53" t="s">
        <v>344</v>
      </c>
      <c r="F91" s="53" t="s">
        <v>346</v>
      </c>
      <c r="G91" s="53" t="s">
        <v>305</v>
      </c>
    </row>
    <row r="92" ht="15.75" customHeight="1">
      <c r="A92" s="54" t="s">
        <v>306</v>
      </c>
      <c r="B92" s="55" t="s">
        <v>32</v>
      </c>
      <c r="C92" s="55" t="s">
        <v>503</v>
      </c>
      <c r="D92" s="55" t="s">
        <v>504</v>
      </c>
      <c r="E92" s="55" t="s">
        <v>505</v>
      </c>
      <c r="F92" s="55" t="s">
        <v>126</v>
      </c>
      <c r="G92" s="55" t="s">
        <v>506</v>
      </c>
    </row>
    <row r="93" ht="15.75" customHeight="1">
      <c r="A93" s="54" t="s">
        <v>311</v>
      </c>
      <c r="B93" s="55" t="s">
        <v>352</v>
      </c>
      <c r="C93" s="55" t="s">
        <v>507</v>
      </c>
      <c r="D93" s="55" t="s">
        <v>383</v>
      </c>
      <c r="E93" s="55" t="s">
        <v>352</v>
      </c>
      <c r="F93" s="55" t="s">
        <v>508</v>
      </c>
      <c r="G93" s="55" t="s">
        <v>509</v>
      </c>
    </row>
    <row r="94" ht="15.75" customHeight="1">
      <c r="A94" s="56" t="s">
        <v>316</v>
      </c>
      <c r="B94" s="57" t="s">
        <v>484</v>
      </c>
      <c r="C94" s="57" t="s">
        <v>510</v>
      </c>
      <c r="D94" s="57" t="s">
        <v>511</v>
      </c>
      <c r="E94" s="57" t="s">
        <v>212</v>
      </c>
      <c r="F94" s="57" t="s">
        <v>512</v>
      </c>
      <c r="G94" s="57" t="s">
        <v>43</v>
      </c>
    </row>
    <row r="95" ht="15.75" customHeight="1">
      <c r="A95" s="58"/>
      <c r="B95" s="57" t="s">
        <v>513</v>
      </c>
      <c r="C95" s="57" t="s">
        <v>514</v>
      </c>
      <c r="D95" s="57" t="s">
        <v>396</v>
      </c>
      <c r="E95" s="57" t="s">
        <v>515</v>
      </c>
      <c r="F95" s="57" t="s">
        <v>515</v>
      </c>
      <c r="G95" s="57" t="s">
        <v>516</v>
      </c>
    </row>
    <row r="96" ht="15.75" customHeight="1">
      <c r="A96" s="58"/>
      <c r="B96" s="57" t="s">
        <v>361</v>
      </c>
      <c r="C96" s="57" t="s">
        <v>517</v>
      </c>
      <c r="D96" s="57" t="s">
        <v>518</v>
      </c>
      <c r="E96" s="57" t="s">
        <v>415</v>
      </c>
      <c r="F96" s="57" t="s">
        <v>519</v>
      </c>
      <c r="G96" s="57" t="s">
        <v>520</v>
      </c>
    </row>
    <row r="97" ht="15.75" customHeight="1">
      <c r="A97" s="58"/>
      <c r="B97" s="57" t="s">
        <v>515</v>
      </c>
      <c r="C97" s="57" t="s">
        <v>198</v>
      </c>
      <c r="D97" s="57" t="s">
        <v>521</v>
      </c>
      <c r="E97" s="57" t="s">
        <v>513</v>
      </c>
      <c r="F97" s="57" t="s">
        <v>390</v>
      </c>
      <c r="G97" s="57" t="s">
        <v>486</v>
      </c>
    </row>
    <row r="98" ht="15.75" customHeight="1">
      <c r="A98" s="44" t="s">
        <v>333</v>
      </c>
      <c r="B98" s="45" t="s">
        <v>522</v>
      </c>
    </row>
    <row r="99" ht="15.75" customHeight="1">
      <c r="A99" s="44" t="s">
        <v>335</v>
      </c>
      <c r="B99" s="48" t="s">
        <v>523</v>
      </c>
    </row>
    <row r="100" ht="15.75" customHeight="1"/>
    <row r="101" ht="15.75" customHeight="1">
      <c r="A101" s="35" t="s">
        <v>524</v>
      </c>
    </row>
    <row r="102" ht="41.25" customHeight="1">
      <c r="A102" s="35"/>
      <c r="B102" s="35" t="str">
        <f>IMAGE("https://raw.githubusercontent.com/msikma/pokesprite/master/pokemon-gen8/regular/shuckle.png",4, 80, 100)</f>
        <v/>
      </c>
      <c r="C102" s="35" t="str">
        <f>IMAGE("https://raw.githubusercontent.com/msikma/pokesprite/master/pokemon-gen8/regular/giratina-origin.png",4, 60, 80)</f>
        <v/>
      </c>
      <c r="D102" s="35" t="str">
        <f>IMAGE("https://raw.githubusercontent.com/msikma/pokesprite/master/pokemon-gen8/regular/magearna.png",4, 60, 80)</f>
        <v/>
      </c>
      <c r="E102" s="35" t="str">
        <f>IMAGE("https://raw.githubusercontent.com/msikma/pokesprite/master/pokemon-gen8/regular/necrozma-ultra.png",4, 80, 100)</f>
        <v/>
      </c>
      <c r="F102" s="35" t="str">
        <f>IMAGE("https://raw.githubusercontent.com/msikma/pokesprite/master/pokemon-gen8/regular/eternatus.png",4, 60, 80)</f>
        <v/>
      </c>
      <c r="G102" s="35" t="str">
        <f>IMAGE("https://raw.githubusercontent.com/msikma/pokesprite/master/pokemon-gen8/regular/duraludon-gmax.png",4, 60, 80)</f>
        <v/>
      </c>
    </row>
    <row r="103" ht="15.75" customHeight="1">
      <c r="A103" s="49" t="s">
        <v>293</v>
      </c>
      <c r="B103" s="37" t="s">
        <v>248</v>
      </c>
      <c r="C103" s="37" t="s">
        <v>525</v>
      </c>
      <c r="D103" s="37" t="s">
        <v>431</v>
      </c>
      <c r="E103" s="37" t="s">
        <v>526</v>
      </c>
      <c r="F103" s="37" t="s">
        <v>527</v>
      </c>
      <c r="G103" s="37" t="s">
        <v>528</v>
      </c>
    </row>
    <row r="104" ht="15.75" customHeight="1">
      <c r="A104" s="50" t="s">
        <v>299</v>
      </c>
      <c r="B104" s="51" t="s">
        <v>434</v>
      </c>
      <c r="C104" s="51" t="s">
        <v>434</v>
      </c>
      <c r="D104" s="51" t="s">
        <v>434</v>
      </c>
      <c r="E104" s="51" t="s">
        <v>434</v>
      </c>
      <c r="F104" s="51" t="s">
        <v>434</v>
      </c>
      <c r="G104" s="51" t="s">
        <v>434</v>
      </c>
    </row>
    <row r="105" ht="15.75" customHeight="1">
      <c r="A105" s="52" t="s">
        <v>300</v>
      </c>
      <c r="B105" s="53" t="s">
        <v>304</v>
      </c>
      <c r="C105" s="53" t="s">
        <v>302</v>
      </c>
      <c r="D105" s="53" t="s">
        <v>344</v>
      </c>
      <c r="E105" s="53" t="s">
        <v>302</v>
      </c>
      <c r="F105" s="53" t="s">
        <v>346</v>
      </c>
      <c r="G105" s="53" t="s">
        <v>346</v>
      </c>
    </row>
    <row r="106" ht="15.75" customHeight="1">
      <c r="A106" s="54" t="s">
        <v>306</v>
      </c>
      <c r="B106" s="55" t="s">
        <v>529</v>
      </c>
      <c r="C106" s="55" t="s">
        <v>309</v>
      </c>
      <c r="D106" s="55" t="s">
        <v>440</v>
      </c>
      <c r="E106" s="55" t="s">
        <v>530</v>
      </c>
      <c r="F106" s="55" t="s">
        <v>531</v>
      </c>
      <c r="G106" s="55" t="s">
        <v>532</v>
      </c>
    </row>
    <row r="107" ht="15.75" customHeight="1">
      <c r="A107" s="54" t="s">
        <v>311</v>
      </c>
      <c r="B107" s="55" t="s">
        <v>533</v>
      </c>
      <c r="C107" s="55" t="s">
        <v>534</v>
      </c>
      <c r="D107" s="55" t="s">
        <v>535</v>
      </c>
      <c r="E107" s="55" t="s">
        <v>536</v>
      </c>
      <c r="F107" s="55" t="s">
        <v>537</v>
      </c>
      <c r="G107" s="55" t="s">
        <v>538</v>
      </c>
    </row>
    <row r="108" ht="15.75" customHeight="1">
      <c r="A108" s="56" t="s">
        <v>316</v>
      </c>
      <c r="B108" s="57" t="s">
        <v>46</v>
      </c>
      <c r="C108" s="59" t="s">
        <v>539</v>
      </c>
      <c r="D108" s="57" t="s">
        <v>88</v>
      </c>
      <c r="E108" s="57" t="s">
        <v>43</v>
      </c>
      <c r="F108" s="57" t="s">
        <v>493</v>
      </c>
      <c r="G108" s="57" t="s">
        <v>540</v>
      </c>
    </row>
    <row r="109" ht="15.75" customHeight="1">
      <c r="A109" s="58"/>
      <c r="B109" s="57" t="s">
        <v>36</v>
      </c>
      <c r="C109" s="59" t="s">
        <v>541</v>
      </c>
      <c r="D109" s="59" t="s">
        <v>449</v>
      </c>
      <c r="E109" s="57" t="s">
        <v>542</v>
      </c>
      <c r="F109" s="57" t="s">
        <v>179</v>
      </c>
      <c r="G109" s="57" t="s">
        <v>543</v>
      </c>
    </row>
    <row r="110" ht="15.75" customHeight="1">
      <c r="A110" s="58"/>
      <c r="B110" s="57" t="s">
        <v>388</v>
      </c>
      <c r="C110" s="57" t="s">
        <v>544</v>
      </c>
      <c r="D110" s="57" t="s">
        <v>361</v>
      </c>
      <c r="E110" s="57" t="s">
        <v>486</v>
      </c>
      <c r="F110" s="57" t="s">
        <v>394</v>
      </c>
      <c r="G110" s="57" t="s">
        <v>361</v>
      </c>
    </row>
    <row r="111" ht="15.75" customHeight="1">
      <c r="A111" s="58"/>
      <c r="B111" s="57" t="s">
        <v>21</v>
      </c>
      <c r="C111" s="57" t="s">
        <v>518</v>
      </c>
      <c r="D111" s="57" t="s">
        <v>458</v>
      </c>
      <c r="E111" s="57" t="s">
        <v>520</v>
      </c>
      <c r="F111" s="57" t="s">
        <v>323</v>
      </c>
      <c r="G111" s="57" t="s">
        <v>545</v>
      </c>
    </row>
    <row r="112" ht="15.75" customHeight="1">
      <c r="A112" s="44" t="s">
        <v>333</v>
      </c>
      <c r="B112" s="45" t="s">
        <v>546</v>
      </c>
    </row>
    <row r="113" ht="15.75" customHeight="1">
      <c r="A113" s="44" t="s">
        <v>335</v>
      </c>
      <c r="B113" s="48" t="s">
        <v>547</v>
      </c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A3:G3"/>
    <mergeCell ref="B14:G14"/>
    <mergeCell ref="B15:G15"/>
    <mergeCell ref="A17:G17"/>
    <mergeCell ref="B28:G28"/>
    <mergeCell ref="B29:G29"/>
    <mergeCell ref="A31:G31"/>
    <mergeCell ref="B42:G42"/>
    <mergeCell ref="B43:G43"/>
    <mergeCell ref="A45:G45"/>
    <mergeCell ref="B56:G56"/>
    <mergeCell ref="B57:G57"/>
    <mergeCell ref="A59:G59"/>
    <mergeCell ref="B70:G70"/>
    <mergeCell ref="A101:G101"/>
    <mergeCell ref="B112:G112"/>
    <mergeCell ref="B113:G113"/>
    <mergeCell ref="B71:G71"/>
    <mergeCell ref="A73:G73"/>
    <mergeCell ref="B84:G84"/>
    <mergeCell ref="B85:G85"/>
    <mergeCell ref="A87:G87"/>
    <mergeCell ref="B98:G98"/>
    <mergeCell ref="B99:G99"/>
  </mergeCells>
  <hyperlinks>
    <hyperlink r:id="rId1" ref="B15"/>
    <hyperlink r:id="rId2" ref="B29"/>
    <hyperlink r:id="rId3" ref="B43"/>
    <hyperlink r:id="rId4" ref="B57"/>
    <hyperlink r:id="rId5" ref="B71"/>
    <hyperlink r:id="rId6" ref="B85"/>
    <hyperlink r:id="rId7" ref="B99"/>
    <hyperlink r:id="rId8" ref="B113"/>
  </hyperlinks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6" width="21.57"/>
    <col customWidth="1" min="7" max="7" width="24.71"/>
  </cols>
  <sheetData>
    <row r="1" ht="15.75" customHeight="1"/>
    <row r="2" ht="15.75" customHeight="1"/>
    <row r="3" ht="15.75" customHeight="1">
      <c r="A3" s="35" t="s">
        <v>292</v>
      </c>
    </row>
    <row r="4" ht="41.25" customHeight="1">
      <c r="A4" s="36"/>
      <c r="B4" s="37" t="str">
        <f>IMAGE("https://raw.githubusercontent.com/msikma/pokesprite/master/pokemon-gen8/regular/terrakion.png",4, 80, 100)</f>
        <v/>
      </c>
      <c r="C4" s="37" t="str">
        <f>IMAGE("https://raw.githubusercontent.com/msikma/pokesprite/master/pokemon-gen8/regular/landorus.png",4, 75, 100)</f>
        <v/>
      </c>
      <c r="D4" s="37" t="str">
        <f>IMAGE("https://raw.githubusercontent.com/msikma/pokesprite/master/pokemon-gen8/regular/zygarde-complete.png",4, 60, 80)</f>
        <v/>
      </c>
      <c r="E4" s="37" t="str">
        <f>IMAGE("https://raw.githubusercontent.com/msikma/pokesprite/master/pokemon-gen8/regular/sandslash.png",4, 80, 100)</f>
        <v/>
      </c>
      <c r="F4" s="37" t="str">
        <f>IMAGE("https://raw.githubusercontent.com/msikma/pokesprite/master/pokemon-gen8/regular/empoleon.png",4, 100, 110)</f>
        <v/>
      </c>
      <c r="G4" s="37" t="str">
        <f>IMAGE("https://raw.githubusercontent.com/msikma/pokesprite/master/pokemon-gen8/regular/aerodactyl-mega.png",4, 100, 120)</f>
        <v/>
      </c>
    </row>
    <row r="5" ht="15.75" customHeight="1">
      <c r="A5" s="36" t="s">
        <v>293</v>
      </c>
      <c r="B5" s="37" t="s">
        <v>548</v>
      </c>
      <c r="C5" s="37" t="s">
        <v>549</v>
      </c>
      <c r="D5" s="37" t="s">
        <v>550</v>
      </c>
      <c r="E5" s="37" t="s">
        <v>551</v>
      </c>
      <c r="F5" s="37" t="s">
        <v>552</v>
      </c>
      <c r="G5" s="37" t="s">
        <v>553</v>
      </c>
    </row>
    <row r="6" ht="15.75" customHeight="1">
      <c r="A6" s="38" t="s">
        <v>299</v>
      </c>
      <c r="B6" s="39" t="s">
        <v>434</v>
      </c>
      <c r="C6" s="39" t="s">
        <v>434</v>
      </c>
      <c r="D6" s="39" t="s">
        <v>434</v>
      </c>
      <c r="E6" s="39" t="s">
        <v>434</v>
      </c>
      <c r="F6" s="39" t="s">
        <v>434</v>
      </c>
      <c r="G6" s="39" t="s">
        <v>434</v>
      </c>
    </row>
    <row r="7" ht="15.75" customHeight="1">
      <c r="A7" s="40" t="s">
        <v>300</v>
      </c>
      <c r="B7" s="41" t="s">
        <v>305</v>
      </c>
      <c r="C7" s="41" t="s">
        <v>554</v>
      </c>
      <c r="D7" s="41" t="s">
        <v>301</v>
      </c>
      <c r="E7" s="41" t="s">
        <v>305</v>
      </c>
      <c r="F7" s="41" t="s">
        <v>304</v>
      </c>
      <c r="G7" s="41" t="s">
        <v>305</v>
      </c>
    </row>
    <row r="8" ht="15.75" customHeight="1">
      <c r="A8" s="42" t="s">
        <v>306</v>
      </c>
      <c r="B8" s="43" t="s">
        <v>555</v>
      </c>
      <c r="C8" s="43" t="s">
        <v>42</v>
      </c>
      <c r="D8" s="43" t="s">
        <v>556</v>
      </c>
      <c r="E8" s="43" t="s">
        <v>308</v>
      </c>
      <c r="F8" s="43" t="s">
        <v>557</v>
      </c>
      <c r="G8" s="43" t="s">
        <v>506</v>
      </c>
    </row>
    <row r="9" ht="15.75" customHeight="1">
      <c r="A9" s="42" t="s">
        <v>311</v>
      </c>
      <c r="B9" s="43" t="s">
        <v>314</v>
      </c>
      <c r="C9" s="43" t="s">
        <v>355</v>
      </c>
      <c r="D9" s="43" t="s">
        <v>383</v>
      </c>
      <c r="E9" s="43" t="s">
        <v>558</v>
      </c>
      <c r="F9" s="43" t="s">
        <v>383</v>
      </c>
      <c r="G9" s="43" t="s">
        <v>559</v>
      </c>
    </row>
    <row r="10" ht="15.75" customHeight="1">
      <c r="A10" s="44" t="s">
        <v>316</v>
      </c>
      <c r="B10" s="45" t="s">
        <v>46</v>
      </c>
      <c r="C10" s="45" t="s">
        <v>198</v>
      </c>
      <c r="D10" s="45" t="s">
        <v>106</v>
      </c>
      <c r="E10" s="45" t="s">
        <v>188</v>
      </c>
      <c r="F10" s="45" t="s">
        <v>21</v>
      </c>
      <c r="G10" s="45" t="s">
        <v>560</v>
      </c>
    </row>
    <row r="11" ht="15.75" customHeight="1">
      <c r="A11" s="47"/>
      <c r="B11" s="45" t="s">
        <v>392</v>
      </c>
      <c r="C11" s="45" t="s">
        <v>486</v>
      </c>
      <c r="D11" s="45" t="s">
        <v>561</v>
      </c>
      <c r="E11" s="45" t="s">
        <v>486</v>
      </c>
      <c r="F11" s="45" t="s">
        <v>364</v>
      </c>
      <c r="G11" s="45" t="s">
        <v>421</v>
      </c>
    </row>
    <row r="12" ht="15.75" customHeight="1">
      <c r="A12" s="47"/>
      <c r="B12" s="45" t="s">
        <v>421</v>
      </c>
      <c r="C12" s="45" t="s">
        <v>421</v>
      </c>
      <c r="D12" s="45" t="s">
        <v>562</v>
      </c>
      <c r="E12" s="45" t="s">
        <v>421</v>
      </c>
      <c r="F12" s="45" t="s">
        <v>356</v>
      </c>
      <c r="G12" s="45" t="s">
        <v>486</v>
      </c>
    </row>
    <row r="13" ht="15.75" customHeight="1">
      <c r="A13" s="47"/>
      <c r="B13" s="45" t="s">
        <v>563</v>
      </c>
      <c r="C13" s="45" t="s">
        <v>398</v>
      </c>
      <c r="D13" s="45" t="s">
        <v>332</v>
      </c>
      <c r="E13" s="45" t="s">
        <v>388</v>
      </c>
      <c r="F13" s="45" t="s">
        <v>358</v>
      </c>
      <c r="G13" s="45" t="s">
        <v>564</v>
      </c>
    </row>
    <row r="14" ht="15.75" customHeight="1">
      <c r="A14" s="44" t="s">
        <v>333</v>
      </c>
      <c r="B14" s="45" t="s">
        <v>565</v>
      </c>
    </row>
    <row r="15" ht="15.75" customHeight="1">
      <c r="A15" s="44" t="s">
        <v>335</v>
      </c>
      <c r="B15" s="48" t="s">
        <v>566</v>
      </c>
    </row>
    <row r="16" ht="15.75" customHeight="1"/>
    <row r="17" ht="15.75" customHeight="1">
      <c r="A17" s="35" t="s">
        <v>337</v>
      </c>
    </row>
    <row r="18" ht="41.25" customHeight="1">
      <c r="A18" s="36"/>
      <c r="B18" s="37" t="str">
        <f>IMAGE("https://raw.githubusercontent.com/msikma/pokesprite/master/pokemon-gen8/regular/greninja.png",4, 100, 110)</f>
        <v/>
      </c>
      <c r="C18" s="37" t="str">
        <f>IMAGE("https://raw.githubusercontent.com/msikma/pokesprite/master/pokemon-gen8/regular/kingdra.png",4, 60, 80)</f>
        <v/>
      </c>
      <c r="D18" s="37" t="str">
        <f>IMAGE("https://raw.githubusercontent.com/msikma/pokesprite/master/pokemon-gen8/regular/seismitoad.png",4, 80, 100)</f>
        <v/>
      </c>
      <c r="E18" s="37" t="str">
        <f>IMAGE("https://raw.githubusercontent.com/msikma/pokesprite/master/pokemon-gen8/regular/jirachi.png",4, 100, 110)</f>
        <v/>
      </c>
      <c r="F18" s="37" t="str">
        <f>IMAGE("https://raw.githubusercontent.com/msikma/pokesprite/master/pokemon-gen8/regular/thundurus-therian.png",4, 70, 90)</f>
        <v/>
      </c>
      <c r="G18" s="37" t="str">
        <f>IMAGE("https://raw.githubusercontent.com/msikma/pokesprite/master/pokemon-gen8/regular/gyarados-mega.png",4, 90, 110)</f>
        <v/>
      </c>
    </row>
    <row r="19" ht="15.75" customHeight="1">
      <c r="A19" s="36" t="s">
        <v>293</v>
      </c>
      <c r="B19" s="37" t="s">
        <v>567</v>
      </c>
      <c r="C19" s="37" t="s">
        <v>568</v>
      </c>
      <c r="D19" s="37" t="s">
        <v>569</v>
      </c>
      <c r="E19" s="37" t="s">
        <v>570</v>
      </c>
      <c r="F19" s="37" t="s">
        <v>571</v>
      </c>
      <c r="G19" s="37" t="s">
        <v>572</v>
      </c>
    </row>
    <row r="20" ht="15.75" customHeight="1">
      <c r="A20" s="38" t="s">
        <v>299</v>
      </c>
      <c r="B20" s="39" t="s">
        <v>434</v>
      </c>
      <c r="C20" s="39" t="s">
        <v>434</v>
      </c>
      <c r="D20" s="39" t="s">
        <v>434</v>
      </c>
      <c r="E20" s="39" t="s">
        <v>434</v>
      </c>
      <c r="F20" s="39" t="s">
        <v>434</v>
      </c>
      <c r="G20" s="39" t="s">
        <v>434</v>
      </c>
    </row>
    <row r="21" ht="15.75" customHeight="1">
      <c r="A21" s="40" t="s">
        <v>300</v>
      </c>
      <c r="B21" s="41" t="s">
        <v>554</v>
      </c>
      <c r="C21" s="41" t="s">
        <v>573</v>
      </c>
      <c r="D21" s="41" t="s">
        <v>344</v>
      </c>
      <c r="E21" s="41" t="s">
        <v>346</v>
      </c>
      <c r="F21" s="41" t="s">
        <v>346</v>
      </c>
      <c r="G21" s="41" t="s">
        <v>305</v>
      </c>
    </row>
    <row r="22" ht="15.75" customHeight="1">
      <c r="A22" s="42" t="s">
        <v>306</v>
      </c>
      <c r="B22" s="43" t="s">
        <v>574</v>
      </c>
      <c r="C22" s="43" t="s">
        <v>62</v>
      </c>
      <c r="D22" s="43" t="s">
        <v>62</v>
      </c>
      <c r="E22" s="43" t="s">
        <v>575</v>
      </c>
      <c r="F22" s="43" t="s">
        <v>123</v>
      </c>
      <c r="G22" s="60" t="s">
        <v>576</v>
      </c>
    </row>
    <row r="23" ht="15.75" customHeight="1">
      <c r="A23" s="42" t="s">
        <v>311</v>
      </c>
      <c r="B23" s="43" t="s">
        <v>352</v>
      </c>
      <c r="C23" s="43" t="s">
        <v>577</v>
      </c>
      <c r="D23" s="43" t="s">
        <v>355</v>
      </c>
      <c r="E23" s="43" t="s">
        <v>383</v>
      </c>
      <c r="F23" s="43" t="s">
        <v>444</v>
      </c>
      <c r="G23" s="43" t="s">
        <v>578</v>
      </c>
    </row>
    <row r="24" ht="15.75" customHeight="1">
      <c r="A24" s="44" t="s">
        <v>316</v>
      </c>
      <c r="B24" s="45" t="s">
        <v>331</v>
      </c>
      <c r="C24" s="45" t="s">
        <v>579</v>
      </c>
      <c r="D24" s="45" t="s">
        <v>513</v>
      </c>
      <c r="E24" s="45" t="s">
        <v>53</v>
      </c>
      <c r="F24" s="45" t="s">
        <v>184</v>
      </c>
      <c r="G24" s="45" t="s">
        <v>560</v>
      </c>
    </row>
    <row r="25" ht="15.75" customHeight="1">
      <c r="A25" s="47"/>
      <c r="B25" s="45" t="s">
        <v>399</v>
      </c>
      <c r="C25" s="45" t="s">
        <v>580</v>
      </c>
      <c r="D25" s="45" t="s">
        <v>420</v>
      </c>
      <c r="E25" s="45" t="s">
        <v>581</v>
      </c>
      <c r="F25" s="45" t="s">
        <v>582</v>
      </c>
      <c r="G25" s="45" t="s">
        <v>583</v>
      </c>
    </row>
    <row r="26" ht="15.75" customHeight="1">
      <c r="A26" s="47"/>
      <c r="B26" s="45" t="s">
        <v>491</v>
      </c>
      <c r="C26" s="45" t="s">
        <v>359</v>
      </c>
      <c r="D26" s="45" t="s">
        <v>418</v>
      </c>
      <c r="E26" s="45" t="s">
        <v>365</v>
      </c>
      <c r="F26" s="45" t="s">
        <v>513</v>
      </c>
      <c r="G26" s="45" t="s">
        <v>584</v>
      </c>
    </row>
    <row r="27" ht="15.75" customHeight="1">
      <c r="A27" s="47"/>
      <c r="B27" s="45" t="s">
        <v>585</v>
      </c>
      <c r="C27" s="45" t="s">
        <v>583</v>
      </c>
      <c r="D27" s="45" t="s">
        <v>586</v>
      </c>
      <c r="E27" s="45" t="s">
        <v>587</v>
      </c>
      <c r="F27" s="45" t="s">
        <v>418</v>
      </c>
      <c r="G27" s="45" t="s">
        <v>486</v>
      </c>
    </row>
    <row r="28" ht="15.75" customHeight="1">
      <c r="A28" s="56" t="s">
        <v>333</v>
      </c>
      <c r="B28" s="45" t="s">
        <v>368</v>
      </c>
    </row>
    <row r="29" ht="15.75" customHeight="1">
      <c r="A29" s="44" t="s">
        <v>335</v>
      </c>
      <c r="B29" s="48" t="s">
        <v>588</v>
      </c>
    </row>
    <row r="30" ht="15.75" customHeight="1"/>
    <row r="31" ht="15.75" customHeight="1">
      <c r="A31" s="35" t="s">
        <v>370</v>
      </c>
    </row>
    <row r="32" ht="41.25" customHeight="1">
      <c r="A32" s="36"/>
      <c r="B32" s="37" t="str">
        <f>IMAGE("https://raw.githubusercontent.com/msikma/pokesprite/master/pokemon-gen8/regular/electivire.png",4, 80, 100)</f>
        <v/>
      </c>
      <c r="C32" s="37" t="str">
        <f>IMAGE("https://raw.githubusercontent.com/msikma/pokesprite/master/pokemon-gen8/regular/raichu-alola.png",4, 100, 110)</f>
        <v/>
      </c>
      <c r="D32" s="37" t="str">
        <f>IMAGE("https://raw.githubusercontent.com/msikma/pokesprite/master/pokemon-gen8/regular/magnezone.png",4, 80, 100)</f>
        <v/>
      </c>
      <c r="E32" s="37" t="str">
        <f>IMAGE("https://raw.githubusercontent.com/msikma/pokesprite/master/pokemon-gen8/regular/zekrom.png",4, 70, 90)</f>
        <v/>
      </c>
      <c r="F32" s="37" t="str">
        <f>IMAGE("https://raw.githubusercontent.com/msikma/pokesprite/master/pokemon-gen8/regular/raikou.png",4, 70, 90)</f>
        <v/>
      </c>
      <c r="G32" s="37" t="str">
        <f>IMAGE("https://raw.githubusercontent.com/msikma/pokesprite/master/pokemon-gen8/regular/manectric-mega.png",4, 100, 110)</f>
        <v/>
      </c>
    </row>
    <row r="33" ht="15.75" customHeight="1">
      <c r="A33" s="36" t="s">
        <v>293</v>
      </c>
      <c r="B33" s="37" t="s">
        <v>375</v>
      </c>
      <c r="C33" s="37" t="s">
        <v>372</v>
      </c>
      <c r="D33" s="37" t="s">
        <v>589</v>
      </c>
      <c r="E33" s="37" t="s">
        <v>590</v>
      </c>
      <c r="F33" s="37" t="s">
        <v>591</v>
      </c>
      <c r="G33" s="37" t="s">
        <v>376</v>
      </c>
    </row>
    <row r="34" ht="15.75" customHeight="1">
      <c r="A34" s="38" t="s">
        <v>299</v>
      </c>
      <c r="B34" s="39" t="s">
        <v>434</v>
      </c>
      <c r="C34" s="39" t="s">
        <v>434</v>
      </c>
      <c r="D34" s="39" t="s">
        <v>434</v>
      </c>
      <c r="E34" s="39" t="s">
        <v>434</v>
      </c>
      <c r="F34" s="39" t="s">
        <v>434</v>
      </c>
      <c r="G34" s="39" t="s">
        <v>434</v>
      </c>
    </row>
    <row r="35" ht="15.75" customHeight="1">
      <c r="A35" s="40" t="s">
        <v>300</v>
      </c>
      <c r="B35" s="41" t="s">
        <v>305</v>
      </c>
      <c r="C35" s="41" t="s">
        <v>344</v>
      </c>
      <c r="D35" s="41" t="s">
        <v>344</v>
      </c>
      <c r="E35" s="41" t="s">
        <v>305</v>
      </c>
      <c r="F35" s="41" t="s">
        <v>346</v>
      </c>
      <c r="G35" s="41" t="s">
        <v>346</v>
      </c>
    </row>
    <row r="36" ht="15.75" customHeight="1">
      <c r="A36" s="42" t="s">
        <v>306</v>
      </c>
      <c r="B36" s="43" t="s">
        <v>380</v>
      </c>
      <c r="C36" s="43" t="s">
        <v>378</v>
      </c>
      <c r="D36" s="43" t="s">
        <v>592</v>
      </c>
      <c r="E36" s="43" t="s">
        <v>593</v>
      </c>
      <c r="F36" s="43" t="s">
        <v>141</v>
      </c>
      <c r="G36" s="43" t="s">
        <v>594</v>
      </c>
    </row>
    <row r="37" ht="15.75" customHeight="1">
      <c r="A37" s="42" t="s">
        <v>311</v>
      </c>
      <c r="B37" s="43" t="s">
        <v>352</v>
      </c>
      <c r="C37" s="43" t="s">
        <v>595</v>
      </c>
      <c r="D37" s="43" t="s">
        <v>445</v>
      </c>
      <c r="E37" s="43" t="s">
        <v>314</v>
      </c>
      <c r="F37" s="43" t="s">
        <v>444</v>
      </c>
      <c r="G37" s="43" t="s">
        <v>386</v>
      </c>
    </row>
    <row r="38" ht="15.75" customHeight="1">
      <c r="A38" s="44" t="s">
        <v>316</v>
      </c>
      <c r="B38" s="45" t="s">
        <v>389</v>
      </c>
      <c r="C38" s="45" t="s">
        <v>387</v>
      </c>
      <c r="D38" s="45" t="s">
        <v>387</v>
      </c>
      <c r="E38" s="45" t="s">
        <v>43</v>
      </c>
      <c r="F38" s="45" t="s">
        <v>53</v>
      </c>
      <c r="G38" s="45" t="s">
        <v>387</v>
      </c>
    </row>
    <row r="39" ht="15.75" customHeight="1">
      <c r="A39" s="47"/>
      <c r="B39" s="45" t="s">
        <v>392</v>
      </c>
      <c r="C39" s="45" t="s">
        <v>399</v>
      </c>
      <c r="D39" s="45" t="s">
        <v>454</v>
      </c>
      <c r="E39" s="45" t="s">
        <v>596</v>
      </c>
      <c r="F39" s="45" t="s">
        <v>387</v>
      </c>
      <c r="G39" s="45" t="s">
        <v>367</v>
      </c>
    </row>
    <row r="40" ht="15.75" customHeight="1">
      <c r="A40" s="47"/>
      <c r="B40" s="45" t="s">
        <v>393</v>
      </c>
      <c r="C40" s="45" t="s">
        <v>365</v>
      </c>
      <c r="D40" s="45" t="s">
        <v>367</v>
      </c>
      <c r="E40" s="46" t="s">
        <v>539</v>
      </c>
      <c r="F40" s="45" t="s">
        <v>458</v>
      </c>
      <c r="G40" s="45" t="s">
        <v>394</v>
      </c>
    </row>
    <row r="41" ht="15.75" customHeight="1">
      <c r="A41" s="47"/>
      <c r="B41" s="45" t="s">
        <v>397</v>
      </c>
      <c r="C41" s="45" t="s">
        <v>418</v>
      </c>
      <c r="D41" s="45" t="s">
        <v>545</v>
      </c>
      <c r="E41" s="45" t="s">
        <v>364</v>
      </c>
      <c r="F41" s="45" t="s">
        <v>390</v>
      </c>
      <c r="G41" s="45" t="s">
        <v>597</v>
      </c>
    </row>
    <row r="42" ht="15.75" customHeight="1">
      <c r="A42" s="56" t="s">
        <v>333</v>
      </c>
      <c r="B42" s="45" t="s">
        <v>598</v>
      </c>
    </row>
    <row r="43" ht="15.75" customHeight="1">
      <c r="A43" s="44" t="s">
        <v>335</v>
      </c>
      <c r="B43" s="48" t="s">
        <v>599</v>
      </c>
    </row>
    <row r="44" ht="15.75" customHeight="1"/>
    <row r="45" ht="15.75" customHeight="1">
      <c r="A45" s="35" t="s">
        <v>402</v>
      </c>
    </row>
    <row r="46" ht="41.25" customHeight="1">
      <c r="A46" s="36"/>
      <c r="B46" s="37" t="str">
        <f>IMAGE("https://raw.githubusercontent.com/msikma/pokesprite/master/pokemon-gen8/regular/tsareena.png",4, 80, 100)</f>
        <v/>
      </c>
      <c r="C46" s="37" t="str">
        <f>IMAGE("https://raw.githubusercontent.com/msikma/pokesprite/master/pokemon-gen8/regular/serperior.png",4, 100, 110)</f>
        <v/>
      </c>
      <c r="D46" s="37" t="str">
        <f>IMAGE("https://raw.githubusercontent.com/msikma/pokesprite/master/pokemon-gen8/regular/hawlucha.png",4, 80, 100)</f>
        <v/>
      </c>
      <c r="E46" s="37" t="str">
        <f>IMAGE("https://raw.githubusercontent.com/msikma/pokesprite/master/pokemon-gen8/regular/kartana.png",4, 60, 80)</f>
        <v/>
      </c>
      <c r="F46" s="37" t="str">
        <f>IMAGE("https://raw.githubusercontent.com/msikma/pokesprite/master/pokemon-gen8/regular/magearna.png",4, 60, 80)</f>
        <v/>
      </c>
      <c r="G46" s="37" t="str">
        <f>IMAGE("https://raw.githubusercontent.com/msikma/pokesprite/master/pokemon-gen8/regular/ampharos-mega.png",4, 100, 110)</f>
        <v/>
      </c>
    </row>
    <row r="47" ht="15.75" customHeight="1">
      <c r="A47" s="36" t="s">
        <v>293</v>
      </c>
      <c r="B47" s="37" t="s">
        <v>600</v>
      </c>
      <c r="C47" s="37" t="s">
        <v>134</v>
      </c>
      <c r="D47" s="37" t="s">
        <v>404</v>
      </c>
      <c r="E47" s="37" t="s">
        <v>408</v>
      </c>
      <c r="F47" s="37" t="s">
        <v>431</v>
      </c>
      <c r="G47" s="37" t="s">
        <v>601</v>
      </c>
    </row>
    <row r="48" ht="15.75" customHeight="1">
      <c r="A48" s="38" t="s">
        <v>299</v>
      </c>
      <c r="B48" s="39" t="s">
        <v>434</v>
      </c>
      <c r="C48" s="39" t="s">
        <v>434</v>
      </c>
      <c r="D48" s="39" t="s">
        <v>434</v>
      </c>
      <c r="E48" s="39" t="s">
        <v>434</v>
      </c>
      <c r="F48" s="39" t="s">
        <v>434</v>
      </c>
      <c r="G48" s="39" t="s">
        <v>434</v>
      </c>
    </row>
    <row r="49" ht="15.75" customHeight="1">
      <c r="A49" s="40" t="s">
        <v>300</v>
      </c>
      <c r="B49" s="41" t="s">
        <v>305</v>
      </c>
      <c r="C49" s="41" t="s">
        <v>346</v>
      </c>
      <c r="D49" s="41" t="s">
        <v>302</v>
      </c>
      <c r="E49" s="41" t="s">
        <v>305</v>
      </c>
      <c r="F49" s="41" t="s">
        <v>304</v>
      </c>
      <c r="G49" s="41" t="s">
        <v>304</v>
      </c>
    </row>
    <row r="50" ht="15.75" customHeight="1">
      <c r="A50" s="42" t="s">
        <v>306</v>
      </c>
      <c r="B50" s="43" t="s">
        <v>602</v>
      </c>
      <c r="C50" s="43" t="s">
        <v>603</v>
      </c>
      <c r="D50" s="43" t="s">
        <v>379</v>
      </c>
      <c r="E50" s="43" t="s">
        <v>410</v>
      </c>
      <c r="F50" s="43" t="s">
        <v>440</v>
      </c>
      <c r="G50" s="43" t="s">
        <v>604</v>
      </c>
    </row>
    <row r="51" ht="15.75" customHeight="1">
      <c r="A51" s="42" t="s">
        <v>311</v>
      </c>
      <c r="B51" s="43" t="s">
        <v>355</v>
      </c>
      <c r="C51" s="43" t="s">
        <v>352</v>
      </c>
      <c r="D51" s="43" t="s">
        <v>411</v>
      </c>
      <c r="E51" s="43" t="s">
        <v>355</v>
      </c>
      <c r="F51" s="43" t="s">
        <v>411</v>
      </c>
      <c r="G51" s="43" t="s">
        <v>605</v>
      </c>
    </row>
    <row r="52" ht="15.75" customHeight="1">
      <c r="A52" s="44" t="s">
        <v>316</v>
      </c>
      <c r="B52" s="45" t="s">
        <v>416</v>
      </c>
      <c r="C52" s="45" t="s">
        <v>606</v>
      </c>
      <c r="D52" s="45" t="s">
        <v>188</v>
      </c>
      <c r="E52" s="45" t="s">
        <v>188</v>
      </c>
      <c r="F52" s="45" t="s">
        <v>53</v>
      </c>
      <c r="G52" s="45" t="s">
        <v>597</v>
      </c>
    </row>
    <row r="53" ht="15.75" customHeight="1">
      <c r="A53" s="47"/>
      <c r="B53" s="45" t="s">
        <v>607</v>
      </c>
      <c r="C53" s="45" t="s">
        <v>417</v>
      </c>
      <c r="D53" s="45" t="s">
        <v>392</v>
      </c>
      <c r="E53" s="46" t="s">
        <v>416</v>
      </c>
      <c r="F53" s="45" t="s">
        <v>608</v>
      </c>
      <c r="G53" s="45" t="s">
        <v>580</v>
      </c>
    </row>
    <row r="54" ht="15.75" customHeight="1">
      <c r="A54" s="47"/>
      <c r="B54" s="45" t="s">
        <v>609</v>
      </c>
      <c r="C54" s="45" t="s">
        <v>580</v>
      </c>
      <c r="D54" s="45" t="s">
        <v>414</v>
      </c>
      <c r="E54" s="45" t="s">
        <v>419</v>
      </c>
      <c r="F54" s="45" t="s">
        <v>610</v>
      </c>
      <c r="G54" s="45" t="s">
        <v>418</v>
      </c>
    </row>
    <row r="55" ht="15.75" customHeight="1">
      <c r="A55" s="47"/>
      <c r="B55" s="45" t="s">
        <v>331</v>
      </c>
      <c r="C55" s="45" t="s">
        <v>388</v>
      </c>
      <c r="D55" s="45" t="s">
        <v>421</v>
      </c>
      <c r="E55" s="45" t="s">
        <v>424</v>
      </c>
      <c r="F55" s="45" t="s">
        <v>458</v>
      </c>
      <c r="G55" s="45" t="s">
        <v>367</v>
      </c>
    </row>
    <row r="56" ht="15.75" customHeight="1">
      <c r="A56" s="56" t="s">
        <v>333</v>
      </c>
      <c r="B56" s="45" t="s">
        <v>611</v>
      </c>
    </row>
    <row r="57" ht="15.75" customHeight="1">
      <c r="A57" s="44" t="s">
        <v>335</v>
      </c>
      <c r="B57" s="48" t="s">
        <v>612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42:G42"/>
    <mergeCell ref="B43:G43"/>
    <mergeCell ref="A45:G45"/>
    <mergeCell ref="B56:G56"/>
    <mergeCell ref="B57:G57"/>
    <mergeCell ref="A3:G3"/>
    <mergeCell ref="B14:G14"/>
    <mergeCell ref="B15:G15"/>
    <mergeCell ref="A17:G17"/>
    <mergeCell ref="B28:G28"/>
    <mergeCell ref="B29:G29"/>
    <mergeCell ref="A31:G31"/>
  </mergeCells>
  <hyperlinks>
    <hyperlink r:id="rId1" ref="B15"/>
    <hyperlink r:id="rId2" ref="B29"/>
    <hyperlink r:id="rId3" ref="B43"/>
    <hyperlink r:id="rId4" ref="B57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3" width="21.57"/>
  </cols>
  <sheetData>
    <row r="1" ht="15.75" customHeight="1"/>
    <row r="2" ht="15.75" customHeight="1"/>
    <row r="3" ht="15.75" customHeight="1">
      <c r="A3" s="61" t="s">
        <v>613</v>
      </c>
    </row>
    <row r="4" ht="15.75" customHeight="1"/>
    <row r="5" ht="15.75" customHeight="1">
      <c r="A5" s="61" t="s">
        <v>614</v>
      </c>
      <c r="I5" s="61" t="s">
        <v>615</v>
      </c>
    </row>
    <row r="6" ht="41.25" customHeight="1">
      <c r="A6" s="62"/>
      <c r="B6" s="63" t="str">
        <f>IMAGE("https://raw.githubusercontent.com/msikma/pokesprite/master/pokemon-gen8/regular/ludicolo.png",4, 70, 80)</f>
        <v/>
      </c>
      <c r="C6" s="63" t="str">
        <f>IMAGE("https://raw.githubusercontent.com/msikma/pokesprite/master/pokemon-gen8/regular/kingdra.png",4, 60, 80)</f>
        <v/>
      </c>
      <c r="D6" s="63" t="str">
        <f>IMAGE("https://raw.githubusercontent.com/msikma/pokesprite/master/pokemon-gen8/regular/genesect.png",4, 60, 80)</f>
        <v/>
      </c>
      <c r="E6" s="63" t="str">
        <f>IMAGE("https://raw.githubusercontent.com/msikma/pokesprite/master/pokemon-gen8/regular/dragonite.png",4, 60, 80)</f>
        <v/>
      </c>
      <c r="F6" s="63" t="str">
        <f>IMAGE("https://raw.githubusercontent.com/msikma/pokesprite/master/pokemon-gen8/regular/palkia.png",4, 70, 90)</f>
        <v/>
      </c>
      <c r="G6" s="63" t="str">
        <f>IMAGE("https://raw.githubusercontent.com/msikma/pokesprite/master/pokemon-gen8/regular/swampert-mega.png",4, 80, 100)</f>
        <v/>
      </c>
      <c r="I6" s="62"/>
      <c r="J6" s="63" t="str">
        <f>IMAGE("https://raw.githubusercontent.com/msikma/pokesprite/master/pokemon-gen8/regular/glaceon.png",4, 80, 100)</f>
        <v/>
      </c>
      <c r="K6" s="63" t="str">
        <f>IMAGE("https://raw.githubusercontent.com/msikma/pokesprite/master/pokemon-gen8/regular/landorus-therian.png",4, 60, 80)</f>
        <v/>
      </c>
      <c r="L6" s="63" t="str">
        <f>IMAGE("https://raw.githubusercontent.com/msikma/pokesprite/master/pokemon-gen8/regular/beartic.png",4, 80, 100)</f>
        <v/>
      </c>
      <c r="M6" s="63" t="str">
        <f>IMAGE("https://raw.githubusercontent.com/msikma/pokesprite/master/pokemon-gen8/regular/tapu-fini.png",4, 60, 80)</f>
        <v/>
      </c>
      <c r="N6" s="63" t="str">
        <f>IMAGE("https://raw.githubusercontent.com/msikma/pokesprite/master/pokemon-gen8/regular/kyurem-white.png",4, 70, 90)</f>
        <v/>
      </c>
      <c r="O6" s="63" t="str">
        <f>IMAGE("https://raw.githubusercontent.com/msikma/pokesprite/master/pokemon-gen8/regular/abomasnow-mega.png",4, 80, 100)</f>
        <v/>
      </c>
    </row>
    <row r="7" ht="15.75" customHeight="1">
      <c r="A7" s="62" t="s">
        <v>293</v>
      </c>
      <c r="B7" s="63" t="s">
        <v>338</v>
      </c>
      <c r="C7" s="63" t="s">
        <v>568</v>
      </c>
      <c r="D7" s="63" t="s">
        <v>616</v>
      </c>
      <c r="E7" s="63" t="s">
        <v>617</v>
      </c>
      <c r="F7" s="63" t="s">
        <v>618</v>
      </c>
      <c r="G7" s="63" t="s">
        <v>619</v>
      </c>
      <c r="I7" s="62" t="s">
        <v>293</v>
      </c>
      <c r="J7" s="63" t="s">
        <v>620</v>
      </c>
      <c r="K7" s="63" t="s">
        <v>621</v>
      </c>
      <c r="L7" s="63" t="s">
        <v>247</v>
      </c>
      <c r="M7" s="63" t="s">
        <v>428</v>
      </c>
      <c r="N7" s="63" t="s">
        <v>467</v>
      </c>
      <c r="O7" s="63" t="s">
        <v>622</v>
      </c>
    </row>
    <row r="8" ht="15.75" customHeight="1">
      <c r="A8" s="64" t="s">
        <v>299</v>
      </c>
      <c r="B8" s="65" t="s">
        <v>434</v>
      </c>
      <c r="C8" s="65" t="s">
        <v>434</v>
      </c>
      <c r="D8" s="65" t="s">
        <v>434</v>
      </c>
      <c r="E8" s="65" t="s">
        <v>434</v>
      </c>
      <c r="F8" s="65" t="s">
        <v>434</v>
      </c>
      <c r="G8" s="65" t="s">
        <v>434</v>
      </c>
      <c r="I8" s="64" t="s">
        <v>299</v>
      </c>
      <c r="J8" s="65" t="s">
        <v>434</v>
      </c>
      <c r="K8" s="65" t="s">
        <v>434</v>
      </c>
      <c r="L8" s="65" t="s">
        <v>434</v>
      </c>
      <c r="M8" s="65" t="s">
        <v>434</v>
      </c>
      <c r="N8" s="65" t="s">
        <v>434</v>
      </c>
      <c r="O8" s="65" t="s">
        <v>434</v>
      </c>
    </row>
    <row r="9" ht="15.75" customHeight="1">
      <c r="A9" s="66" t="s">
        <v>300</v>
      </c>
      <c r="B9" s="67" t="s">
        <v>344</v>
      </c>
      <c r="C9" s="67" t="s">
        <v>573</v>
      </c>
      <c r="D9" s="67" t="s">
        <v>623</v>
      </c>
      <c r="E9" s="67" t="s">
        <v>573</v>
      </c>
      <c r="F9" s="67" t="s">
        <v>623</v>
      </c>
      <c r="G9" s="67" t="s">
        <v>302</v>
      </c>
      <c r="I9" s="66" t="s">
        <v>300</v>
      </c>
      <c r="J9" s="67" t="s">
        <v>344</v>
      </c>
      <c r="K9" s="67" t="s">
        <v>305</v>
      </c>
      <c r="L9" s="67" t="s">
        <v>305</v>
      </c>
      <c r="M9" s="67" t="s">
        <v>344</v>
      </c>
      <c r="N9" s="67" t="s">
        <v>346</v>
      </c>
      <c r="O9" s="67" t="s">
        <v>554</v>
      </c>
    </row>
    <row r="10" ht="15.75" customHeight="1">
      <c r="A10" s="66" t="s">
        <v>306</v>
      </c>
      <c r="B10" s="67" t="s">
        <v>62</v>
      </c>
      <c r="C10" s="67" t="s">
        <v>62</v>
      </c>
      <c r="D10" s="67" t="s">
        <v>624</v>
      </c>
      <c r="E10" s="67" t="s">
        <v>625</v>
      </c>
      <c r="F10" s="67" t="s">
        <v>531</v>
      </c>
      <c r="G10" s="67" t="s">
        <v>626</v>
      </c>
      <c r="I10" s="66" t="s">
        <v>306</v>
      </c>
      <c r="J10" s="67" t="s">
        <v>52</v>
      </c>
      <c r="K10" s="67" t="s">
        <v>381</v>
      </c>
      <c r="L10" s="67" t="s">
        <v>52</v>
      </c>
      <c r="M10" s="67" t="s">
        <v>437</v>
      </c>
      <c r="N10" s="67" t="s">
        <v>627</v>
      </c>
      <c r="O10" s="68" t="s">
        <v>628</v>
      </c>
    </row>
    <row r="11" ht="15.75" customHeight="1">
      <c r="A11" s="66" t="s">
        <v>311</v>
      </c>
      <c r="B11" s="67" t="s">
        <v>352</v>
      </c>
      <c r="C11" s="67" t="s">
        <v>577</v>
      </c>
      <c r="D11" s="67" t="s">
        <v>445</v>
      </c>
      <c r="E11" s="67" t="s">
        <v>629</v>
      </c>
      <c r="F11" s="67" t="s">
        <v>630</v>
      </c>
      <c r="G11" s="67" t="s">
        <v>631</v>
      </c>
      <c r="I11" s="66" t="s">
        <v>311</v>
      </c>
      <c r="J11" s="67" t="s">
        <v>632</v>
      </c>
      <c r="K11" s="67" t="s">
        <v>445</v>
      </c>
      <c r="L11" s="67" t="s">
        <v>352</v>
      </c>
      <c r="M11" s="67" t="s">
        <v>383</v>
      </c>
      <c r="N11" s="67" t="s">
        <v>480</v>
      </c>
      <c r="O11" s="67" t="s">
        <v>633</v>
      </c>
    </row>
    <row r="12" ht="15.75" customHeight="1">
      <c r="A12" s="69" t="s">
        <v>316</v>
      </c>
      <c r="B12" s="70" t="s">
        <v>634</v>
      </c>
      <c r="C12" s="70" t="s">
        <v>579</v>
      </c>
      <c r="D12" s="70" t="s">
        <v>331</v>
      </c>
      <c r="E12" s="70" t="s">
        <v>359</v>
      </c>
      <c r="F12" s="70" t="s">
        <v>635</v>
      </c>
      <c r="G12" s="70" t="s">
        <v>583</v>
      </c>
      <c r="I12" s="69" t="s">
        <v>316</v>
      </c>
      <c r="J12" s="70" t="s">
        <v>636</v>
      </c>
      <c r="K12" s="71" t="s">
        <v>455</v>
      </c>
      <c r="L12" s="70" t="s">
        <v>448</v>
      </c>
      <c r="M12" s="70" t="s">
        <v>53</v>
      </c>
      <c r="N12" s="70" t="s">
        <v>636</v>
      </c>
      <c r="O12" s="70" t="s">
        <v>357</v>
      </c>
    </row>
    <row r="13" ht="15.75" customHeight="1">
      <c r="A13" s="72"/>
      <c r="B13" s="70" t="s">
        <v>513</v>
      </c>
      <c r="C13" s="70" t="s">
        <v>580</v>
      </c>
      <c r="D13" s="70" t="s">
        <v>637</v>
      </c>
      <c r="E13" s="70" t="s">
        <v>581</v>
      </c>
      <c r="F13" s="70" t="s">
        <v>460</v>
      </c>
      <c r="G13" s="70" t="s">
        <v>486</v>
      </c>
      <c r="I13" s="72"/>
      <c r="J13" s="70" t="s">
        <v>420</v>
      </c>
      <c r="K13" s="70" t="s">
        <v>421</v>
      </c>
      <c r="L13" s="70" t="s">
        <v>638</v>
      </c>
      <c r="M13" s="70" t="s">
        <v>452</v>
      </c>
      <c r="N13" s="70" t="s">
        <v>487</v>
      </c>
      <c r="O13" s="70" t="s">
        <v>636</v>
      </c>
    </row>
    <row r="14" ht="15.75" customHeight="1">
      <c r="A14" s="72"/>
      <c r="B14" s="70" t="s">
        <v>639</v>
      </c>
      <c r="C14" s="70" t="s">
        <v>359</v>
      </c>
      <c r="D14" s="70" t="s">
        <v>581</v>
      </c>
      <c r="E14" s="70" t="s">
        <v>640</v>
      </c>
      <c r="F14" s="70" t="s">
        <v>581</v>
      </c>
      <c r="G14" s="70" t="s">
        <v>397</v>
      </c>
      <c r="I14" s="72"/>
      <c r="J14" s="70" t="s">
        <v>483</v>
      </c>
      <c r="K14" s="70" t="s">
        <v>331</v>
      </c>
      <c r="L14" s="70" t="s">
        <v>392</v>
      </c>
      <c r="M14" s="70" t="s">
        <v>449</v>
      </c>
      <c r="N14" s="71" t="s">
        <v>493</v>
      </c>
      <c r="O14" s="70" t="s">
        <v>486</v>
      </c>
    </row>
    <row r="15" ht="15.75" customHeight="1">
      <c r="A15" s="72"/>
      <c r="B15" s="70" t="s">
        <v>491</v>
      </c>
      <c r="C15" s="70" t="s">
        <v>583</v>
      </c>
      <c r="D15" s="70" t="s">
        <v>491</v>
      </c>
      <c r="E15" s="70" t="s">
        <v>641</v>
      </c>
      <c r="F15" s="70" t="s">
        <v>638</v>
      </c>
      <c r="G15" s="70" t="s">
        <v>459</v>
      </c>
      <c r="I15" s="72"/>
      <c r="J15" s="70" t="s">
        <v>417</v>
      </c>
      <c r="K15" s="70" t="s">
        <v>388</v>
      </c>
      <c r="L15" s="70" t="s">
        <v>459</v>
      </c>
      <c r="M15" s="70" t="s">
        <v>636</v>
      </c>
      <c r="N15" s="70" t="s">
        <v>483</v>
      </c>
      <c r="O15" s="70" t="s">
        <v>417</v>
      </c>
    </row>
    <row r="16" ht="15.75" customHeight="1">
      <c r="A16" s="69" t="s">
        <v>333</v>
      </c>
      <c r="B16" s="70" t="s">
        <v>642</v>
      </c>
      <c r="I16" s="69" t="s">
        <v>333</v>
      </c>
      <c r="J16" s="70" t="s">
        <v>643</v>
      </c>
    </row>
    <row r="17" ht="15.75" customHeight="1">
      <c r="A17" s="69" t="s">
        <v>335</v>
      </c>
      <c r="B17" s="73" t="s">
        <v>644</v>
      </c>
      <c r="I17" s="69" t="s">
        <v>335</v>
      </c>
      <c r="J17" s="73" t="s">
        <v>645</v>
      </c>
    </row>
    <row r="18" ht="15.75" customHeight="1"/>
    <row r="19" ht="15.75" customHeight="1"/>
    <row r="20" ht="15.75" customHeight="1">
      <c r="A20" s="61" t="s">
        <v>646</v>
      </c>
    </row>
    <row r="21" ht="15.75" customHeight="1"/>
    <row r="22" ht="15.75" customHeight="1">
      <c r="A22" s="61" t="s">
        <v>646</v>
      </c>
      <c r="I22" s="61" t="s">
        <v>646</v>
      </c>
    </row>
    <row r="23" ht="41.25" customHeight="1">
      <c r="A23" s="62"/>
      <c r="B23" s="63" t="str">
        <f>IMAGE("https://raw.githubusercontent.com/msikma/pokesprite/master/pokemon-gen8/regular/infernape.png",4, 80, 100)</f>
        <v/>
      </c>
      <c r="C23" s="63" t="str">
        <f>IMAGE("https://raw.githubusercontent.com/msikma/pokesprite/master/pokemon-gen8/regular/zeraora.png",4, 60, 80)</f>
        <v/>
      </c>
      <c r="D23" s="63" t="str">
        <f>IMAGE("https://raw.githubusercontent.com/msikma/pokesprite/master/pokemon-gen8/regular/zamazenta-crowned.png",4, 60, 80)</f>
        <v/>
      </c>
      <c r="E23" s="63" t="str">
        <f>IMAGE("https://raw.githubusercontent.com/msikma/pokesprite/master/pokemon-gen8/regular/necrozma-dusk.png",4, 60, 80)</f>
        <v/>
      </c>
      <c r="F23" s="63" t="str">
        <f>IMAGE("https://raw.githubusercontent.com/msikma/pokesprite/master/pokemon-gen8/regular/zacian-crowned.png",4, 60, 80)</f>
        <v/>
      </c>
      <c r="G23" s="63" t="str">
        <f>IMAGE("https://raw.githubusercontent.com/msikma/pokesprite/master/pokemon-gen8/regular/lucario-mega.png",4, 80, 100)</f>
        <v/>
      </c>
      <c r="I23" s="62"/>
      <c r="J23" s="63" t="str">
        <f>IMAGE("https://raw.githubusercontent.com/msikma/pokesprite/master/pokemon-gen8/regular/urshifu.png",4, 60, 80)</f>
        <v/>
      </c>
      <c r="K23" s="63" t="str">
        <f>IMAGE("https://raw.githubusercontent.com/msikma/pokesprite/master/pokemon-gen8/regular/hawlucha.png",4, 80, 100)</f>
        <v/>
      </c>
      <c r="L23" s="63" t="str">
        <f>IMAGE("https://raw.githubusercontent.com/msikma/pokesprite/master/pokemon-gen8/regular/zamazenta-crowned.png",4, 60, 80)</f>
        <v/>
      </c>
      <c r="M23" s="63" t="str">
        <f>IMAGE("https://raw.githubusercontent.com/msikma/pokesprite/master/pokemon-gen8/regular/necrozma-dusk.png",4, 60, 80)</f>
        <v/>
      </c>
      <c r="N23" s="63" t="str">
        <f>IMAGE("https://raw.githubusercontent.com/msikma/pokesprite/master/pokemon-gen8/regular/zacian-crowned.png",4, 60, 80)</f>
        <v/>
      </c>
      <c r="O23" s="63" t="str">
        <f>IMAGE("https://raw.githubusercontent.com/msikma/pokesprite/master/pokemon-gen8/regular/medicham-mega.png",4, 80, 100)</f>
        <v/>
      </c>
    </row>
    <row r="24" ht="15.75" customHeight="1">
      <c r="A24" s="62" t="s">
        <v>293</v>
      </c>
      <c r="B24" s="63" t="s">
        <v>647</v>
      </c>
      <c r="C24" s="63" t="s">
        <v>648</v>
      </c>
      <c r="D24" s="63" t="s">
        <v>649</v>
      </c>
      <c r="E24" s="63" t="s">
        <v>526</v>
      </c>
      <c r="F24" s="63" t="s">
        <v>650</v>
      </c>
      <c r="G24" s="63" t="s">
        <v>651</v>
      </c>
      <c r="I24" s="62" t="s">
        <v>293</v>
      </c>
      <c r="J24" s="63" t="s">
        <v>652</v>
      </c>
      <c r="K24" s="63" t="s">
        <v>404</v>
      </c>
      <c r="L24" s="63" t="s">
        <v>649</v>
      </c>
      <c r="M24" s="63" t="s">
        <v>526</v>
      </c>
      <c r="N24" s="63" t="s">
        <v>650</v>
      </c>
      <c r="O24" s="63" t="s">
        <v>653</v>
      </c>
    </row>
    <row r="25" ht="15.75" customHeight="1">
      <c r="A25" s="64" t="s">
        <v>299</v>
      </c>
      <c r="B25" s="65" t="s">
        <v>434</v>
      </c>
      <c r="C25" s="65" t="s">
        <v>434</v>
      </c>
      <c r="D25" s="65" t="s">
        <v>434</v>
      </c>
      <c r="E25" s="65" t="s">
        <v>434</v>
      </c>
      <c r="F25" s="65" t="s">
        <v>434</v>
      </c>
      <c r="G25" s="65" t="s">
        <v>434</v>
      </c>
      <c r="I25" s="64" t="s">
        <v>299</v>
      </c>
      <c r="J25" s="65" t="s">
        <v>434</v>
      </c>
      <c r="K25" s="65" t="s">
        <v>434</v>
      </c>
      <c r="L25" s="65" t="s">
        <v>434</v>
      </c>
      <c r="M25" s="65" t="s">
        <v>434</v>
      </c>
      <c r="N25" s="65" t="s">
        <v>434</v>
      </c>
      <c r="O25" s="65" t="s">
        <v>434</v>
      </c>
    </row>
    <row r="26" ht="15.75" customHeight="1">
      <c r="A26" s="66" t="s">
        <v>300</v>
      </c>
      <c r="B26" s="67" t="s">
        <v>305</v>
      </c>
      <c r="C26" s="67" t="s">
        <v>305</v>
      </c>
      <c r="D26" s="67" t="s">
        <v>305</v>
      </c>
      <c r="E26" s="67" t="s">
        <v>302</v>
      </c>
      <c r="F26" s="67" t="s">
        <v>305</v>
      </c>
      <c r="G26" s="67" t="s">
        <v>305</v>
      </c>
      <c r="I26" s="66" t="s">
        <v>300</v>
      </c>
      <c r="J26" s="67" t="s">
        <v>305</v>
      </c>
      <c r="K26" s="67" t="s">
        <v>302</v>
      </c>
      <c r="L26" s="67" t="s">
        <v>305</v>
      </c>
      <c r="M26" s="67" t="s">
        <v>302</v>
      </c>
      <c r="N26" s="67" t="s">
        <v>305</v>
      </c>
      <c r="O26" s="67" t="s">
        <v>305</v>
      </c>
    </row>
    <row r="27" ht="15.75" customHeight="1">
      <c r="A27" s="66" t="s">
        <v>306</v>
      </c>
      <c r="B27" s="67" t="s">
        <v>654</v>
      </c>
      <c r="C27" s="67" t="s">
        <v>123</v>
      </c>
      <c r="D27" s="74" t="s">
        <v>655</v>
      </c>
      <c r="E27" s="67" t="s">
        <v>656</v>
      </c>
      <c r="F27" s="67" t="s">
        <v>657</v>
      </c>
      <c r="G27" s="67" t="s">
        <v>658</v>
      </c>
      <c r="I27" s="66" t="s">
        <v>306</v>
      </c>
      <c r="J27" s="67" t="s">
        <v>659</v>
      </c>
      <c r="K27" s="67" t="s">
        <v>379</v>
      </c>
      <c r="L27" s="67" t="s">
        <v>655</v>
      </c>
      <c r="M27" s="67" t="s">
        <v>656</v>
      </c>
      <c r="N27" s="67" t="s">
        <v>657</v>
      </c>
      <c r="O27" s="67" t="s">
        <v>660</v>
      </c>
    </row>
    <row r="28" ht="15.75" customHeight="1">
      <c r="A28" s="66" t="s">
        <v>311</v>
      </c>
      <c r="B28" s="67" t="s">
        <v>352</v>
      </c>
      <c r="C28" s="67" t="s">
        <v>661</v>
      </c>
      <c r="D28" s="67" t="s">
        <v>662</v>
      </c>
      <c r="E28" s="67" t="s">
        <v>535</v>
      </c>
      <c r="F28" s="67" t="s">
        <v>663</v>
      </c>
      <c r="G28" s="67" t="s">
        <v>664</v>
      </c>
      <c r="I28" s="66" t="s">
        <v>311</v>
      </c>
      <c r="J28" s="67" t="s">
        <v>352</v>
      </c>
      <c r="K28" s="67" t="s">
        <v>661</v>
      </c>
      <c r="L28" s="67" t="s">
        <v>662</v>
      </c>
      <c r="M28" s="67" t="s">
        <v>535</v>
      </c>
      <c r="N28" s="67" t="s">
        <v>663</v>
      </c>
      <c r="O28" s="67" t="s">
        <v>665</v>
      </c>
    </row>
    <row r="29" ht="15.75" customHeight="1">
      <c r="A29" s="69" t="s">
        <v>316</v>
      </c>
      <c r="B29" s="70" t="s">
        <v>46</v>
      </c>
      <c r="C29" s="70" t="s">
        <v>63</v>
      </c>
      <c r="D29" s="70" t="s">
        <v>63</v>
      </c>
      <c r="E29" s="70" t="s">
        <v>43</v>
      </c>
      <c r="F29" s="70" t="s">
        <v>188</v>
      </c>
      <c r="G29" s="70" t="s">
        <v>188</v>
      </c>
      <c r="I29" s="69" t="s">
        <v>316</v>
      </c>
      <c r="J29" s="70" t="s">
        <v>482</v>
      </c>
      <c r="K29" s="75" t="s">
        <v>188</v>
      </c>
      <c r="L29" s="70" t="s">
        <v>63</v>
      </c>
      <c r="M29" s="70" t="s">
        <v>43</v>
      </c>
      <c r="N29" s="70" t="s">
        <v>188</v>
      </c>
      <c r="O29" s="70" t="s">
        <v>634</v>
      </c>
    </row>
    <row r="30" ht="15.75" customHeight="1">
      <c r="A30" s="72"/>
      <c r="B30" s="70" t="s">
        <v>666</v>
      </c>
      <c r="C30" s="70" t="s">
        <v>362</v>
      </c>
      <c r="D30" s="70" t="s">
        <v>545</v>
      </c>
      <c r="E30" s="70" t="s">
        <v>667</v>
      </c>
      <c r="F30" s="70" t="s">
        <v>668</v>
      </c>
      <c r="G30" s="70" t="s">
        <v>392</v>
      </c>
      <c r="I30" s="72"/>
      <c r="J30" s="70" t="s">
        <v>392</v>
      </c>
      <c r="K30" s="70" t="s">
        <v>414</v>
      </c>
      <c r="L30" s="70" t="s">
        <v>545</v>
      </c>
      <c r="M30" s="70" t="s">
        <v>667</v>
      </c>
      <c r="N30" s="70" t="s">
        <v>668</v>
      </c>
      <c r="O30" s="70" t="s">
        <v>392</v>
      </c>
    </row>
    <row r="31" ht="15.75" customHeight="1">
      <c r="A31" s="72"/>
      <c r="B31" s="70" t="s">
        <v>392</v>
      </c>
      <c r="C31" s="70" t="s">
        <v>389</v>
      </c>
      <c r="D31" s="70" t="s">
        <v>668</v>
      </c>
      <c r="E31" s="70" t="s">
        <v>486</v>
      </c>
      <c r="F31" s="70" t="s">
        <v>392</v>
      </c>
      <c r="G31" s="70" t="s">
        <v>669</v>
      </c>
      <c r="I31" s="72"/>
      <c r="J31" s="70" t="s">
        <v>331</v>
      </c>
      <c r="K31" s="70" t="s">
        <v>392</v>
      </c>
      <c r="L31" s="70" t="s">
        <v>668</v>
      </c>
      <c r="M31" s="70" t="s">
        <v>486</v>
      </c>
      <c r="N31" s="70" t="s">
        <v>392</v>
      </c>
      <c r="O31" s="70" t="s">
        <v>670</v>
      </c>
    </row>
    <row r="32" ht="15.75" customHeight="1">
      <c r="A32" s="72"/>
      <c r="B32" s="70" t="s">
        <v>324</v>
      </c>
      <c r="C32" s="70" t="s">
        <v>388</v>
      </c>
      <c r="D32" s="70" t="s">
        <v>671</v>
      </c>
      <c r="E32" s="70" t="s">
        <v>421</v>
      </c>
      <c r="F32" s="70" t="s">
        <v>671</v>
      </c>
      <c r="G32" s="70" t="s">
        <v>672</v>
      </c>
      <c r="I32" s="72"/>
      <c r="J32" s="70" t="s">
        <v>488</v>
      </c>
      <c r="K32" s="70" t="s">
        <v>364</v>
      </c>
      <c r="L32" s="70" t="s">
        <v>671</v>
      </c>
      <c r="M32" s="70" t="s">
        <v>421</v>
      </c>
      <c r="N32" s="70" t="s">
        <v>671</v>
      </c>
      <c r="O32" s="70" t="s">
        <v>324</v>
      </c>
    </row>
    <row r="33" ht="15.75" customHeight="1">
      <c r="A33" s="69" t="s">
        <v>333</v>
      </c>
      <c r="B33" s="70" t="s">
        <v>73</v>
      </c>
      <c r="I33" s="69" t="s">
        <v>333</v>
      </c>
      <c r="J33" s="70" t="s">
        <v>73</v>
      </c>
    </row>
    <row r="34" ht="15.75" customHeight="1">
      <c r="A34" s="69" t="s">
        <v>335</v>
      </c>
      <c r="B34" s="73" t="s">
        <v>673</v>
      </c>
      <c r="I34" s="69" t="s">
        <v>335</v>
      </c>
      <c r="J34" s="73" t="s">
        <v>674</v>
      </c>
    </row>
    <row r="35" ht="15.75" customHeight="1"/>
    <row r="36" ht="15.75" customHeight="1"/>
    <row r="37" ht="15.75" customHeight="1">
      <c r="A37" s="76" t="s">
        <v>675</v>
      </c>
    </row>
    <row r="38" ht="15.75" customHeight="1"/>
    <row r="39" ht="15.75" customHeight="1">
      <c r="A39" s="61" t="s">
        <v>676</v>
      </c>
      <c r="I39" s="61" t="s">
        <v>676</v>
      </c>
    </row>
    <row r="40" ht="41.25" customHeight="1">
      <c r="A40" s="62"/>
      <c r="B40" s="63" t="str">
        <f>IMAGE("https://raw.githubusercontent.com/msikma/pokesprite/master/pokemon-gen8/regular/krookodile.png",4, 80, 100)</f>
        <v/>
      </c>
      <c r="C40" s="63" t="str">
        <f>IMAGE("https://raw.githubusercontent.com/msikma/pokesprite/master/pokemon-gen8/regular/mewtwo-mega-x.png",4, 80, 100)</f>
        <v/>
      </c>
      <c r="D40" s="63" t="str">
        <f>IMAGE("https://raw.githubusercontent.com/msikma/pokesprite/master/pokemon-gen8/regular/yveltal.png",4, 60, 80)</f>
        <v/>
      </c>
      <c r="E40" s="63" t="str">
        <f>IMAGE("https://raw.githubusercontent.com/msikma/pokesprite/master/pokemon-gen8/regular/zarude.png",4, 80, 100)</f>
        <v/>
      </c>
      <c r="F40" s="63" t="str">
        <f>IMAGE("https://raw.githubusercontent.com/msikma/pokesprite/master/pokemon-gen8/regular/victini.png",4, 80, 100)</f>
        <v/>
      </c>
      <c r="G40" s="63" t="str">
        <f>IMAGE("https://raw.githubusercontent.com/msikma/pokesprite/master/pokemon-gen8/regular/calyrex-shadow-rider.png",4, 55, 70)</f>
        <v/>
      </c>
      <c r="I40" s="62"/>
      <c r="J40" s="63" t="str">
        <f>IMAGE("https://raw.githubusercontent.com/msikma/pokesprite/master/pokemon-gen8/regular/krookodile.png",4, 80, 100)</f>
        <v/>
      </c>
      <c r="K40" s="63" t="str">
        <f>IMAGE("https://raw.githubusercontent.com/msikma/pokesprite/master/pokemon-gen8/regular/zarude.png",4, 80, 100)</f>
        <v/>
      </c>
      <c r="L40" s="63" t="str">
        <f>IMAGE("https://raw.githubusercontent.com/msikma/pokesprite/master/pokemon-gen8/regular/mewtwo-mega-x.png",4, 80, 100)</f>
        <v/>
      </c>
      <c r="M40" s="63" t="str">
        <f>IMAGE("https://raw.githubusercontent.com/msikma/pokesprite/master/pokemon-gen8/regular/yveltal.png",4, 60, 80)</f>
        <v/>
      </c>
      <c r="N40" s="63" t="str">
        <f>IMAGE("https://raw.githubusercontent.com/msikma/pokesprite/master/pokemon-gen8/regular/victini.png",4, 80, 100)</f>
        <v/>
      </c>
      <c r="O40" s="63" t="str">
        <f>IMAGE("https://raw.githubusercontent.com/msikma/pokesprite/master/pokemon-gen8/regular/calyrex-shadow-rider.png",4, 55, 70)</f>
        <v/>
      </c>
    </row>
    <row r="41" ht="15.75" customHeight="1">
      <c r="A41" s="62" t="s">
        <v>293</v>
      </c>
      <c r="B41" s="63" t="s">
        <v>466</v>
      </c>
      <c r="C41" s="63" t="s">
        <v>677</v>
      </c>
      <c r="D41" s="63" t="s">
        <v>678</v>
      </c>
      <c r="E41" s="63" t="s">
        <v>679</v>
      </c>
      <c r="F41" s="63" t="s">
        <v>680</v>
      </c>
      <c r="G41" s="63" t="s">
        <v>681</v>
      </c>
      <c r="I41" s="62" t="s">
        <v>293</v>
      </c>
      <c r="J41" s="63" t="s">
        <v>466</v>
      </c>
      <c r="K41" s="63" t="s">
        <v>679</v>
      </c>
      <c r="L41" s="63" t="s">
        <v>677</v>
      </c>
      <c r="M41" s="63" t="s">
        <v>678</v>
      </c>
      <c r="N41" s="63" t="s">
        <v>680</v>
      </c>
      <c r="O41" s="63" t="s">
        <v>681</v>
      </c>
    </row>
    <row r="42" ht="15.75" customHeight="1">
      <c r="A42" s="64" t="s">
        <v>299</v>
      </c>
      <c r="B42" s="65" t="s">
        <v>434</v>
      </c>
      <c r="C42" s="65" t="s">
        <v>434</v>
      </c>
      <c r="D42" s="65" t="s">
        <v>434</v>
      </c>
      <c r="E42" s="65" t="s">
        <v>434</v>
      </c>
      <c r="F42" s="65" t="s">
        <v>434</v>
      </c>
      <c r="G42" s="65" t="s">
        <v>434</v>
      </c>
      <c r="I42" s="64" t="s">
        <v>299</v>
      </c>
      <c r="J42" s="65" t="s">
        <v>434</v>
      </c>
      <c r="K42" s="65" t="s">
        <v>434</v>
      </c>
      <c r="L42" s="65" t="s">
        <v>434</v>
      </c>
      <c r="M42" s="65" t="s">
        <v>434</v>
      </c>
      <c r="N42" s="65" t="s">
        <v>434</v>
      </c>
      <c r="O42" s="65" t="s">
        <v>434</v>
      </c>
    </row>
    <row r="43" ht="15.75" customHeight="1">
      <c r="A43" s="66" t="s">
        <v>300</v>
      </c>
      <c r="B43" s="67" t="s">
        <v>305</v>
      </c>
      <c r="C43" s="67" t="s">
        <v>554</v>
      </c>
      <c r="D43" s="67" t="s">
        <v>346</v>
      </c>
      <c r="E43" s="67" t="s">
        <v>305</v>
      </c>
      <c r="F43" s="67" t="s">
        <v>623</v>
      </c>
      <c r="G43" s="67" t="s">
        <v>346</v>
      </c>
      <c r="I43" s="66" t="s">
        <v>300</v>
      </c>
      <c r="J43" s="67" t="s">
        <v>305</v>
      </c>
      <c r="K43" s="67" t="s">
        <v>305</v>
      </c>
      <c r="L43" s="67" t="s">
        <v>554</v>
      </c>
      <c r="M43" s="67" t="s">
        <v>346</v>
      </c>
      <c r="N43" s="67" t="s">
        <v>623</v>
      </c>
      <c r="O43" s="67" t="s">
        <v>346</v>
      </c>
    </row>
    <row r="44" ht="15.75" customHeight="1">
      <c r="A44" s="66" t="s">
        <v>306</v>
      </c>
      <c r="B44" s="67" t="s">
        <v>381</v>
      </c>
      <c r="C44" s="67" t="s">
        <v>682</v>
      </c>
      <c r="D44" s="74" t="s">
        <v>683</v>
      </c>
      <c r="E44" s="67" t="s">
        <v>684</v>
      </c>
      <c r="F44" s="67" t="s">
        <v>685</v>
      </c>
      <c r="G44" s="67" t="s">
        <v>686</v>
      </c>
      <c r="I44" s="66" t="s">
        <v>306</v>
      </c>
      <c r="J44" s="67" t="s">
        <v>381</v>
      </c>
      <c r="K44" s="67" t="s">
        <v>684</v>
      </c>
      <c r="L44" s="67" t="s">
        <v>682</v>
      </c>
      <c r="M44" s="74" t="s">
        <v>683</v>
      </c>
      <c r="N44" s="67" t="s">
        <v>685</v>
      </c>
      <c r="O44" s="67" t="s">
        <v>686</v>
      </c>
    </row>
    <row r="45" ht="15.75" customHeight="1">
      <c r="A45" s="66" t="s">
        <v>311</v>
      </c>
      <c r="B45" s="67" t="s">
        <v>352</v>
      </c>
      <c r="C45" s="67" t="s">
        <v>687</v>
      </c>
      <c r="D45" s="67" t="s">
        <v>445</v>
      </c>
      <c r="E45" s="67" t="s">
        <v>688</v>
      </c>
      <c r="F45" s="67" t="s">
        <v>689</v>
      </c>
      <c r="G45" s="67" t="s">
        <v>595</v>
      </c>
      <c r="I45" s="66" t="s">
        <v>311</v>
      </c>
      <c r="J45" s="67" t="s">
        <v>352</v>
      </c>
      <c r="K45" s="67" t="s">
        <v>688</v>
      </c>
      <c r="L45" s="67" t="s">
        <v>687</v>
      </c>
      <c r="M45" s="67" t="s">
        <v>445</v>
      </c>
      <c r="N45" s="67" t="s">
        <v>689</v>
      </c>
      <c r="O45" s="67" t="s">
        <v>595</v>
      </c>
    </row>
    <row r="46" ht="15.75" customHeight="1">
      <c r="A46" s="69" t="s">
        <v>316</v>
      </c>
      <c r="B46" s="70" t="s">
        <v>46</v>
      </c>
      <c r="C46" s="70" t="s">
        <v>362</v>
      </c>
      <c r="D46" s="70" t="s">
        <v>690</v>
      </c>
      <c r="E46" s="70" t="s">
        <v>691</v>
      </c>
      <c r="F46" s="70" t="s">
        <v>692</v>
      </c>
      <c r="G46" s="70" t="s">
        <v>608</v>
      </c>
      <c r="I46" s="69" t="s">
        <v>316</v>
      </c>
      <c r="J46" s="70" t="s">
        <v>46</v>
      </c>
      <c r="K46" s="70" t="s">
        <v>691</v>
      </c>
      <c r="L46" s="70" t="s">
        <v>362</v>
      </c>
      <c r="M46" s="70" t="s">
        <v>690</v>
      </c>
      <c r="N46" s="70" t="s">
        <v>692</v>
      </c>
      <c r="O46" s="70" t="s">
        <v>608</v>
      </c>
    </row>
    <row r="47" ht="15.75" customHeight="1">
      <c r="A47" s="72"/>
      <c r="B47" s="70" t="s">
        <v>486</v>
      </c>
      <c r="C47" s="70" t="s">
        <v>693</v>
      </c>
      <c r="D47" s="70" t="s">
        <v>694</v>
      </c>
      <c r="E47" s="70" t="s">
        <v>362</v>
      </c>
      <c r="F47" s="70" t="s">
        <v>693</v>
      </c>
      <c r="G47" s="70" t="s">
        <v>693</v>
      </c>
      <c r="I47" s="72"/>
      <c r="J47" s="70" t="s">
        <v>486</v>
      </c>
      <c r="K47" s="70" t="s">
        <v>362</v>
      </c>
      <c r="L47" s="70" t="s">
        <v>693</v>
      </c>
      <c r="M47" s="70" t="s">
        <v>694</v>
      </c>
      <c r="N47" s="70" t="s">
        <v>693</v>
      </c>
      <c r="O47" s="70" t="s">
        <v>693</v>
      </c>
    </row>
    <row r="48" ht="15.75" customHeight="1">
      <c r="A48" s="72"/>
      <c r="B48" s="70" t="s">
        <v>388</v>
      </c>
      <c r="C48" s="70" t="s">
        <v>421</v>
      </c>
      <c r="D48" s="70" t="s">
        <v>695</v>
      </c>
      <c r="E48" s="70" t="s">
        <v>388</v>
      </c>
      <c r="F48" s="71" t="s">
        <v>666</v>
      </c>
      <c r="G48" s="70" t="s">
        <v>696</v>
      </c>
      <c r="I48" s="72"/>
      <c r="J48" s="70" t="s">
        <v>388</v>
      </c>
      <c r="K48" s="70" t="s">
        <v>388</v>
      </c>
      <c r="L48" s="70" t="s">
        <v>421</v>
      </c>
      <c r="M48" s="70" t="s">
        <v>695</v>
      </c>
      <c r="N48" s="71" t="s">
        <v>666</v>
      </c>
      <c r="O48" s="70" t="s">
        <v>696</v>
      </c>
    </row>
    <row r="49" ht="15.75" customHeight="1">
      <c r="A49" s="72"/>
      <c r="B49" s="70" t="s">
        <v>421</v>
      </c>
      <c r="C49" s="70" t="s">
        <v>63</v>
      </c>
      <c r="D49" s="70" t="s">
        <v>331</v>
      </c>
      <c r="E49" s="70" t="s">
        <v>586</v>
      </c>
      <c r="F49" s="70" t="s">
        <v>418</v>
      </c>
      <c r="G49" s="70" t="s">
        <v>184</v>
      </c>
      <c r="I49" s="72"/>
      <c r="J49" s="70" t="s">
        <v>421</v>
      </c>
      <c r="K49" s="70" t="s">
        <v>586</v>
      </c>
      <c r="L49" s="70" t="s">
        <v>63</v>
      </c>
      <c r="M49" s="70" t="s">
        <v>331</v>
      </c>
      <c r="N49" s="70" t="s">
        <v>418</v>
      </c>
      <c r="O49" s="70" t="s">
        <v>184</v>
      </c>
    </row>
    <row r="50" ht="15.75" customHeight="1">
      <c r="A50" s="69" t="s">
        <v>333</v>
      </c>
      <c r="B50" s="70" t="s">
        <v>89</v>
      </c>
      <c r="I50" s="69" t="s">
        <v>333</v>
      </c>
      <c r="J50" s="70" t="s">
        <v>89</v>
      </c>
    </row>
    <row r="51" ht="15.75" customHeight="1">
      <c r="A51" s="5"/>
      <c r="B51" s="6"/>
      <c r="I51" s="5"/>
      <c r="J51" s="6"/>
    </row>
    <row r="52" ht="15.75" customHeight="1"/>
    <row r="53" ht="15.75" customHeight="1"/>
    <row r="54" ht="15.75" customHeight="1">
      <c r="A54" s="76" t="s">
        <v>697</v>
      </c>
    </row>
    <row r="55" ht="15.75" customHeight="1"/>
    <row r="56" ht="15.75" customHeight="1">
      <c r="A56" s="61" t="s">
        <v>698</v>
      </c>
      <c r="I56" s="61" t="s">
        <v>698</v>
      </c>
    </row>
    <row r="57" ht="41.25" customHeight="1">
      <c r="A57" s="62"/>
      <c r="B57" s="63" t="str">
        <f>IMAGE("https://raw.githubusercontent.com/msikma/pokesprite/master/pokemon-gen8/regular/deoxys-speed.png",4, 80, 100)</f>
        <v/>
      </c>
      <c r="C57" s="63" t="str">
        <f>IMAGE("https://raw.githubusercontent.com/msikma/pokesprite/master/pokemon-gen8/regular/melmetal.png",4, 80, 100)</f>
        <v/>
      </c>
      <c r="D57" s="63" t="str">
        <f>IMAGE("https://raw.githubusercontent.com/msikma/pokesprite/master/pokemon-gen8/regular/arceus-fairy.png",4, 80, 100)</f>
        <v/>
      </c>
      <c r="E57" s="63" t="str">
        <f>IMAGE("https://raw.githubusercontent.com/msikma/pokesprite/master/pokemon-gen8/regular/dragonite.png",4, 60, 80)</f>
        <v/>
      </c>
      <c r="F57" s="63" t="str">
        <f>IMAGE("https://raw.githubusercontent.com/msikma/pokesprite/master/pokemon-gen8/regular/dialga.png",4, 60, 80)</f>
        <v/>
      </c>
      <c r="G57" s="63" t="str">
        <f>IMAGE("https://raw.githubusercontent.com/msikma/pokesprite/master/pokemon-gen8/shiny/rayquaza-mega.png",4, 80, 100)</f>
        <v/>
      </c>
      <c r="I57" s="62"/>
      <c r="J57" s="63" t="str">
        <f>IMAGE("https://raw.githubusercontent.com/msikma/pokesprite/master/pokemon-gen8/regular/deoxys-speed.png",4, 80, 100)</f>
        <v/>
      </c>
      <c r="K57" s="63" t="str">
        <f>IMAGE("https://raw.githubusercontent.com/msikma/pokesprite/master/pokemon-gen8/regular/melmetal.png",4, 80, 100)</f>
        <v/>
      </c>
      <c r="L57" s="77" t="str">
        <f>IMAGE("https://raw.githubusercontent.com/msikma/pokesprite/master/pokemon-gen8/regular/arceus-fairy.png",4, 80, 100)</f>
        <v/>
      </c>
      <c r="M57" s="63" t="str">
        <f>IMAGE("https://raw.githubusercontent.com/msikma/pokesprite/master/pokemon-gen8/regular/dragonite.png",4, 60, 80)</f>
        <v/>
      </c>
      <c r="N57" s="63" t="str">
        <f>IMAGE("https://raw.githubusercontent.com/msikma/pokesprite/master/pokemon-gen8/regular/dialga.png",4, 60, 80)</f>
        <v/>
      </c>
      <c r="O57" s="63" t="str">
        <f>IMAGE("https://raw.githubusercontent.com/msikma/pokesprite/master/pokemon-gen8/shiny/rayquaza-mega.png",4, 80, 100)</f>
        <v/>
      </c>
    </row>
    <row r="58" ht="15.75" customHeight="1">
      <c r="A58" s="62" t="s">
        <v>293</v>
      </c>
      <c r="B58" s="63" t="s">
        <v>699</v>
      </c>
      <c r="C58" s="63" t="s">
        <v>432</v>
      </c>
      <c r="D58" s="63" t="s">
        <v>700</v>
      </c>
      <c r="E58" s="63" t="s">
        <v>617</v>
      </c>
      <c r="F58" s="63" t="s">
        <v>701</v>
      </c>
      <c r="G58" s="63" t="s">
        <v>702</v>
      </c>
      <c r="I58" s="62" t="s">
        <v>293</v>
      </c>
      <c r="J58" s="63" t="s">
        <v>699</v>
      </c>
      <c r="K58" s="63" t="s">
        <v>432</v>
      </c>
      <c r="L58" s="63" t="s">
        <v>700</v>
      </c>
      <c r="M58" s="63" t="s">
        <v>617</v>
      </c>
      <c r="N58" s="63" t="s">
        <v>701</v>
      </c>
      <c r="O58" s="63" t="s">
        <v>702</v>
      </c>
    </row>
    <row r="59" ht="15.75" customHeight="1">
      <c r="A59" s="64" t="s">
        <v>299</v>
      </c>
      <c r="B59" s="65" t="s">
        <v>434</v>
      </c>
      <c r="C59" s="65" t="s">
        <v>434</v>
      </c>
      <c r="D59" s="65" t="s">
        <v>434</v>
      </c>
      <c r="E59" s="65" t="s">
        <v>434</v>
      </c>
      <c r="F59" s="65" t="s">
        <v>434</v>
      </c>
      <c r="G59" s="65" t="s">
        <v>434</v>
      </c>
      <c r="I59" s="64" t="s">
        <v>299</v>
      </c>
      <c r="J59" s="65" t="s">
        <v>434</v>
      </c>
      <c r="K59" s="65" t="s">
        <v>434</v>
      </c>
      <c r="L59" s="65" t="s">
        <v>434</v>
      </c>
      <c r="M59" s="65" t="s">
        <v>434</v>
      </c>
      <c r="N59" s="65" t="s">
        <v>434</v>
      </c>
      <c r="O59" s="65" t="s">
        <v>434</v>
      </c>
    </row>
    <row r="60" ht="15.75" customHeight="1">
      <c r="A60" s="66" t="s">
        <v>300</v>
      </c>
      <c r="B60" s="67" t="s">
        <v>346</v>
      </c>
      <c r="C60" s="67" t="s">
        <v>301</v>
      </c>
      <c r="D60" s="67" t="s">
        <v>346</v>
      </c>
      <c r="E60" s="67" t="s">
        <v>302</v>
      </c>
      <c r="F60" s="67" t="s">
        <v>343</v>
      </c>
      <c r="G60" s="67" t="s">
        <v>554</v>
      </c>
      <c r="I60" s="66" t="s">
        <v>300</v>
      </c>
      <c r="J60" s="67" t="s">
        <v>346</v>
      </c>
      <c r="K60" s="67" t="s">
        <v>301</v>
      </c>
      <c r="L60" s="67" t="s">
        <v>346</v>
      </c>
      <c r="M60" s="67" t="s">
        <v>302</v>
      </c>
      <c r="N60" s="67" t="s">
        <v>343</v>
      </c>
      <c r="O60" s="67" t="s">
        <v>554</v>
      </c>
    </row>
    <row r="61" ht="15.75" customHeight="1">
      <c r="A61" s="66" t="s">
        <v>306</v>
      </c>
      <c r="B61" s="67" t="s">
        <v>531</v>
      </c>
      <c r="C61" s="67" t="s">
        <v>79</v>
      </c>
      <c r="D61" s="74" t="s">
        <v>703</v>
      </c>
      <c r="E61" s="67" t="s">
        <v>625</v>
      </c>
      <c r="F61" s="67" t="s">
        <v>704</v>
      </c>
      <c r="G61" s="67" t="s">
        <v>705</v>
      </c>
      <c r="I61" s="66" t="s">
        <v>306</v>
      </c>
      <c r="J61" s="67" t="s">
        <v>531</v>
      </c>
      <c r="K61" s="67" t="s">
        <v>79</v>
      </c>
      <c r="L61" s="74" t="s">
        <v>703</v>
      </c>
      <c r="M61" s="67" t="s">
        <v>625</v>
      </c>
      <c r="N61" s="67" t="s">
        <v>704</v>
      </c>
      <c r="O61" s="67" t="s">
        <v>705</v>
      </c>
    </row>
    <row r="62" ht="15.75" customHeight="1">
      <c r="A62" s="66" t="s">
        <v>311</v>
      </c>
      <c r="B62" s="67" t="s">
        <v>352</v>
      </c>
      <c r="C62" s="67" t="s">
        <v>445</v>
      </c>
      <c r="D62" s="67" t="s">
        <v>442</v>
      </c>
      <c r="E62" s="67" t="s">
        <v>629</v>
      </c>
      <c r="F62" s="67" t="s">
        <v>706</v>
      </c>
      <c r="G62" s="67" t="s">
        <v>707</v>
      </c>
      <c r="I62" s="66" t="s">
        <v>311</v>
      </c>
      <c r="J62" s="67" t="s">
        <v>352</v>
      </c>
      <c r="K62" s="67" t="s">
        <v>445</v>
      </c>
      <c r="L62" s="67" t="s">
        <v>442</v>
      </c>
      <c r="M62" s="67" t="s">
        <v>629</v>
      </c>
      <c r="N62" s="67" t="s">
        <v>706</v>
      </c>
      <c r="O62" s="67" t="s">
        <v>707</v>
      </c>
    </row>
    <row r="63" ht="15.75" customHeight="1">
      <c r="A63" s="69" t="s">
        <v>316</v>
      </c>
      <c r="B63" s="70" t="s">
        <v>46</v>
      </c>
      <c r="C63" s="70" t="s">
        <v>450</v>
      </c>
      <c r="D63" s="70" t="s">
        <v>53</v>
      </c>
      <c r="E63" s="70" t="s">
        <v>43</v>
      </c>
      <c r="F63" s="70" t="s">
        <v>708</v>
      </c>
      <c r="G63" s="70" t="s">
        <v>641</v>
      </c>
      <c r="I63" s="69" t="s">
        <v>316</v>
      </c>
      <c r="J63" s="70" t="s">
        <v>46</v>
      </c>
      <c r="K63" s="70" t="s">
        <v>450</v>
      </c>
      <c r="L63" s="70" t="s">
        <v>53</v>
      </c>
      <c r="M63" s="70" t="s">
        <v>43</v>
      </c>
      <c r="N63" s="70" t="s">
        <v>708</v>
      </c>
      <c r="O63" s="70" t="s">
        <v>641</v>
      </c>
    </row>
    <row r="64" ht="15.75" customHeight="1">
      <c r="A64" s="72"/>
      <c r="B64" s="70" t="s">
        <v>56</v>
      </c>
      <c r="C64" s="70" t="s">
        <v>397</v>
      </c>
      <c r="D64" s="70" t="s">
        <v>709</v>
      </c>
      <c r="E64" s="70" t="s">
        <v>564</v>
      </c>
      <c r="F64" s="70" t="s">
        <v>394</v>
      </c>
      <c r="G64" s="70" t="s">
        <v>394</v>
      </c>
      <c r="I64" s="72"/>
      <c r="J64" s="70" t="s">
        <v>56</v>
      </c>
      <c r="K64" s="70" t="s">
        <v>397</v>
      </c>
      <c r="L64" s="70" t="s">
        <v>709</v>
      </c>
      <c r="M64" s="70" t="s">
        <v>564</v>
      </c>
      <c r="N64" s="70" t="s">
        <v>394</v>
      </c>
      <c r="O64" s="70" t="s">
        <v>394</v>
      </c>
    </row>
    <row r="65" ht="15.75" customHeight="1">
      <c r="A65" s="72"/>
      <c r="B65" s="70" t="s">
        <v>710</v>
      </c>
      <c r="C65" s="70" t="s">
        <v>486</v>
      </c>
      <c r="D65" s="70" t="s">
        <v>394</v>
      </c>
      <c r="E65" s="70" t="s">
        <v>486</v>
      </c>
      <c r="F65" s="70" t="s">
        <v>562</v>
      </c>
      <c r="G65" s="70" t="s">
        <v>486</v>
      </c>
      <c r="I65" s="72"/>
      <c r="J65" s="70" t="s">
        <v>710</v>
      </c>
      <c r="K65" s="70" t="s">
        <v>486</v>
      </c>
      <c r="L65" s="70" t="s">
        <v>394</v>
      </c>
      <c r="M65" s="70" t="s">
        <v>486</v>
      </c>
      <c r="N65" s="70" t="s">
        <v>562</v>
      </c>
      <c r="O65" s="70" t="s">
        <v>486</v>
      </c>
    </row>
    <row r="66" ht="15.75" customHeight="1">
      <c r="A66" s="72"/>
      <c r="B66" s="70" t="s">
        <v>388</v>
      </c>
      <c r="C66" s="70" t="s">
        <v>324</v>
      </c>
      <c r="D66" s="70" t="s">
        <v>323</v>
      </c>
      <c r="E66" s="70" t="s">
        <v>641</v>
      </c>
      <c r="F66" s="70" t="s">
        <v>332</v>
      </c>
      <c r="G66" s="70" t="s">
        <v>711</v>
      </c>
      <c r="I66" s="72"/>
      <c r="J66" s="70" t="s">
        <v>388</v>
      </c>
      <c r="K66" s="70" t="s">
        <v>324</v>
      </c>
      <c r="L66" s="70" t="s">
        <v>323</v>
      </c>
      <c r="M66" s="70" t="s">
        <v>641</v>
      </c>
      <c r="N66" s="70" t="s">
        <v>332</v>
      </c>
      <c r="O66" s="70" t="s">
        <v>711</v>
      </c>
    </row>
    <row r="67" ht="15.75" customHeight="1">
      <c r="A67" s="69" t="s">
        <v>333</v>
      </c>
      <c r="B67" s="70" t="s">
        <v>712</v>
      </c>
      <c r="I67" s="69" t="s">
        <v>333</v>
      </c>
      <c r="J67" s="70" t="s">
        <v>712</v>
      </c>
    </row>
    <row r="68" ht="15.75" customHeight="1">
      <c r="A68" s="5"/>
      <c r="B68" s="6"/>
      <c r="I68" s="5"/>
      <c r="J68" s="6"/>
    </row>
    <row r="69" ht="15.75" customHeight="1"/>
    <row r="70" ht="15.75" customHeight="1"/>
    <row r="71" ht="15.75" customHeight="1">
      <c r="A71" s="61" t="s">
        <v>713</v>
      </c>
    </row>
    <row r="72" ht="15.75" customHeight="1"/>
    <row r="73" ht="15.75" customHeight="1">
      <c r="A73" s="61" t="s">
        <v>714</v>
      </c>
      <c r="I73" s="61" t="s">
        <v>715</v>
      </c>
      <c r="Q73" s="61" t="s">
        <v>716</v>
      </c>
    </row>
    <row r="74" ht="41.25" customHeight="1">
      <c r="A74" s="62"/>
      <c r="B74" s="63" t="str">
        <f>IMAGE("https://raw.githubusercontent.com/msikma/pokesprite/master/pokemon-gen8/regular/kyogre-primal.png",4, 80, 100)</f>
        <v/>
      </c>
      <c r="C74" s="63" t="str">
        <f>IMAGE("https://raw.githubusercontent.com/msikma/pokesprite/master/pokemon-gen8/regular/swampert-mega.png",4, 80, 100)</f>
        <v/>
      </c>
      <c r="D74" s="63" t="str">
        <f>IMAGE("https://raw.githubusercontent.com/msikma/pokesprite/master/pokemon-gen8/regular/eternatus-eternamax.png",4, 55, 75)</f>
        <v/>
      </c>
      <c r="E74" s="78" t="str">
        <f>IMAGE("https://raw.githubusercontent.com/msikma/pokesprite/master/pokemon-gen8/regular/necrozma-ultra.png",4, 80, 100)</f>
        <v/>
      </c>
      <c r="F74" s="63" t="str">
        <f>IMAGE("https://raw.githubusercontent.com/msikma/pokesprite/master/pokemon-gen8/regular/arceus.png",4, 80, 100)</f>
        <v/>
      </c>
      <c r="G74" s="63" t="str">
        <f>IMAGE("https://raw.githubusercontent.com/msikma/pokesprite/master/pokemon-gen8/regular/metagross-mega.png",4, 80, 100)</f>
        <v/>
      </c>
      <c r="I74" s="62"/>
      <c r="J74" s="63" t="str">
        <f>IMAGE("https://raw.githubusercontent.com/msikma/pokesprite/master/pokemon-gen8/regular/kyogre-primal.png",4, 80, 100)</f>
        <v/>
      </c>
      <c r="K74" s="63" t="str">
        <f>IMAGE("https://raw.githubusercontent.com/msikma/pokesprite/master/pokemon-gen8/regular/swampert-mega.png",4, 80, 100)</f>
        <v/>
      </c>
      <c r="L74" s="63" t="str">
        <f>IMAGE("https://raw.githubusercontent.com/msikma/pokesprite/master/pokemon-gen8/regular/xerneas.png",4, 60, 80)</f>
        <v/>
      </c>
      <c r="M74" s="63" t="str">
        <f>IMAGE("https://raw.githubusercontent.com/msikma/pokesprite/master/pokemon-gen8/regular/eternatus-eternamax.png",4, 55, 75)</f>
        <v/>
      </c>
      <c r="N74" s="78" t="str">
        <f>IMAGE("https://raw.githubusercontent.com/msikma/pokesprite/master/pokemon-gen8/regular/necrozma-ultra.png",4, 80, 100)</f>
        <v/>
      </c>
      <c r="O74" s="63" t="str">
        <f>IMAGE("https://raw.githubusercontent.com/msikma/pokesprite/master/pokemon-gen8/regular/arceus-steel.png",4, 80, 100)</f>
        <v/>
      </c>
      <c r="Q74" s="62"/>
      <c r="R74" s="63" t="str">
        <f>IMAGE("https://raw.githubusercontent.com/msikma/pokesprite/master/pokemon-gen8/regular/groudon-primal.png",4, 80, 100)</f>
        <v/>
      </c>
      <c r="S74" s="63" t="str">
        <f>IMAGE("https://raw.githubusercontent.com/msikma/pokesprite/master/pokemon-gen8/regular/houndoom-mega.png",4, 80, 100)</f>
        <v/>
      </c>
      <c r="T74" s="63" t="str">
        <f>IMAGE("https://raw.githubusercontent.com/msikma/pokesprite/master/pokemon-gen8/regular/ho-oh.png",4, 60, 80)</f>
        <v/>
      </c>
      <c r="U74" s="63" t="str">
        <f>IMAGE("https://raw.githubusercontent.com/msikma/pokesprite/master/pokemon-gen8/regular/arceus-ground.png",4, 80, 100)</f>
        <v/>
      </c>
      <c r="V74" s="63" t="str">
        <f>IMAGE("https://raw.githubusercontent.com/msikma/pokesprite/master/pokemon-gen8/regular/xerneas.png",4, 60, 80)</f>
        <v/>
      </c>
      <c r="W74" s="63" t="str">
        <f>IMAGE("https://raw.githubusercontent.com/msikma/pokesprite/master/pokemon-gen8/regular/eternatus-eternamax.png",4, 55, 75)</f>
        <v/>
      </c>
    </row>
    <row r="75" ht="15.75" customHeight="1">
      <c r="A75" s="62" t="s">
        <v>293</v>
      </c>
      <c r="B75" s="63" t="s">
        <v>717</v>
      </c>
      <c r="C75" s="63" t="s">
        <v>619</v>
      </c>
      <c r="D75" s="63" t="s">
        <v>718</v>
      </c>
      <c r="E75" s="78" t="s">
        <v>719</v>
      </c>
      <c r="F75" s="63" t="s">
        <v>720</v>
      </c>
      <c r="G75" s="63" t="s">
        <v>721</v>
      </c>
      <c r="I75" s="62" t="s">
        <v>293</v>
      </c>
      <c r="J75" s="63" t="s">
        <v>717</v>
      </c>
      <c r="K75" s="63" t="s">
        <v>619</v>
      </c>
      <c r="L75" s="63" t="s">
        <v>722</v>
      </c>
      <c r="M75" s="63" t="s">
        <v>718</v>
      </c>
      <c r="N75" s="78" t="s">
        <v>719</v>
      </c>
      <c r="O75" s="63" t="s">
        <v>723</v>
      </c>
      <c r="Q75" s="62" t="s">
        <v>293</v>
      </c>
      <c r="R75" s="63" t="s">
        <v>498</v>
      </c>
      <c r="S75" s="63" t="s">
        <v>724</v>
      </c>
      <c r="T75" s="63" t="s">
        <v>725</v>
      </c>
      <c r="U75" s="63" t="s">
        <v>726</v>
      </c>
      <c r="V75" s="63" t="s">
        <v>722</v>
      </c>
      <c r="W75" s="63" t="s">
        <v>718</v>
      </c>
    </row>
    <row r="76" ht="15.75" customHeight="1">
      <c r="A76" s="64" t="s">
        <v>299</v>
      </c>
      <c r="B76" s="65" t="s">
        <v>434</v>
      </c>
      <c r="C76" s="65" t="s">
        <v>434</v>
      </c>
      <c r="D76" s="65" t="s">
        <v>434</v>
      </c>
      <c r="E76" s="65" t="s">
        <v>434</v>
      </c>
      <c r="F76" s="65" t="s">
        <v>434</v>
      </c>
      <c r="G76" s="65" t="s">
        <v>434</v>
      </c>
      <c r="I76" s="64" t="s">
        <v>299</v>
      </c>
      <c r="J76" s="65" t="s">
        <v>434</v>
      </c>
      <c r="K76" s="65" t="s">
        <v>434</v>
      </c>
      <c r="L76" s="65" t="s">
        <v>434</v>
      </c>
      <c r="M76" s="65" t="s">
        <v>434</v>
      </c>
      <c r="N76" s="65" t="s">
        <v>434</v>
      </c>
      <c r="O76" s="65" t="s">
        <v>434</v>
      </c>
      <c r="Q76" s="64" t="s">
        <v>299</v>
      </c>
      <c r="R76" s="65" t="s">
        <v>434</v>
      </c>
      <c r="S76" s="65" t="s">
        <v>434</v>
      </c>
      <c r="T76" s="65" t="s">
        <v>434</v>
      </c>
      <c r="U76" s="65" t="s">
        <v>434</v>
      </c>
      <c r="V76" s="65" t="s">
        <v>434</v>
      </c>
      <c r="W76" s="65" t="s">
        <v>434</v>
      </c>
    </row>
    <row r="77" ht="15.75" customHeight="1">
      <c r="A77" s="66" t="s">
        <v>300</v>
      </c>
      <c r="B77" s="67" t="s">
        <v>346</v>
      </c>
      <c r="C77" s="67" t="s">
        <v>302</v>
      </c>
      <c r="D77" s="67" t="s">
        <v>346</v>
      </c>
      <c r="E77" s="67" t="s">
        <v>305</v>
      </c>
      <c r="F77" s="67" t="s">
        <v>305</v>
      </c>
      <c r="G77" s="67" t="s">
        <v>305</v>
      </c>
      <c r="I77" s="66" t="s">
        <v>300</v>
      </c>
      <c r="J77" s="67" t="s">
        <v>346</v>
      </c>
      <c r="K77" s="67" t="s">
        <v>302</v>
      </c>
      <c r="L77" s="67" t="s">
        <v>346</v>
      </c>
      <c r="M77" s="67" t="s">
        <v>346</v>
      </c>
      <c r="N77" s="67" t="s">
        <v>305</v>
      </c>
      <c r="O77" s="67" t="s">
        <v>305</v>
      </c>
      <c r="Q77" s="66" t="s">
        <v>300</v>
      </c>
      <c r="R77" s="67" t="s">
        <v>305</v>
      </c>
      <c r="S77" s="67" t="s">
        <v>346</v>
      </c>
      <c r="T77" s="67" t="s">
        <v>623</v>
      </c>
      <c r="U77" s="67" t="s">
        <v>346</v>
      </c>
      <c r="V77" s="67" t="s">
        <v>346</v>
      </c>
      <c r="W77" s="67" t="s">
        <v>346</v>
      </c>
    </row>
    <row r="78" ht="15.75" customHeight="1">
      <c r="A78" s="66" t="s">
        <v>306</v>
      </c>
      <c r="B78" s="67" t="s">
        <v>727</v>
      </c>
      <c r="C78" s="67" t="s">
        <v>626</v>
      </c>
      <c r="D78" s="74" t="s">
        <v>309</v>
      </c>
      <c r="E78" s="67" t="s">
        <v>728</v>
      </c>
      <c r="F78" s="67" t="s">
        <v>703</v>
      </c>
      <c r="G78" s="79" t="s">
        <v>729</v>
      </c>
      <c r="I78" s="66" t="s">
        <v>306</v>
      </c>
      <c r="J78" s="67" t="s">
        <v>727</v>
      </c>
      <c r="K78" s="67" t="s">
        <v>626</v>
      </c>
      <c r="L78" s="74" t="s">
        <v>730</v>
      </c>
      <c r="M78" s="74" t="s">
        <v>309</v>
      </c>
      <c r="N78" s="67" t="s">
        <v>728</v>
      </c>
      <c r="O78" s="67" t="s">
        <v>703</v>
      </c>
      <c r="Q78" s="66" t="s">
        <v>306</v>
      </c>
      <c r="R78" s="67" t="s">
        <v>503</v>
      </c>
      <c r="S78" s="68" t="s">
        <v>731</v>
      </c>
      <c r="T78" s="74" t="s">
        <v>732</v>
      </c>
      <c r="U78" s="67" t="s">
        <v>703</v>
      </c>
      <c r="V78" s="74" t="s">
        <v>730</v>
      </c>
      <c r="W78" s="74" t="s">
        <v>309</v>
      </c>
    </row>
    <row r="79" ht="15.75" customHeight="1">
      <c r="A79" s="66" t="s">
        <v>311</v>
      </c>
      <c r="B79" s="67" t="s">
        <v>733</v>
      </c>
      <c r="C79" s="67" t="s">
        <v>631</v>
      </c>
      <c r="D79" s="67" t="s">
        <v>734</v>
      </c>
      <c r="E79" s="67" t="s">
        <v>735</v>
      </c>
      <c r="F79" s="67" t="s">
        <v>689</v>
      </c>
      <c r="G79" s="67" t="s">
        <v>736</v>
      </c>
      <c r="I79" s="66" t="s">
        <v>311</v>
      </c>
      <c r="J79" s="67" t="s">
        <v>733</v>
      </c>
      <c r="K79" s="67" t="s">
        <v>631</v>
      </c>
      <c r="L79" s="67" t="s">
        <v>537</v>
      </c>
      <c r="M79" s="67" t="s">
        <v>734</v>
      </c>
      <c r="N79" s="67" t="s">
        <v>735</v>
      </c>
      <c r="O79" s="67" t="s">
        <v>737</v>
      </c>
      <c r="Q79" s="66" t="s">
        <v>311</v>
      </c>
      <c r="R79" s="67" t="s">
        <v>507</v>
      </c>
      <c r="S79" s="67" t="s">
        <v>738</v>
      </c>
      <c r="T79" s="67" t="s">
        <v>739</v>
      </c>
      <c r="U79" s="67" t="s">
        <v>558</v>
      </c>
      <c r="V79" s="67" t="s">
        <v>537</v>
      </c>
      <c r="W79" s="67" t="s">
        <v>734</v>
      </c>
    </row>
    <row r="80" ht="15.75" customHeight="1">
      <c r="A80" s="69" t="s">
        <v>316</v>
      </c>
      <c r="B80" s="70" t="s">
        <v>740</v>
      </c>
      <c r="C80" s="70" t="s">
        <v>583</v>
      </c>
      <c r="D80" s="70" t="s">
        <v>493</v>
      </c>
      <c r="E80" s="70" t="s">
        <v>560</v>
      </c>
      <c r="F80" s="70" t="s">
        <v>188</v>
      </c>
      <c r="G80" s="70" t="s">
        <v>672</v>
      </c>
      <c r="I80" s="69" t="s">
        <v>316</v>
      </c>
      <c r="J80" s="70" t="s">
        <v>740</v>
      </c>
      <c r="K80" s="70" t="s">
        <v>583</v>
      </c>
      <c r="L80" s="70" t="s">
        <v>163</v>
      </c>
      <c r="M80" s="70" t="s">
        <v>493</v>
      </c>
      <c r="N80" s="70" t="s">
        <v>560</v>
      </c>
      <c r="O80" s="70" t="s">
        <v>188</v>
      </c>
      <c r="Q80" s="69" t="s">
        <v>316</v>
      </c>
      <c r="R80" s="70" t="s">
        <v>46</v>
      </c>
      <c r="S80" s="70" t="s">
        <v>394</v>
      </c>
      <c r="T80" s="70" t="s">
        <v>741</v>
      </c>
      <c r="U80" s="70" t="s">
        <v>53</v>
      </c>
      <c r="V80" s="70" t="s">
        <v>163</v>
      </c>
      <c r="W80" s="70" t="s">
        <v>493</v>
      </c>
    </row>
    <row r="81" ht="15.75" customHeight="1">
      <c r="A81" s="72"/>
      <c r="B81" s="70" t="s">
        <v>491</v>
      </c>
      <c r="C81" s="70" t="s">
        <v>486</v>
      </c>
      <c r="D81" s="70" t="s">
        <v>742</v>
      </c>
      <c r="E81" s="70" t="s">
        <v>542</v>
      </c>
      <c r="F81" s="70" t="s">
        <v>641</v>
      </c>
      <c r="G81" s="70" t="s">
        <v>397</v>
      </c>
      <c r="I81" s="72"/>
      <c r="J81" s="70" t="s">
        <v>491</v>
      </c>
      <c r="K81" s="70" t="s">
        <v>486</v>
      </c>
      <c r="L81" s="70" t="s">
        <v>449</v>
      </c>
      <c r="M81" s="70" t="s">
        <v>742</v>
      </c>
      <c r="N81" s="70" t="s">
        <v>542</v>
      </c>
      <c r="O81" s="70" t="s">
        <v>637</v>
      </c>
      <c r="Q81" s="72"/>
      <c r="R81" s="70" t="s">
        <v>510</v>
      </c>
      <c r="S81" s="70" t="s">
        <v>743</v>
      </c>
      <c r="T81" s="70" t="s">
        <v>744</v>
      </c>
      <c r="U81" s="70" t="s">
        <v>420</v>
      </c>
      <c r="V81" s="70" t="s">
        <v>449</v>
      </c>
      <c r="W81" s="70" t="s">
        <v>742</v>
      </c>
    </row>
    <row r="82" ht="15.75" customHeight="1">
      <c r="A82" s="72"/>
      <c r="B82" s="70" t="s">
        <v>581</v>
      </c>
      <c r="C82" s="70" t="s">
        <v>397</v>
      </c>
      <c r="D82" s="70" t="s">
        <v>582</v>
      </c>
      <c r="E82" s="70" t="s">
        <v>486</v>
      </c>
      <c r="F82" s="70" t="s">
        <v>745</v>
      </c>
      <c r="G82" s="70" t="s">
        <v>324</v>
      </c>
      <c r="I82" s="72"/>
      <c r="J82" s="70" t="s">
        <v>581</v>
      </c>
      <c r="K82" s="70" t="s">
        <v>397</v>
      </c>
      <c r="L82" s="70" t="s">
        <v>581</v>
      </c>
      <c r="M82" s="70" t="s">
        <v>582</v>
      </c>
      <c r="N82" s="70" t="s">
        <v>486</v>
      </c>
      <c r="O82" s="70" t="s">
        <v>486</v>
      </c>
      <c r="Q82" s="72"/>
      <c r="R82" s="70" t="s">
        <v>514</v>
      </c>
      <c r="S82" s="70" t="s">
        <v>694</v>
      </c>
      <c r="T82" s="70" t="s">
        <v>743</v>
      </c>
      <c r="U82" s="70" t="s">
        <v>491</v>
      </c>
      <c r="V82" s="70" t="s">
        <v>361</v>
      </c>
      <c r="W82" s="70" t="s">
        <v>394</v>
      </c>
    </row>
    <row r="83" ht="15.75" customHeight="1">
      <c r="A83" s="72"/>
      <c r="B83" s="70" t="s">
        <v>638</v>
      </c>
      <c r="C83" s="70" t="s">
        <v>421</v>
      </c>
      <c r="D83" s="70" t="s">
        <v>323</v>
      </c>
      <c r="E83" s="70" t="s">
        <v>421</v>
      </c>
      <c r="F83" s="70" t="s">
        <v>323</v>
      </c>
      <c r="G83" s="70" t="s">
        <v>669</v>
      </c>
      <c r="I83" s="72"/>
      <c r="J83" s="70" t="s">
        <v>638</v>
      </c>
      <c r="K83" s="70" t="s">
        <v>421</v>
      </c>
      <c r="L83" s="70" t="s">
        <v>418</v>
      </c>
      <c r="M83" s="70" t="s">
        <v>323</v>
      </c>
      <c r="N83" s="70" t="s">
        <v>421</v>
      </c>
      <c r="O83" s="70" t="s">
        <v>421</v>
      </c>
      <c r="Q83" s="72"/>
      <c r="R83" s="70" t="s">
        <v>320</v>
      </c>
      <c r="S83" s="70" t="s">
        <v>415</v>
      </c>
      <c r="T83" s="70" t="s">
        <v>364</v>
      </c>
      <c r="U83" s="70" t="s">
        <v>323</v>
      </c>
      <c r="V83" s="70" t="s">
        <v>418</v>
      </c>
      <c r="W83" s="70" t="s">
        <v>323</v>
      </c>
    </row>
    <row r="84" ht="15.75" customHeight="1">
      <c r="A84" s="69" t="s">
        <v>333</v>
      </c>
      <c r="B84" s="70" t="s">
        <v>746</v>
      </c>
      <c r="I84" s="69" t="s">
        <v>333</v>
      </c>
      <c r="J84" s="70" t="s">
        <v>746</v>
      </c>
      <c r="Q84" s="69" t="s">
        <v>333</v>
      </c>
      <c r="R84" s="70" t="s">
        <v>746</v>
      </c>
    </row>
    <row r="85" ht="15.75" customHeight="1">
      <c r="A85" s="69" t="s">
        <v>335</v>
      </c>
      <c r="B85" s="73" t="s">
        <v>747</v>
      </c>
      <c r="I85" s="69" t="s">
        <v>335</v>
      </c>
      <c r="J85" s="73" t="s">
        <v>748</v>
      </c>
      <c r="Q85" s="69" t="s">
        <v>335</v>
      </c>
      <c r="R85" s="80" t="s">
        <v>749</v>
      </c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A3:O3"/>
    <mergeCell ref="A5:G5"/>
    <mergeCell ref="I5:O5"/>
    <mergeCell ref="B16:G16"/>
    <mergeCell ref="J16:O16"/>
    <mergeCell ref="B17:G17"/>
    <mergeCell ref="J17:O17"/>
    <mergeCell ref="A20:O20"/>
    <mergeCell ref="A22:G22"/>
    <mergeCell ref="I22:O22"/>
    <mergeCell ref="B33:G33"/>
    <mergeCell ref="J33:O33"/>
    <mergeCell ref="B34:G34"/>
    <mergeCell ref="J34:O34"/>
    <mergeCell ref="A37:O37"/>
    <mergeCell ref="A39:G39"/>
    <mergeCell ref="I39:O39"/>
    <mergeCell ref="B50:G50"/>
    <mergeCell ref="J50:O50"/>
    <mergeCell ref="B51:G51"/>
    <mergeCell ref="J51:O51"/>
    <mergeCell ref="B68:G68"/>
    <mergeCell ref="A73:G73"/>
    <mergeCell ref="B84:G84"/>
    <mergeCell ref="J84:O84"/>
    <mergeCell ref="R84:W84"/>
    <mergeCell ref="B85:G85"/>
    <mergeCell ref="J85:O85"/>
    <mergeCell ref="R85:W85"/>
    <mergeCell ref="I73:O73"/>
    <mergeCell ref="Q73:W73"/>
    <mergeCell ref="A54:O54"/>
    <mergeCell ref="A56:G56"/>
    <mergeCell ref="I56:O56"/>
    <mergeCell ref="B67:G67"/>
    <mergeCell ref="J67:O67"/>
    <mergeCell ref="J68:O68"/>
    <mergeCell ref="A71:W71"/>
  </mergeCells>
  <hyperlinks>
    <hyperlink r:id="rId1" ref="B17"/>
    <hyperlink r:id="rId2" ref="J17"/>
    <hyperlink r:id="rId3" ref="B34"/>
    <hyperlink r:id="rId4" ref="J34"/>
    <hyperlink r:id="rId5" ref="A37"/>
    <hyperlink r:id="rId6" ref="A54"/>
    <hyperlink r:id="rId7" ref="B85"/>
    <hyperlink r:id="rId8" ref="J85"/>
    <hyperlink r:id="rId9" ref="R85"/>
  </hyperlinks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4" width="21.57"/>
  </cols>
  <sheetData>
    <row r="1" ht="15.75" customHeight="1"/>
    <row r="2" ht="15.75" customHeight="1"/>
    <row r="3" ht="15.75" customHeight="1">
      <c r="A3" s="81" t="s">
        <v>750</v>
      </c>
      <c r="O3" s="82"/>
      <c r="P3" s="82"/>
    </row>
    <row r="4" ht="15.75" customHeight="1"/>
    <row r="5" ht="15.75" customHeight="1"/>
    <row r="6" ht="15.75" customHeight="1">
      <c r="A6" s="83" t="s">
        <v>751</v>
      </c>
      <c r="E6" s="84"/>
      <c r="F6" s="85" t="s">
        <v>752</v>
      </c>
      <c r="K6" s="86" t="s">
        <v>753</v>
      </c>
    </row>
    <row r="7" ht="41.25" customHeight="1">
      <c r="A7" s="83"/>
      <c r="B7" s="87" t="str">
        <f>IMAGE("https://raw.githubusercontent.com/msikma/pokesprite/master/pokemon-gen8/regular/snubbull.png",4, 125, 125)</f>
        <v/>
      </c>
      <c r="C7" s="83" t="str">
        <f>IMAGE("https://raw.githubusercontent.com/msikma/pokesprite/master/pokemon-gen8/regular/litleo.png",4, 125, 125)</f>
        <v/>
      </c>
      <c r="D7" s="83" t="str">
        <f>IMAGE("https://raw.githubusercontent.com/msikma/pokesprite/master/pokemon-gen8/regular/squirtle.png",4, 125, 125)</f>
        <v/>
      </c>
      <c r="E7" s="84"/>
      <c r="F7" s="85"/>
      <c r="G7" s="85" t="str">
        <f>IMAGE("https://raw.githubusercontent.com/msikma/pokesprite/master/pokemon-gen8/regular/snubbull.png",4, 125, 125)</f>
        <v/>
      </c>
      <c r="H7" s="85" t="str">
        <f>IMAGE("https://raw.githubusercontent.com/msikma/pokesprite/master/pokemon-gen8/regular/slowpoke.png",4, 125, 125)</f>
        <v/>
      </c>
      <c r="I7" s="85" t="str">
        <f>IMAGE("https://raw.githubusercontent.com/msikma/pokesprite/master/pokemon-gen8/regular/bulbasaur.png",4, 125, 125)</f>
        <v/>
      </c>
      <c r="K7" s="86"/>
      <c r="L7" s="86" t="str">
        <f>IMAGE("https://raw.githubusercontent.com/msikma/pokesprite/master/pokemon-gen8/regular/snubbull.png",4, 125, 125)</f>
        <v/>
      </c>
      <c r="M7" s="86" t="str">
        <f>IMAGE("https://raw.githubusercontent.com/msikma/pokesprite/master/pokemon-gen8/regular/slowpoke.png",4, 125, 125)</f>
        <v/>
      </c>
      <c r="N7" s="86" t="str">
        <f>IMAGE("https://raw.githubusercontent.com/msikma/pokesprite/master/pokemon-gen8/regular/charmander.png",4, 125, 125)</f>
        <v/>
      </c>
    </row>
    <row r="8" ht="15.75" customHeight="1">
      <c r="A8" s="36" t="s">
        <v>293</v>
      </c>
      <c r="B8" s="37" t="s">
        <v>754</v>
      </c>
      <c r="C8" s="37" t="s">
        <v>755</v>
      </c>
      <c r="D8" s="37" t="s">
        <v>756</v>
      </c>
      <c r="E8" s="88"/>
      <c r="F8" s="89" t="s">
        <v>293</v>
      </c>
      <c r="G8" s="90" t="s">
        <v>754</v>
      </c>
      <c r="H8" s="90" t="s">
        <v>757</v>
      </c>
      <c r="I8" s="90" t="s">
        <v>758</v>
      </c>
      <c r="K8" s="91" t="s">
        <v>293</v>
      </c>
      <c r="L8" s="92" t="s">
        <v>754</v>
      </c>
      <c r="M8" s="92" t="s">
        <v>757</v>
      </c>
      <c r="N8" s="92" t="s">
        <v>759</v>
      </c>
    </row>
    <row r="9" ht="15.75" customHeight="1">
      <c r="A9" s="38" t="s">
        <v>299</v>
      </c>
      <c r="B9" s="39" t="s">
        <v>760</v>
      </c>
      <c r="C9" s="39" t="s">
        <v>760</v>
      </c>
      <c r="D9" s="39" t="s">
        <v>434</v>
      </c>
      <c r="E9" s="6"/>
      <c r="F9" s="93" t="s">
        <v>299</v>
      </c>
      <c r="G9" s="94" t="s">
        <v>760</v>
      </c>
      <c r="H9" s="94" t="s">
        <v>760</v>
      </c>
      <c r="I9" s="94" t="s">
        <v>434</v>
      </c>
      <c r="K9" s="95" t="s">
        <v>299</v>
      </c>
      <c r="L9" s="96" t="s">
        <v>760</v>
      </c>
      <c r="M9" s="96" t="s">
        <v>760</v>
      </c>
      <c r="N9" s="96" t="s">
        <v>434</v>
      </c>
    </row>
    <row r="10" ht="15.75" customHeight="1">
      <c r="A10" s="40" t="s">
        <v>300</v>
      </c>
      <c r="B10" s="41" t="s">
        <v>302</v>
      </c>
      <c r="C10" s="41" t="s">
        <v>346</v>
      </c>
      <c r="D10" s="41" t="s">
        <v>302</v>
      </c>
      <c r="E10" s="6"/>
      <c r="F10" s="97" t="s">
        <v>300</v>
      </c>
      <c r="G10" s="98" t="s">
        <v>302</v>
      </c>
      <c r="H10" s="98" t="s">
        <v>304</v>
      </c>
      <c r="I10" s="98" t="s">
        <v>346</v>
      </c>
      <c r="K10" s="99" t="s">
        <v>300</v>
      </c>
      <c r="L10" s="100" t="s">
        <v>302</v>
      </c>
      <c r="M10" s="100" t="s">
        <v>304</v>
      </c>
      <c r="N10" s="100" t="s">
        <v>305</v>
      </c>
    </row>
    <row r="11" ht="15.75" customHeight="1">
      <c r="A11" s="42" t="s">
        <v>306</v>
      </c>
      <c r="B11" s="43" t="s">
        <v>381</v>
      </c>
      <c r="C11" s="43" t="s">
        <v>761</v>
      </c>
      <c r="D11" s="43" t="s">
        <v>762</v>
      </c>
      <c r="E11" s="6"/>
      <c r="F11" s="97" t="s">
        <v>306</v>
      </c>
      <c r="G11" s="98" t="s">
        <v>381</v>
      </c>
      <c r="H11" s="98" t="s">
        <v>732</v>
      </c>
      <c r="I11" s="98" t="s">
        <v>763</v>
      </c>
      <c r="K11" s="99" t="s">
        <v>306</v>
      </c>
      <c r="L11" s="100" t="s">
        <v>381</v>
      </c>
      <c r="M11" s="100" t="s">
        <v>732</v>
      </c>
      <c r="N11" s="100" t="s">
        <v>764</v>
      </c>
    </row>
    <row r="12" ht="15.75" customHeight="1">
      <c r="A12" s="42" t="s">
        <v>311</v>
      </c>
      <c r="B12" s="43" t="s">
        <v>765</v>
      </c>
      <c r="C12" s="43" t="s">
        <v>766</v>
      </c>
      <c r="D12" s="43" t="s">
        <v>767</v>
      </c>
      <c r="E12" s="6"/>
      <c r="F12" s="97" t="s">
        <v>311</v>
      </c>
      <c r="G12" s="98" t="s">
        <v>765</v>
      </c>
      <c r="H12" s="98" t="s">
        <v>383</v>
      </c>
      <c r="I12" s="98" t="s">
        <v>767</v>
      </c>
      <c r="K12" s="99" t="s">
        <v>311</v>
      </c>
      <c r="L12" s="100" t="s">
        <v>765</v>
      </c>
      <c r="M12" s="100" t="s">
        <v>383</v>
      </c>
      <c r="N12" s="100" t="s">
        <v>765</v>
      </c>
    </row>
    <row r="13" ht="15.75" customHeight="1">
      <c r="A13" s="44" t="s">
        <v>316</v>
      </c>
      <c r="B13" s="45" t="s">
        <v>206</v>
      </c>
      <c r="C13" s="45" t="s">
        <v>768</v>
      </c>
      <c r="D13" s="45" t="s">
        <v>206</v>
      </c>
      <c r="E13" s="6"/>
      <c r="F13" s="101" t="s">
        <v>316</v>
      </c>
      <c r="G13" s="102" t="s">
        <v>206</v>
      </c>
      <c r="H13" s="102" t="s">
        <v>518</v>
      </c>
      <c r="I13" s="102" t="s">
        <v>422</v>
      </c>
      <c r="K13" s="103" t="s">
        <v>316</v>
      </c>
      <c r="L13" s="104" t="s">
        <v>206</v>
      </c>
      <c r="M13" s="104" t="s">
        <v>518</v>
      </c>
      <c r="N13" s="104" t="s">
        <v>206</v>
      </c>
    </row>
    <row r="14" ht="15.75" customHeight="1">
      <c r="A14" s="47"/>
      <c r="B14" s="45" t="s">
        <v>769</v>
      </c>
      <c r="C14" s="46" t="s">
        <v>770</v>
      </c>
      <c r="D14" s="45" t="s">
        <v>771</v>
      </c>
      <c r="E14" s="6"/>
      <c r="F14" s="105"/>
      <c r="G14" s="102" t="s">
        <v>769</v>
      </c>
      <c r="H14" s="102" t="s">
        <v>587</v>
      </c>
      <c r="I14" s="102" t="s">
        <v>330</v>
      </c>
      <c r="K14" s="106"/>
      <c r="L14" s="104" t="s">
        <v>769</v>
      </c>
      <c r="M14" s="104" t="s">
        <v>587</v>
      </c>
      <c r="N14" s="104" t="s">
        <v>772</v>
      </c>
    </row>
    <row r="15" ht="15.75" customHeight="1">
      <c r="A15" s="47"/>
      <c r="B15" s="45" t="s">
        <v>518</v>
      </c>
      <c r="C15" s="45" t="s">
        <v>367</v>
      </c>
      <c r="D15" s="45" t="s">
        <v>320</v>
      </c>
      <c r="E15" s="6"/>
      <c r="F15" s="105"/>
      <c r="G15" s="102" t="s">
        <v>518</v>
      </c>
      <c r="H15" s="102" t="s">
        <v>322</v>
      </c>
      <c r="I15" s="102" t="s">
        <v>773</v>
      </c>
      <c r="K15" s="106"/>
      <c r="L15" s="104" t="s">
        <v>518</v>
      </c>
      <c r="M15" s="104" t="s">
        <v>322</v>
      </c>
      <c r="N15" s="104" t="s">
        <v>774</v>
      </c>
    </row>
    <row r="16" ht="15.75" customHeight="1">
      <c r="A16" s="47"/>
      <c r="B16" s="45" t="s">
        <v>772</v>
      </c>
      <c r="C16" s="45" t="s">
        <v>332</v>
      </c>
      <c r="D16" s="46" t="s">
        <v>72</v>
      </c>
      <c r="E16" s="6"/>
      <c r="F16" s="105"/>
      <c r="G16" s="102" t="s">
        <v>772</v>
      </c>
      <c r="H16" s="102" t="s">
        <v>775</v>
      </c>
      <c r="I16" s="102" t="s">
        <v>212</v>
      </c>
      <c r="K16" s="106"/>
      <c r="L16" s="104" t="s">
        <v>772</v>
      </c>
      <c r="M16" s="104" t="s">
        <v>775</v>
      </c>
      <c r="N16" s="104" t="s">
        <v>776</v>
      </c>
    </row>
    <row r="17" ht="15.75" customHeight="1">
      <c r="A17" s="107" t="s">
        <v>335</v>
      </c>
      <c r="B17" s="108" t="s">
        <v>777</v>
      </c>
      <c r="F17" s="101" t="s">
        <v>335</v>
      </c>
      <c r="G17" s="109" t="s">
        <v>778</v>
      </c>
      <c r="K17" s="103" t="s">
        <v>335</v>
      </c>
      <c r="L17" s="110" t="s">
        <v>779</v>
      </c>
    </row>
    <row r="18" ht="15.75" customHeight="1"/>
    <row r="19" ht="15.75" customHeight="1">
      <c r="A19" s="81" t="s">
        <v>780</v>
      </c>
    </row>
    <row r="20" ht="15.75" customHeight="1"/>
    <row r="21" ht="15.75" customHeight="1"/>
    <row r="22" ht="15.75" customHeight="1">
      <c r="A22" s="83" t="s">
        <v>751</v>
      </c>
      <c r="I22" s="85" t="s">
        <v>752</v>
      </c>
      <c r="Q22" s="86" t="s">
        <v>753</v>
      </c>
    </row>
    <row r="23" ht="41.25" customHeight="1">
      <c r="A23" s="83"/>
      <c r="B23" s="83" t="str">
        <f>IMAGE("https://raw.githubusercontent.com/msikma/pokesprite/master/pokemon-gen8/regular/hitmonchan.png",4, 75, 100)</f>
        <v/>
      </c>
      <c r="C23" s="83" t="str">
        <f>IMAGE("https://raw.githubusercontent.com/msikma/pokesprite/master/pokemon-gen8/regular/clefable.png",4, 80, 100)</f>
        <v/>
      </c>
      <c r="D23" s="83" t="str">
        <f>IMAGE("https://raw.githubusercontent.com/msikma/pokesprite/master/pokemon-gen8/regular/simisear.png",4, 110, 125)</f>
        <v/>
      </c>
      <c r="E23" s="83" t="str">
        <f>IMAGE("https://raw.githubusercontent.com/msikma/pokesprite/master/pokemon-gen8/regular/arbok.png",4, 80, 100)</f>
        <v/>
      </c>
      <c r="F23" s="83" t="str">
        <f>IMAGE("https://raw.githubusercontent.com/msikma/pokesprite/master/pokemon-gen8/regular/eevee.png",4, 125, 125)</f>
        <v/>
      </c>
      <c r="G23" s="83" t="str">
        <f>IMAGE("https://raw.githubusercontent.com/msikma/pokesprite/master/pokemon-gen8/regular/wartortle.png",4, 110, 115)</f>
        <v/>
      </c>
      <c r="I23" s="85"/>
      <c r="J23" s="85" t="str">
        <f>IMAGE("https://raw.githubusercontent.com/msikma/pokesprite/master/pokemon-gen8/regular/hitmontop.png",4, 80, 100)</f>
        <v/>
      </c>
      <c r="K23" s="85" t="str">
        <f>IMAGE("https://raw.githubusercontent.com/msikma/pokesprite/master/pokemon-gen8/regular/clefable.png",4, 80, 100)</f>
        <v/>
      </c>
      <c r="L23" s="85" t="str">
        <f>IMAGE("https://raw.githubusercontent.com/msikma/pokesprite/master/pokemon-gen8/regular/simipour.png",4, 110, 125)</f>
        <v/>
      </c>
      <c r="M23" s="85" t="str">
        <f>IMAGE("https://raw.githubusercontent.com/msikma/pokesprite/master/pokemon-gen8/regular/arbok.png",4, 80, 100)</f>
        <v/>
      </c>
      <c r="N23" s="85" t="str">
        <f>IMAGE("https://raw.githubusercontent.com/msikma/pokesprite/master/pokemon-gen8/regular/eevee.png",4, 125, 125)</f>
        <v/>
      </c>
      <c r="O23" s="85" t="str">
        <f>IMAGE("https://raw.githubusercontent.com/msikma/pokesprite/master/pokemon-gen8/regular/ivysaur.png",4, 110, 115)</f>
        <v/>
      </c>
      <c r="Q23" s="86"/>
      <c r="R23" s="86" t="str">
        <f>IMAGE("https://raw.githubusercontent.com/msikma/pokesprite/master/pokemon-gen8/regular/hitmonlee.png",4, 80, 100)</f>
        <v/>
      </c>
      <c r="S23" s="86" t="str">
        <f>IMAGE("https://raw.githubusercontent.com/msikma/pokesprite/master/pokemon-gen8/regular/clefable.png",4, 80, 100)</f>
        <v/>
      </c>
      <c r="T23" s="86" t="str">
        <f>IMAGE("https://raw.githubusercontent.com/msikma/pokesprite/master/pokemon-gen8/regular/simisage.png",4, 110, 125)</f>
        <v/>
      </c>
      <c r="U23" s="86" t="str">
        <f>IMAGE("https://raw.githubusercontent.com/msikma/pokesprite/master/pokemon-gen8/regular/arbok.png",4, 80, 100)</f>
        <v/>
      </c>
      <c r="V23" s="86" t="str">
        <f>IMAGE("https://raw.githubusercontent.com/msikma/pokesprite/master/pokemon-gen8/regular/eevee.png",4, 125, 125)</f>
        <v/>
      </c>
      <c r="W23" s="86" t="str">
        <f>IMAGE("https://raw.githubusercontent.com/msikma/pokesprite/master/pokemon-gen8/regular/charmeleon.png",4, 110, 115)</f>
        <v/>
      </c>
    </row>
    <row r="24" ht="15.75" customHeight="1">
      <c r="A24" s="36" t="s">
        <v>293</v>
      </c>
      <c r="B24" s="37" t="s">
        <v>781</v>
      </c>
      <c r="C24" s="37" t="s">
        <v>782</v>
      </c>
      <c r="D24" s="37" t="s">
        <v>783</v>
      </c>
      <c r="E24" s="37" t="s">
        <v>102</v>
      </c>
      <c r="F24" s="37" t="s">
        <v>784</v>
      </c>
      <c r="G24" s="37" t="s">
        <v>785</v>
      </c>
      <c r="I24" s="89" t="s">
        <v>293</v>
      </c>
      <c r="J24" s="90" t="s">
        <v>786</v>
      </c>
      <c r="K24" s="90" t="s">
        <v>782</v>
      </c>
      <c r="L24" s="90" t="s">
        <v>787</v>
      </c>
      <c r="M24" s="90" t="s">
        <v>102</v>
      </c>
      <c r="N24" s="90" t="s">
        <v>784</v>
      </c>
      <c r="O24" s="90" t="s">
        <v>788</v>
      </c>
      <c r="Q24" s="91" t="s">
        <v>293</v>
      </c>
      <c r="R24" s="92" t="s">
        <v>374</v>
      </c>
      <c r="S24" s="92" t="s">
        <v>782</v>
      </c>
      <c r="T24" s="92" t="s">
        <v>789</v>
      </c>
      <c r="U24" s="92" t="s">
        <v>102</v>
      </c>
      <c r="V24" s="92" t="s">
        <v>784</v>
      </c>
      <c r="W24" s="92" t="s">
        <v>790</v>
      </c>
    </row>
    <row r="25" ht="15.75" customHeight="1">
      <c r="A25" s="38" t="s">
        <v>299</v>
      </c>
      <c r="B25" s="39" t="s">
        <v>760</v>
      </c>
      <c r="C25" s="39" t="s">
        <v>760</v>
      </c>
      <c r="D25" s="39" t="s">
        <v>760</v>
      </c>
      <c r="E25" s="39" t="s">
        <v>434</v>
      </c>
      <c r="F25" s="39" t="s">
        <v>434</v>
      </c>
      <c r="G25" s="39" t="s">
        <v>434</v>
      </c>
      <c r="I25" s="93" t="s">
        <v>299</v>
      </c>
      <c r="J25" s="94" t="s">
        <v>760</v>
      </c>
      <c r="K25" s="94" t="s">
        <v>760</v>
      </c>
      <c r="L25" s="94" t="s">
        <v>760</v>
      </c>
      <c r="M25" s="94" t="s">
        <v>434</v>
      </c>
      <c r="N25" s="94" t="s">
        <v>434</v>
      </c>
      <c r="O25" s="94" t="s">
        <v>434</v>
      </c>
      <c r="Q25" s="95" t="s">
        <v>299</v>
      </c>
      <c r="R25" s="96" t="s">
        <v>760</v>
      </c>
      <c r="S25" s="96" t="s">
        <v>760</v>
      </c>
      <c r="T25" s="96" t="s">
        <v>760</v>
      </c>
      <c r="U25" s="96" t="s">
        <v>434</v>
      </c>
      <c r="V25" s="96" t="s">
        <v>434</v>
      </c>
      <c r="W25" s="96" t="s">
        <v>434</v>
      </c>
    </row>
    <row r="26" ht="15.75" customHeight="1">
      <c r="A26" s="40" t="s">
        <v>300</v>
      </c>
      <c r="B26" s="41" t="s">
        <v>305</v>
      </c>
      <c r="C26" s="41" t="s">
        <v>346</v>
      </c>
      <c r="D26" s="41" t="s">
        <v>346</v>
      </c>
      <c r="E26" s="41" t="s">
        <v>305</v>
      </c>
      <c r="F26" s="41" t="s">
        <v>791</v>
      </c>
      <c r="G26" s="41" t="s">
        <v>346</v>
      </c>
      <c r="I26" s="97" t="s">
        <v>300</v>
      </c>
      <c r="J26" s="98" t="s">
        <v>305</v>
      </c>
      <c r="K26" s="98" t="s">
        <v>346</v>
      </c>
      <c r="L26" s="98" t="s">
        <v>346</v>
      </c>
      <c r="M26" s="98" t="s">
        <v>305</v>
      </c>
      <c r="N26" s="98" t="s">
        <v>791</v>
      </c>
      <c r="O26" s="98" t="s">
        <v>346</v>
      </c>
      <c r="Q26" s="99" t="s">
        <v>300</v>
      </c>
      <c r="R26" s="100" t="s">
        <v>305</v>
      </c>
      <c r="S26" s="100" t="s">
        <v>346</v>
      </c>
      <c r="T26" s="100" t="s">
        <v>554</v>
      </c>
      <c r="U26" s="100" t="s">
        <v>305</v>
      </c>
      <c r="V26" s="100" t="s">
        <v>791</v>
      </c>
      <c r="W26" s="100" t="s">
        <v>305</v>
      </c>
    </row>
    <row r="27" ht="15.75" customHeight="1">
      <c r="A27" s="42" t="s">
        <v>306</v>
      </c>
      <c r="B27" s="43" t="s">
        <v>380</v>
      </c>
      <c r="C27" s="43" t="s">
        <v>111</v>
      </c>
      <c r="D27" s="43" t="s">
        <v>792</v>
      </c>
      <c r="E27" s="43" t="s">
        <v>381</v>
      </c>
      <c r="F27" s="43" t="s">
        <v>658</v>
      </c>
      <c r="G27" s="43" t="s">
        <v>762</v>
      </c>
      <c r="I27" s="97" t="s">
        <v>306</v>
      </c>
      <c r="J27" s="98" t="s">
        <v>793</v>
      </c>
      <c r="K27" s="98" t="s">
        <v>111</v>
      </c>
      <c r="L27" s="98" t="s">
        <v>792</v>
      </c>
      <c r="M27" s="98" t="s">
        <v>381</v>
      </c>
      <c r="N27" s="98" t="s">
        <v>658</v>
      </c>
      <c r="O27" s="98" t="s">
        <v>763</v>
      </c>
      <c r="Q27" s="99" t="s">
        <v>306</v>
      </c>
      <c r="R27" s="100" t="s">
        <v>602</v>
      </c>
      <c r="S27" s="100" t="s">
        <v>111</v>
      </c>
      <c r="T27" s="100" t="s">
        <v>792</v>
      </c>
      <c r="U27" s="100" t="s">
        <v>381</v>
      </c>
      <c r="V27" s="100" t="s">
        <v>658</v>
      </c>
      <c r="W27" s="111" t="s">
        <v>654</v>
      </c>
    </row>
    <row r="28" ht="15.75" customHeight="1">
      <c r="A28" s="42" t="s">
        <v>311</v>
      </c>
      <c r="B28" s="43" t="s">
        <v>385</v>
      </c>
      <c r="C28" s="43" t="s">
        <v>355</v>
      </c>
      <c r="D28" s="43" t="s">
        <v>794</v>
      </c>
      <c r="E28" s="43" t="s">
        <v>795</v>
      </c>
      <c r="F28" s="43" t="s">
        <v>796</v>
      </c>
      <c r="G28" s="43" t="s">
        <v>313</v>
      </c>
      <c r="I28" s="97" t="s">
        <v>311</v>
      </c>
      <c r="J28" s="98" t="s">
        <v>385</v>
      </c>
      <c r="K28" s="98" t="s">
        <v>355</v>
      </c>
      <c r="L28" s="98" t="s">
        <v>446</v>
      </c>
      <c r="M28" s="98" t="s">
        <v>795</v>
      </c>
      <c r="N28" s="98" t="s">
        <v>796</v>
      </c>
      <c r="O28" s="98" t="s">
        <v>313</v>
      </c>
      <c r="Q28" s="99" t="s">
        <v>311</v>
      </c>
      <c r="R28" s="100" t="s">
        <v>385</v>
      </c>
      <c r="S28" s="100" t="s">
        <v>355</v>
      </c>
      <c r="T28" s="100" t="s">
        <v>797</v>
      </c>
      <c r="U28" s="100" t="s">
        <v>795</v>
      </c>
      <c r="V28" s="100" t="s">
        <v>796</v>
      </c>
      <c r="W28" s="100" t="s">
        <v>313</v>
      </c>
    </row>
    <row r="29" ht="15.75" customHeight="1">
      <c r="A29" s="44" t="s">
        <v>316</v>
      </c>
      <c r="B29" s="45" t="s">
        <v>393</v>
      </c>
      <c r="C29" s="45" t="s">
        <v>208</v>
      </c>
      <c r="D29" s="45" t="s">
        <v>768</v>
      </c>
      <c r="E29" s="45" t="s">
        <v>488</v>
      </c>
      <c r="F29" s="45" t="s">
        <v>692</v>
      </c>
      <c r="G29" s="46" t="s">
        <v>23</v>
      </c>
      <c r="I29" s="101" t="s">
        <v>316</v>
      </c>
      <c r="J29" s="102" t="s">
        <v>634</v>
      </c>
      <c r="K29" s="102" t="s">
        <v>208</v>
      </c>
      <c r="L29" s="102" t="s">
        <v>587</v>
      </c>
      <c r="M29" s="102" t="s">
        <v>488</v>
      </c>
      <c r="N29" s="102" t="s">
        <v>692</v>
      </c>
      <c r="O29" s="102" t="s">
        <v>19</v>
      </c>
      <c r="Q29" s="103" t="s">
        <v>316</v>
      </c>
      <c r="R29" s="104" t="s">
        <v>669</v>
      </c>
      <c r="S29" s="104" t="s">
        <v>208</v>
      </c>
      <c r="T29" s="104" t="s">
        <v>330</v>
      </c>
      <c r="U29" s="104" t="s">
        <v>488</v>
      </c>
      <c r="V29" s="104" t="s">
        <v>692</v>
      </c>
      <c r="W29" s="104" t="s">
        <v>43</v>
      </c>
    </row>
    <row r="30" ht="15.75" customHeight="1">
      <c r="A30" s="47"/>
      <c r="B30" s="45" t="s">
        <v>362</v>
      </c>
      <c r="C30" s="45" t="s">
        <v>608</v>
      </c>
      <c r="D30" s="45" t="s">
        <v>398</v>
      </c>
      <c r="E30" s="45" t="s">
        <v>695</v>
      </c>
      <c r="F30" s="45" t="s">
        <v>798</v>
      </c>
      <c r="G30" s="45" t="s">
        <v>587</v>
      </c>
      <c r="I30" s="105"/>
      <c r="J30" s="102" t="s">
        <v>669</v>
      </c>
      <c r="K30" s="102" t="s">
        <v>329</v>
      </c>
      <c r="L30" s="102" t="s">
        <v>329</v>
      </c>
      <c r="M30" s="102" t="s">
        <v>695</v>
      </c>
      <c r="N30" s="102" t="s">
        <v>798</v>
      </c>
      <c r="O30" s="102" t="s">
        <v>74</v>
      </c>
      <c r="Q30" s="106"/>
      <c r="R30" s="104" t="s">
        <v>388</v>
      </c>
      <c r="S30" s="104" t="s">
        <v>329</v>
      </c>
      <c r="T30" s="104" t="s">
        <v>417</v>
      </c>
      <c r="U30" s="104" t="s">
        <v>695</v>
      </c>
      <c r="V30" s="104" t="s">
        <v>798</v>
      </c>
      <c r="W30" s="104" t="s">
        <v>799</v>
      </c>
    </row>
    <row r="31" ht="15.75" customHeight="1">
      <c r="A31" s="47"/>
      <c r="B31" s="45" t="s">
        <v>397</v>
      </c>
      <c r="C31" s="45" t="s">
        <v>329</v>
      </c>
      <c r="D31" s="45" t="s">
        <v>800</v>
      </c>
      <c r="E31" s="45" t="s">
        <v>772</v>
      </c>
      <c r="F31" s="45" t="s">
        <v>801</v>
      </c>
      <c r="G31" s="45" t="s">
        <v>329</v>
      </c>
      <c r="I31" s="105"/>
      <c r="J31" s="102" t="s">
        <v>393</v>
      </c>
      <c r="K31" s="102" t="s">
        <v>608</v>
      </c>
      <c r="L31" s="102" t="s">
        <v>802</v>
      </c>
      <c r="M31" s="102" t="s">
        <v>772</v>
      </c>
      <c r="N31" s="102" t="s">
        <v>801</v>
      </c>
      <c r="O31" s="102" t="s">
        <v>803</v>
      </c>
      <c r="Q31" s="106"/>
      <c r="R31" s="104" t="s">
        <v>634</v>
      </c>
      <c r="S31" s="104" t="s">
        <v>608</v>
      </c>
      <c r="T31" s="104" t="s">
        <v>804</v>
      </c>
      <c r="U31" s="104" t="s">
        <v>584</v>
      </c>
      <c r="V31" s="104" t="s">
        <v>801</v>
      </c>
      <c r="W31" s="104" t="s">
        <v>324</v>
      </c>
    </row>
    <row r="32" ht="15.75" customHeight="1">
      <c r="A32" s="47"/>
      <c r="B32" s="45" t="s">
        <v>695</v>
      </c>
      <c r="C32" s="45" t="s">
        <v>325</v>
      </c>
      <c r="D32" s="45" t="s">
        <v>332</v>
      </c>
      <c r="E32" s="45" t="s">
        <v>805</v>
      </c>
      <c r="F32" s="45" t="s">
        <v>610</v>
      </c>
      <c r="G32" s="45" t="s">
        <v>802</v>
      </c>
      <c r="I32" s="105"/>
      <c r="J32" s="102" t="s">
        <v>806</v>
      </c>
      <c r="K32" s="102" t="s">
        <v>325</v>
      </c>
      <c r="L32" s="102" t="s">
        <v>398</v>
      </c>
      <c r="M32" s="102" t="s">
        <v>805</v>
      </c>
      <c r="N32" s="102" t="s">
        <v>610</v>
      </c>
      <c r="O32" s="102" t="s">
        <v>357</v>
      </c>
      <c r="Q32" s="106"/>
      <c r="R32" s="104" t="s">
        <v>807</v>
      </c>
      <c r="S32" s="104" t="s">
        <v>325</v>
      </c>
      <c r="T32" s="104" t="s">
        <v>332</v>
      </c>
      <c r="U32" s="104" t="s">
        <v>805</v>
      </c>
      <c r="V32" s="104" t="s">
        <v>610</v>
      </c>
      <c r="W32" s="104" t="s">
        <v>459</v>
      </c>
    </row>
    <row r="33" ht="15.75" customHeight="1">
      <c r="A33" s="44" t="s">
        <v>335</v>
      </c>
      <c r="B33" s="48" t="s">
        <v>808</v>
      </c>
      <c r="I33" s="101" t="s">
        <v>335</v>
      </c>
      <c r="J33" s="109" t="s">
        <v>809</v>
      </c>
      <c r="Q33" s="103" t="s">
        <v>335</v>
      </c>
      <c r="R33" s="110" t="s">
        <v>810</v>
      </c>
    </row>
    <row r="34" ht="15.75" customHeight="1"/>
    <row r="35" ht="15.75" customHeight="1"/>
    <row r="36" ht="15.75" customHeight="1">
      <c r="A36" s="81" t="s">
        <v>811</v>
      </c>
      <c r="X36" s="82"/>
    </row>
    <row r="37" ht="15.75" customHeight="1"/>
    <row r="38" ht="15.75" customHeight="1"/>
    <row r="39" ht="15.75" customHeight="1">
      <c r="A39" s="83" t="s">
        <v>751</v>
      </c>
      <c r="I39" s="85" t="s">
        <v>752</v>
      </c>
      <c r="Q39" s="86" t="s">
        <v>753</v>
      </c>
      <c r="X39" s="84"/>
    </row>
    <row r="40" ht="41.25" customHeight="1">
      <c r="A40" s="36"/>
      <c r="B40" s="37" t="str">
        <f>IMAGE("https://raw.githubusercontent.com/msikma/pokesprite/master/pokemon-gen8/regular/azelf.png",4, 80, 100)</f>
        <v/>
      </c>
      <c r="C40" s="37" t="str">
        <f>IMAGE("https://raw.githubusercontent.com/msikma/pokesprite/master/pokemon-gen8/regular/celesteela.png",4, 60, 80)</f>
        <v/>
      </c>
      <c r="D40" s="37" t="str">
        <f>IMAGE("https://raw.githubusercontent.com/msikma/pokesprite/master/pokemon-gen8/regular/electivire.png",4, 80, 100)</f>
        <v/>
      </c>
      <c r="E40" s="37" t="str">
        <f>IMAGE("https://raw.githubusercontent.com/msikma/pokesprite/master/pokemon-gen8/regular/jumpluff.png",4, 110, 120)</f>
        <v/>
      </c>
      <c r="F40" s="37" t="str">
        <f>IMAGE("https://raw.githubusercontent.com/msikma/pokesprite/master/pokemon-gen8/regular/darmanitan.png",4, 80, 100)</f>
        <v/>
      </c>
      <c r="G40" s="37" t="str">
        <f>IMAGE("https://raw.githubusercontent.com/msikma/pokesprite/master/pokemon-gen8/regular/blastoise-mega.png",4, 100, 110)</f>
        <v/>
      </c>
      <c r="I40" s="89"/>
      <c r="J40" s="90" t="str">
        <f>IMAGE("https://raw.githubusercontent.com/msikma/pokesprite/master/pokemon-gen8/regular/azelf.png",4, 80, 100)</f>
        <v/>
      </c>
      <c r="K40" s="90" t="str">
        <f>IMAGE("https://raw.githubusercontent.com/msikma/pokesprite/master/pokemon-gen8/regular/celesteela.png",4, 60, 80)</f>
        <v/>
      </c>
      <c r="L40" s="90" t="str">
        <f>IMAGE("https://raw.githubusercontent.com/msikma/pokesprite/master/pokemon-gen8/regular/electivire.png",4, 80, 100)</f>
        <v/>
      </c>
      <c r="M40" s="90" t="str">
        <f>IMAGE("https://raw.githubusercontent.com/msikma/pokesprite/master/pokemon-gen8/regular/gorebyss.png",4, 110, 120)</f>
        <v/>
      </c>
      <c r="N40" s="90" t="str">
        <f>IMAGE("https://raw.githubusercontent.com/msikma/pokesprite/master/pokemon-gen8/regular/darmanitan.png",4, 80, 100)</f>
        <v/>
      </c>
      <c r="O40" s="90" t="str">
        <f>IMAGE("https://raw.githubusercontent.com/msikma/pokesprite/master/pokemon-gen8/regular/venusaur-mega.png",4, 90, 100)</f>
        <v/>
      </c>
      <c r="Q40" s="91"/>
      <c r="R40" s="92" t="str">
        <f>IMAGE("https://raw.githubusercontent.com/msikma/pokesprite/master/pokemon-gen8/regular/azelf.png",4, 80, 100)</f>
        <v/>
      </c>
      <c r="S40" s="92" t="str">
        <f>IMAGE("https://raw.githubusercontent.com/msikma/pokesprite/master/pokemon-gen8/regular/jumpluff.png",4, 110, 120)</f>
        <v/>
      </c>
      <c r="T40" s="92" t="str">
        <f>IMAGE("https://raw.githubusercontent.com/msikma/pokesprite/master/pokemon-gen8/regular/celesteela.png",4, 60, 80)</f>
        <v/>
      </c>
      <c r="U40" s="92" t="str">
        <f>IMAGE("https://raw.githubusercontent.com/msikma/pokesprite/master/pokemon-gen8/regular/electivire.png",4, 80, 100)</f>
        <v/>
      </c>
      <c r="V40" s="92" t="str">
        <f>IMAGE("https://raw.githubusercontent.com/msikma/pokesprite/master/pokemon-gen8/regular/gorebyss.png",4, 110, 120)</f>
        <v/>
      </c>
      <c r="W40" s="92" t="str">
        <f>IMAGE("https://raw.githubusercontent.com/msikma/pokesprite/master/pokemon-gen8/regular/charizard-mega-x.png",4, 100, 110)</f>
        <v/>
      </c>
      <c r="X40" s="88"/>
    </row>
    <row r="41" ht="15.75" customHeight="1">
      <c r="A41" s="36" t="s">
        <v>293</v>
      </c>
      <c r="B41" s="37" t="s">
        <v>812</v>
      </c>
      <c r="C41" s="37" t="s">
        <v>813</v>
      </c>
      <c r="D41" s="37" t="s">
        <v>375</v>
      </c>
      <c r="E41" s="37" t="s">
        <v>814</v>
      </c>
      <c r="F41" s="37" t="s">
        <v>815</v>
      </c>
      <c r="G41" s="37" t="s">
        <v>816</v>
      </c>
      <c r="I41" s="89" t="s">
        <v>293</v>
      </c>
      <c r="J41" s="90" t="s">
        <v>812</v>
      </c>
      <c r="K41" s="90" t="s">
        <v>813</v>
      </c>
      <c r="L41" s="90" t="s">
        <v>375</v>
      </c>
      <c r="M41" s="90" t="s">
        <v>817</v>
      </c>
      <c r="N41" s="90" t="s">
        <v>815</v>
      </c>
      <c r="O41" s="90" t="s">
        <v>405</v>
      </c>
      <c r="Q41" s="91" t="s">
        <v>293</v>
      </c>
      <c r="R41" s="92" t="s">
        <v>812</v>
      </c>
      <c r="S41" s="92" t="s">
        <v>814</v>
      </c>
      <c r="T41" s="92" t="s">
        <v>813</v>
      </c>
      <c r="U41" s="92" t="s">
        <v>375</v>
      </c>
      <c r="V41" s="92" t="s">
        <v>817</v>
      </c>
      <c r="W41" s="92" t="s">
        <v>502</v>
      </c>
      <c r="X41" s="88"/>
    </row>
    <row r="42" ht="15.75" customHeight="1">
      <c r="A42" s="38" t="s">
        <v>299</v>
      </c>
      <c r="B42" s="39" t="s">
        <v>434</v>
      </c>
      <c r="C42" s="39" t="s">
        <v>434</v>
      </c>
      <c r="D42" s="39" t="s">
        <v>434</v>
      </c>
      <c r="E42" s="39" t="s">
        <v>434</v>
      </c>
      <c r="F42" s="39" t="s">
        <v>434</v>
      </c>
      <c r="G42" s="39" t="s">
        <v>434</v>
      </c>
      <c r="I42" s="93" t="s">
        <v>299</v>
      </c>
      <c r="J42" s="94" t="s">
        <v>434</v>
      </c>
      <c r="K42" s="94" t="s">
        <v>434</v>
      </c>
      <c r="L42" s="94" t="s">
        <v>434</v>
      </c>
      <c r="M42" s="94" t="s">
        <v>434</v>
      </c>
      <c r="N42" s="94" t="s">
        <v>434</v>
      </c>
      <c r="O42" s="94" t="s">
        <v>434</v>
      </c>
      <c r="Q42" s="95" t="s">
        <v>299</v>
      </c>
      <c r="R42" s="96" t="s">
        <v>434</v>
      </c>
      <c r="S42" s="96" t="s">
        <v>434</v>
      </c>
      <c r="T42" s="96" t="s">
        <v>434</v>
      </c>
      <c r="U42" s="96" t="s">
        <v>434</v>
      </c>
      <c r="V42" s="96" t="s">
        <v>434</v>
      </c>
      <c r="W42" s="96" t="s">
        <v>434</v>
      </c>
      <c r="X42" s="6"/>
    </row>
    <row r="43" ht="15.75" customHeight="1">
      <c r="A43" s="40" t="s">
        <v>300</v>
      </c>
      <c r="B43" s="41" t="s">
        <v>554</v>
      </c>
      <c r="C43" s="41" t="s">
        <v>344</v>
      </c>
      <c r="D43" s="41" t="s">
        <v>305</v>
      </c>
      <c r="E43" s="41" t="s">
        <v>305</v>
      </c>
      <c r="F43" s="41" t="s">
        <v>305</v>
      </c>
      <c r="G43" s="41" t="s">
        <v>344</v>
      </c>
      <c r="I43" s="97" t="s">
        <v>300</v>
      </c>
      <c r="J43" s="98" t="s">
        <v>554</v>
      </c>
      <c r="K43" s="98" t="s">
        <v>344</v>
      </c>
      <c r="L43" s="98" t="s">
        <v>305</v>
      </c>
      <c r="M43" s="98" t="s">
        <v>346</v>
      </c>
      <c r="N43" s="98" t="s">
        <v>305</v>
      </c>
      <c r="O43" s="98" t="s">
        <v>346</v>
      </c>
      <c r="Q43" s="99" t="s">
        <v>300</v>
      </c>
      <c r="R43" s="100" t="s">
        <v>554</v>
      </c>
      <c r="S43" s="100" t="s">
        <v>305</v>
      </c>
      <c r="T43" s="100" t="s">
        <v>344</v>
      </c>
      <c r="U43" s="100" t="s">
        <v>305</v>
      </c>
      <c r="V43" s="100" t="s">
        <v>346</v>
      </c>
      <c r="W43" s="100" t="s">
        <v>305</v>
      </c>
      <c r="X43" s="6"/>
    </row>
    <row r="44" ht="15.75" customHeight="1">
      <c r="A44" s="42" t="s">
        <v>306</v>
      </c>
      <c r="B44" s="43" t="s">
        <v>309</v>
      </c>
      <c r="C44" s="43" t="s">
        <v>410</v>
      </c>
      <c r="D44" s="43" t="s">
        <v>380</v>
      </c>
      <c r="E44" s="43" t="s">
        <v>818</v>
      </c>
      <c r="F44" s="43" t="s">
        <v>438</v>
      </c>
      <c r="G44" s="43" t="s">
        <v>762</v>
      </c>
      <c r="I44" s="97" t="s">
        <v>306</v>
      </c>
      <c r="J44" s="98" t="s">
        <v>309</v>
      </c>
      <c r="K44" s="98" t="s">
        <v>410</v>
      </c>
      <c r="L44" s="98" t="s">
        <v>380</v>
      </c>
      <c r="M44" s="98" t="s">
        <v>819</v>
      </c>
      <c r="N44" s="98" t="s">
        <v>438</v>
      </c>
      <c r="O44" s="98" t="s">
        <v>409</v>
      </c>
      <c r="Q44" s="99" t="s">
        <v>306</v>
      </c>
      <c r="R44" s="100" t="s">
        <v>309</v>
      </c>
      <c r="S44" s="100" t="s">
        <v>818</v>
      </c>
      <c r="T44" s="100" t="s">
        <v>410</v>
      </c>
      <c r="U44" s="100" t="s">
        <v>380</v>
      </c>
      <c r="V44" s="100" t="s">
        <v>819</v>
      </c>
      <c r="W44" s="112" t="s">
        <v>820</v>
      </c>
      <c r="X44" s="6"/>
    </row>
    <row r="45" ht="15.75" customHeight="1">
      <c r="A45" s="42" t="s">
        <v>311</v>
      </c>
      <c r="B45" s="43" t="s">
        <v>352</v>
      </c>
      <c r="C45" s="43" t="s">
        <v>535</v>
      </c>
      <c r="D45" s="43" t="s">
        <v>385</v>
      </c>
      <c r="E45" s="43" t="s">
        <v>707</v>
      </c>
      <c r="F45" s="43" t="s">
        <v>355</v>
      </c>
      <c r="G45" s="43" t="s">
        <v>821</v>
      </c>
      <c r="I45" s="97" t="s">
        <v>311</v>
      </c>
      <c r="J45" s="98" t="s">
        <v>352</v>
      </c>
      <c r="K45" s="98" t="s">
        <v>535</v>
      </c>
      <c r="L45" s="98" t="s">
        <v>385</v>
      </c>
      <c r="M45" s="98" t="s">
        <v>822</v>
      </c>
      <c r="N45" s="98" t="s">
        <v>355</v>
      </c>
      <c r="O45" s="98" t="s">
        <v>412</v>
      </c>
      <c r="Q45" s="99" t="s">
        <v>311</v>
      </c>
      <c r="R45" s="100" t="s">
        <v>352</v>
      </c>
      <c r="S45" s="100" t="s">
        <v>707</v>
      </c>
      <c r="T45" s="100" t="s">
        <v>535</v>
      </c>
      <c r="U45" s="100" t="s">
        <v>385</v>
      </c>
      <c r="V45" s="100" t="s">
        <v>822</v>
      </c>
      <c r="W45" s="100" t="s">
        <v>509</v>
      </c>
      <c r="X45" s="6"/>
    </row>
    <row r="46" ht="15.75" customHeight="1">
      <c r="A46" s="44" t="s">
        <v>316</v>
      </c>
      <c r="B46" s="45" t="s">
        <v>46</v>
      </c>
      <c r="C46" s="45" t="s">
        <v>195</v>
      </c>
      <c r="D46" s="45" t="s">
        <v>393</v>
      </c>
      <c r="E46" s="45" t="s">
        <v>422</v>
      </c>
      <c r="F46" s="45" t="s">
        <v>516</v>
      </c>
      <c r="G46" s="45" t="s">
        <v>23</v>
      </c>
      <c r="I46" s="101" t="s">
        <v>316</v>
      </c>
      <c r="J46" s="102" t="s">
        <v>46</v>
      </c>
      <c r="K46" s="102" t="s">
        <v>195</v>
      </c>
      <c r="L46" s="102" t="s">
        <v>393</v>
      </c>
      <c r="M46" s="102" t="s">
        <v>23</v>
      </c>
      <c r="N46" s="102" t="s">
        <v>516</v>
      </c>
      <c r="O46" s="102" t="s">
        <v>422</v>
      </c>
      <c r="Q46" s="103" t="s">
        <v>316</v>
      </c>
      <c r="R46" s="104" t="s">
        <v>46</v>
      </c>
      <c r="S46" s="104" t="s">
        <v>422</v>
      </c>
      <c r="T46" s="104" t="s">
        <v>195</v>
      </c>
      <c r="U46" s="104" t="s">
        <v>393</v>
      </c>
      <c r="V46" s="104" t="s">
        <v>23</v>
      </c>
      <c r="W46" s="104" t="s">
        <v>43</v>
      </c>
      <c r="X46" s="6"/>
    </row>
    <row r="47" ht="15.75" customHeight="1">
      <c r="A47" s="47"/>
      <c r="B47" s="45" t="s">
        <v>823</v>
      </c>
      <c r="C47" s="45" t="s">
        <v>824</v>
      </c>
      <c r="D47" s="45" t="s">
        <v>389</v>
      </c>
      <c r="E47" s="45" t="s">
        <v>825</v>
      </c>
      <c r="F47" s="45" t="s">
        <v>396</v>
      </c>
      <c r="G47" s="45" t="s">
        <v>587</v>
      </c>
      <c r="I47" s="105"/>
      <c r="J47" s="102" t="s">
        <v>823</v>
      </c>
      <c r="K47" s="102" t="s">
        <v>824</v>
      </c>
      <c r="L47" s="102" t="s">
        <v>389</v>
      </c>
      <c r="M47" s="102" t="s">
        <v>399</v>
      </c>
      <c r="N47" s="102" t="s">
        <v>396</v>
      </c>
      <c r="O47" s="102" t="s">
        <v>357</v>
      </c>
      <c r="Q47" s="106"/>
      <c r="R47" s="104" t="s">
        <v>823</v>
      </c>
      <c r="S47" s="104" t="s">
        <v>825</v>
      </c>
      <c r="T47" s="104" t="s">
        <v>824</v>
      </c>
      <c r="U47" s="104" t="s">
        <v>389</v>
      </c>
      <c r="V47" s="104" t="s">
        <v>399</v>
      </c>
      <c r="W47" s="104" t="s">
        <v>520</v>
      </c>
      <c r="X47" s="6"/>
    </row>
    <row r="48" ht="15.75" customHeight="1">
      <c r="A48" s="47"/>
      <c r="B48" s="45" t="s">
        <v>394</v>
      </c>
      <c r="C48" s="45" t="s">
        <v>394</v>
      </c>
      <c r="D48" s="45" t="s">
        <v>392</v>
      </c>
      <c r="E48" s="45" t="s">
        <v>826</v>
      </c>
      <c r="F48" s="45" t="s">
        <v>331</v>
      </c>
      <c r="G48" s="45" t="s">
        <v>585</v>
      </c>
      <c r="I48" s="105"/>
      <c r="J48" s="102" t="s">
        <v>394</v>
      </c>
      <c r="K48" s="102" t="s">
        <v>394</v>
      </c>
      <c r="L48" s="102" t="s">
        <v>392</v>
      </c>
      <c r="M48" s="102" t="s">
        <v>449</v>
      </c>
      <c r="N48" s="102" t="s">
        <v>331</v>
      </c>
      <c r="O48" s="102" t="s">
        <v>415</v>
      </c>
      <c r="Q48" s="106"/>
      <c r="R48" s="104" t="s">
        <v>394</v>
      </c>
      <c r="S48" s="104" t="s">
        <v>826</v>
      </c>
      <c r="T48" s="104" t="s">
        <v>394</v>
      </c>
      <c r="U48" s="104" t="s">
        <v>392</v>
      </c>
      <c r="V48" s="104" t="s">
        <v>449</v>
      </c>
      <c r="W48" s="104" t="s">
        <v>516</v>
      </c>
      <c r="X48" s="6"/>
    </row>
    <row r="49" ht="15.75" customHeight="1">
      <c r="A49" s="47"/>
      <c r="B49" s="45" t="s">
        <v>710</v>
      </c>
      <c r="C49" s="45" t="s">
        <v>454</v>
      </c>
      <c r="D49" s="45" t="s">
        <v>397</v>
      </c>
      <c r="E49" s="45" t="s">
        <v>188</v>
      </c>
      <c r="F49" s="45" t="s">
        <v>486</v>
      </c>
      <c r="G49" s="45" t="s">
        <v>458</v>
      </c>
      <c r="I49" s="105"/>
      <c r="J49" s="102" t="s">
        <v>710</v>
      </c>
      <c r="K49" s="102" t="s">
        <v>454</v>
      </c>
      <c r="L49" s="102" t="s">
        <v>397</v>
      </c>
      <c r="M49" s="102" t="s">
        <v>710</v>
      </c>
      <c r="N49" s="102" t="s">
        <v>486</v>
      </c>
      <c r="O49" s="102" t="s">
        <v>420</v>
      </c>
      <c r="Q49" s="106"/>
      <c r="R49" s="104" t="s">
        <v>710</v>
      </c>
      <c r="S49" s="104" t="s">
        <v>188</v>
      </c>
      <c r="T49" s="104" t="s">
        <v>454</v>
      </c>
      <c r="U49" s="104" t="s">
        <v>397</v>
      </c>
      <c r="V49" s="104" t="s">
        <v>710</v>
      </c>
      <c r="W49" s="104" t="s">
        <v>486</v>
      </c>
      <c r="X49" s="6"/>
    </row>
    <row r="50" ht="15.75" customHeight="1">
      <c r="A50" s="44" t="s">
        <v>335</v>
      </c>
      <c r="B50" s="48" t="s">
        <v>827</v>
      </c>
      <c r="I50" s="101" t="s">
        <v>335</v>
      </c>
      <c r="J50" s="109" t="s">
        <v>828</v>
      </c>
      <c r="Q50" s="103" t="s">
        <v>335</v>
      </c>
      <c r="R50" s="110" t="s">
        <v>829</v>
      </c>
    </row>
    <row r="51" ht="15.75" customHeight="1"/>
    <row r="52" ht="15.75" customHeight="1"/>
    <row r="53" ht="15.75" customHeight="1">
      <c r="A53" s="81" t="s">
        <v>830</v>
      </c>
    </row>
    <row r="54" ht="15.75" customHeight="1"/>
    <row r="55" ht="15.75" customHeight="1"/>
    <row r="56" ht="15.75" customHeight="1">
      <c r="A56" s="83" t="s">
        <v>751</v>
      </c>
      <c r="I56" s="85" t="s">
        <v>752</v>
      </c>
      <c r="Q56" s="86" t="s">
        <v>753</v>
      </c>
    </row>
    <row r="57" ht="41.25" customHeight="1">
      <c r="A57" s="83"/>
      <c r="B57" s="83" t="str">
        <f>IMAGE("https://raw.githubusercontent.com/msikma/pokesprite/master/pokemon-gen8/regular/zapdos.png",4, 60, 80)</f>
        <v/>
      </c>
      <c r="C57" s="83" t="str">
        <f>IMAGE("https://raw.githubusercontent.com/msikma/pokesprite/master/pokemon-gen8/regular/ferrothorn.png",4, 100, 110)</f>
        <v/>
      </c>
      <c r="D57" s="83" t="str">
        <f>IMAGE("https://raw.githubusercontent.com/msikma/pokesprite/master/pokemon-gen8/regular/celesteela.png",4, 60, 80)</f>
        <v/>
      </c>
      <c r="E57" s="83" t="str">
        <f>IMAGE("https://raw.githubusercontent.com/msikma/pokesprite/master/pokemon-gen8/regular/barraskewda.png",4, 100, 110)</f>
        <v/>
      </c>
      <c r="F57" s="83" t="str">
        <f>IMAGE("https://raw.githubusercontent.com/msikma/pokesprite/master/pokemon-gen8/regular/goodra.png",4, 80, 100)</f>
        <v/>
      </c>
      <c r="G57" s="83" t="str">
        <f>IMAGE("https://raw.githubusercontent.com/msikma/pokesprite/master/pokemon-gen8/regular/blastoise-mega.png",4, 100, 110)</f>
        <v/>
      </c>
      <c r="I57" s="85"/>
      <c r="J57" s="85" t="str">
        <f>IMAGE("https://raw.githubusercontent.com/msikma/pokesprite/master/pokemon-gen8/regular/conkeldurr.png",4, 80, 100)</f>
        <v/>
      </c>
      <c r="K57" s="85" t="str">
        <f>IMAGE("https://raw.githubusercontent.com/msikma/pokesprite/master/pokemon-gen8/regular/bisharp.png",4, 80, 100)</f>
        <v/>
      </c>
      <c r="L57" s="85" t="str">
        <f>IMAGE("https://raw.githubusercontent.com/msikma/pokesprite/master/pokemon-gen8/regular/primarina.png",4, 80, 100)</f>
        <v/>
      </c>
      <c r="M57" s="85" t="str">
        <f>IMAGE("https://raw.githubusercontent.com/msikma/pokesprite/master/pokemon-gen8/regular/chandelure.png",4, 80, 100)</f>
        <v/>
      </c>
      <c r="N57" s="85" t="str">
        <f>IMAGE("https://raw.githubusercontent.com/msikma/pokesprite/master/pokemon-gen8/regular/hydreigon.png",4, 80, 100)</f>
        <v/>
      </c>
      <c r="O57" s="85" t="str">
        <f>IMAGE("https://raw.githubusercontent.com/msikma/pokesprite/master/pokemon-gen8/regular/venusaur-mega.png",4, 90, 100)</f>
        <v/>
      </c>
      <c r="Q57" s="86"/>
      <c r="R57" s="86" t="str">
        <f>IMAGE("https://raw.githubusercontent.com/msikma/pokesprite/master/pokemon-gen8/regular/charizard-mega-y.png",4, 100, 110)</f>
        <v/>
      </c>
      <c r="S57" s="86" t="str">
        <f>IMAGE("https://raw.githubusercontent.com/msikma/pokesprite/master/pokemon-gen8/regular/garchomp.png",4, 80, 100)</f>
        <v/>
      </c>
      <c r="T57" s="86" t="str">
        <f>IMAGE("https://raw.githubusercontent.com/msikma/pokesprite/master/pokemon-gen8/regular/sunflora.png",4, 100, 110)</f>
        <v/>
      </c>
      <c r="U57" s="86" t="str">
        <f>IMAGE("https://raw.githubusercontent.com/msikma/pokesprite/master/pokemon-gen8/regular/zamazenta-crowned.png",4, 70, 90)</f>
        <v/>
      </c>
      <c r="V57" s="86" t="str">
        <f>IMAGE("https://raw.githubusercontent.com/msikma/pokesprite/master/pokemon-gen8/regular/gliscor.png",4, 100, 110)</f>
        <v/>
      </c>
      <c r="W57" s="86" t="str">
        <f>IMAGE("https://raw.githubusercontent.com/msikma/pokesprite/master/pokemon-gen8/regular/latias.png",4, 80, 100)</f>
        <v/>
      </c>
    </row>
    <row r="58" ht="15.75" customHeight="1">
      <c r="A58" s="36" t="s">
        <v>293</v>
      </c>
      <c r="B58" s="37" t="s">
        <v>831</v>
      </c>
      <c r="C58" s="37" t="s">
        <v>832</v>
      </c>
      <c r="D58" s="37" t="s">
        <v>813</v>
      </c>
      <c r="E58" s="37" t="s">
        <v>833</v>
      </c>
      <c r="F58" s="37" t="s">
        <v>834</v>
      </c>
      <c r="G58" s="37" t="s">
        <v>816</v>
      </c>
      <c r="I58" s="89" t="s">
        <v>293</v>
      </c>
      <c r="J58" s="90" t="s">
        <v>835</v>
      </c>
      <c r="K58" s="90" t="s">
        <v>836</v>
      </c>
      <c r="L58" s="90" t="s">
        <v>837</v>
      </c>
      <c r="M58" s="90" t="s">
        <v>838</v>
      </c>
      <c r="N58" s="90" t="s">
        <v>839</v>
      </c>
      <c r="O58" s="90" t="s">
        <v>405</v>
      </c>
      <c r="Q58" s="91" t="s">
        <v>293</v>
      </c>
      <c r="R58" s="92" t="s">
        <v>840</v>
      </c>
      <c r="S58" s="92" t="s">
        <v>841</v>
      </c>
      <c r="T58" s="92" t="s">
        <v>842</v>
      </c>
      <c r="U58" s="92" t="s">
        <v>649</v>
      </c>
      <c r="V58" s="92" t="s">
        <v>843</v>
      </c>
      <c r="W58" s="92" t="s">
        <v>844</v>
      </c>
    </row>
    <row r="59" ht="15.75" customHeight="1">
      <c r="A59" s="38" t="s">
        <v>299</v>
      </c>
      <c r="B59" s="39" t="s">
        <v>434</v>
      </c>
      <c r="C59" s="39" t="s">
        <v>434</v>
      </c>
      <c r="D59" s="39" t="s">
        <v>434</v>
      </c>
      <c r="E59" s="39" t="s">
        <v>434</v>
      </c>
      <c r="F59" s="39" t="s">
        <v>434</v>
      </c>
      <c r="G59" s="39" t="s">
        <v>434</v>
      </c>
      <c r="I59" s="93" t="s">
        <v>299</v>
      </c>
      <c r="J59" s="94" t="s">
        <v>434</v>
      </c>
      <c r="K59" s="94" t="s">
        <v>434</v>
      </c>
      <c r="L59" s="94" t="s">
        <v>434</v>
      </c>
      <c r="M59" s="94" t="s">
        <v>434</v>
      </c>
      <c r="N59" s="94" t="s">
        <v>434</v>
      </c>
      <c r="O59" s="94" t="s">
        <v>434</v>
      </c>
      <c r="Q59" s="95" t="s">
        <v>299</v>
      </c>
      <c r="R59" s="96" t="s">
        <v>434</v>
      </c>
      <c r="S59" s="96" t="s">
        <v>434</v>
      </c>
      <c r="T59" s="96" t="s">
        <v>434</v>
      </c>
      <c r="U59" s="96" t="s">
        <v>434</v>
      </c>
      <c r="V59" s="96" t="s">
        <v>434</v>
      </c>
      <c r="W59" s="96" t="s">
        <v>434</v>
      </c>
    </row>
    <row r="60" ht="15.75" customHeight="1">
      <c r="A60" s="40" t="s">
        <v>300</v>
      </c>
      <c r="B60" s="41" t="s">
        <v>346</v>
      </c>
      <c r="C60" s="41" t="s">
        <v>845</v>
      </c>
      <c r="D60" s="41" t="s">
        <v>554</v>
      </c>
      <c r="E60" s="41" t="s">
        <v>302</v>
      </c>
      <c r="F60" s="41" t="s">
        <v>344</v>
      </c>
      <c r="G60" s="41" t="s">
        <v>346</v>
      </c>
      <c r="I60" s="97" t="s">
        <v>300</v>
      </c>
      <c r="J60" s="98" t="s">
        <v>305</v>
      </c>
      <c r="K60" s="98" t="s">
        <v>302</v>
      </c>
      <c r="L60" s="98" t="s">
        <v>344</v>
      </c>
      <c r="M60" s="113" t="s">
        <v>305</v>
      </c>
      <c r="N60" s="98" t="s">
        <v>346</v>
      </c>
      <c r="O60" s="98" t="s">
        <v>346</v>
      </c>
      <c r="Q60" s="99" t="s">
        <v>300</v>
      </c>
      <c r="R60" s="100" t="s">
        <v>346</v>
      </c>
      <c r="S60" s="100" t="s">
        <v>305</v>
      </c>
      <c r="T60" s="100" t="s">
        <v>346</v>
      </c>
      <c r="U60" s="100" t="s">
        <v>305</v>
      </c>
      <c r="V60" s="100" t="s">
        <v>305</v>
      </c>
      <c r="W60" s="100" t="s">
        <v>346</v>
      </c>
    </row>
    <row r="61" ht="15.75" customHeight="1">
      <c r="A61" s="42" t="s">
        <v>306</v>
      </c>
      <c r="B61" s="43" t="s">
        <v>846</v>
      </c>
      <c r="C61" s="43" t="s">
        <v>348</v>
      </c>
      <c r="D61" s="43" t="s">
        <v>410</v>
      </c>
      <c r="E61" s="43" t="s">
        <v>62</v>
      </c>
      <c r="F61" s="43" t="s">
        <v>847</v>
      </c>
      <c r="G61" s="43" t="s">
        <v>848</v>
      </c>
      <c r="I61" s="97" t="s">
        <v>306</v>
      </c>
      <c r="J61" s="98" t="s">
        <v>380</v>
      </c>
      <c r="K61" s="98" t="s">
        <v>684</v>
      </c>
      <c r="L61" s="98" t="s">
        <v>849</v>
      </c>
      <c r="M61" s="98" t="s">
        <v>850</v>
      </c>
      <c r="N61" s="98" t="s">
        <v>309</v>
      </c>
      <c r="O61" s="98" t="s">
        <v>409</v>
      </c>
      <c r="Q61" s="99" t="s">
        <v>306</v>
      </c>
      <c r="R61" s="100" t="s">
        <v>30</v>
      </c>
      <c r="S61" s="100" t="s">
        <v>851</v>
      </c>
      <c r="T61" s="100" t="s">
        <v>505</v>
      </c>
      <c r="U61" s="100" t="s">
        <v>655</v>
      </c>
      <c r="V61" s="100" t="s">
        <v>852</v>
      </c>
      <c r="W61" s="100" t="s">
        <v>309</v>
      </c>
    </row>
    <row r="62" ht="15.75" customHeight="1">
      <c r="A62" s="42" t="s">
        <v>311</v>
      </c>
      <c r="B62" s="43" t="s">
        <v>629</v>
      </c>
      <c r="C62" s="43" t="s">
        <v>853</v>
      </c>
      <c r="D62" s="43" t="s">
        <v>535</v>
      </c>
      <c r="E62" s="43" t="s">
        <v>446</v>
      </c>
      <c r="F62" s="43" t="s">
        <v>383</v>
      </c>
      <c r="G62" s="43" t="s">
        <v>821</v>
      </c>
      <c r="I62" s="97" t="s">
        <v>311</v>
      </c>
      <c r="J62" s="98" t="s">
        <v>445</v>
      </c>
      <c r="K62" s="98" t="s">
        <v>352</v>
      </c>
      <c r="L62" s="98" t="s">
        <v>383</v>
      </c>
      <c r="M62" s="98" t="s">
        <v>355</v>
      </c>
      <c r="N62" s="98" t="s">
        <v>854</v>
      </c>
      <c r="O62" s="98" t="s">
        <v>412</v>
      </c>
      <c r="Q62" s="99" t="s">
        <v>311</v>
      </c>
      <c r="R62" s="100" t="s">
        <v>855</v>
      </c>
      <c r="S62" s="100" t="s">
        <v>856</v>
      </c>
      <c r="T62" s="100" t="s">
        <v>352</v>
      </c>
      <c r="U62" s="100" t="s">
        <v>662</v>
      </c>
      <c r="V62" s="100" t="s">
        <v>857</v>
      </c>
      <c r="W62" s="100" t="s">
        <v>383</v>
      </c>
    </row>
    <row r="63" ht="15.75" customHeight="1">
      <c r="A63" s="44" t="s">
        <v>316</v>
      </c>
      <c r="B63" s="45" t="s">
        <v>359</v>
      </c>
      <c r="C63" s="45" t="s">
        <v>19</v>
      </c>
      <c r="D63" s="45" t="s">
        <v>195</v>
      </c>
      <c r="E63" s="45" t="s">
        <v>583</v>
      </c>
      <c r="F63" s="45" t="s">
        <v>581</v>
      </c>
      <c r="G63" s="45" t="s">
        <v>23</v>
      </c>
      <c r="I63" s="101" t="s">
        <v>316</v>
      </c>
      <c r="J63" s="102" t="s">
        <v>362</v>
      </c>
      <c r="K63" s="102" t="s">
        <v>188</v>
      </c>
      <c r="L63" s="102" t="s">
        <v>53</v>
      </c>
      <c r="M63" s="102" t="s">
        <v>394</v>
      </c>
      <c r="N63" s="102" t="s">
        <v>184</v>
      </c>
      <c r="O63" s="102" t="s">
        <v>357</v>
      </c>
      <c r="Q63" s="103" t="s">
        <v>316</v>
      </c>
      <c r="R63" s="104" t="s">
        <v>513</v>
      </c>
      <c r="S63" s="104" t="s">
        <v>188</v>
      </c>
      <c r="T63" s="104" t="s">
        <v>212</v>
      </c>
      <c r="U63" s="104" t="s">
        <v>545</v>
      </c>
      <c r="V63" s="104" t="s">
        <v>188</v>
      </c>
      <c r="W63" s="104" t="s">
        <v>858</v>
      </c>
    </row>
    <row r="64" ht="15.75" customHeight="1">
      <c r="A64" s="47"/>
      <c r="B64" s="45" t="s">
        <v>581</v>
      </c>
      <c r="C64" s="45" t="s">
        <v>586</v>
      </c>
      <c r="D64" s="45" t="s">
        <v>637</v>
      </c>
      <c r="E64" s="45" t="s">
        <v>392</v>
      </c>
      <c r="F64" s="45" t="s">
        <v>358</v>
      </c>
      <c r="G64" s="45" t="s">
        <v>585</v>
      </c>
      <c r="I64" s="105"/>
      <c r="J64" s="102" t="s">
        <v>393</v>
      </c>
      <c r="K64" s="102" t="s">
        <v>637</v>
      </c>
      <c r="L64" s="102" t="s">
        <v>608</v>
      </c>
      <c r="M64" s="102" t="s">
        <v>456</v>
      </c>
      <c r="N64" s="102" t="s">
        <v>585</v>
      </c>
      <c r="O64" s="102" t="s">
        <v>415</v>
      </c>
      <c r="Q64" s="106"/>
      <c r="R64" s="104" t="s">
        <v>515</v>
      </c>
      <c r="S64" s="104" t="s">
        <v>202</v>
      </c>
      <c r="T64" s="104" t="s">
        <v>515</v>
      </c>
      <c r="U64" s="104" t="s">
        <v>63</v>
      </c>
      <c r="V64" s="104" t="s">
        <v>74</v>
      </c>
      <c r="W64" s="104" t="s">
        <v>364</v>
      </c>
    </row>
    <row r="65" ht="15.75" customHeight="1">
      <c r="A65" s="47"/>
      <c r="B65" s="45" t="s">
        <v>513</v>
      </c>
      <c r="C65" s="45" t="s">
        <v>360</v>
      </c>
      <c r="D65" s="45" t="s">
        <v>824</v>
      </c>
      <c r="E65" s="45" t="s">
        <v>356</v>
      </c>
      <c r="F65" s="45" t="s">
        <v>491</v>
      </c>
      <c r="G65" s="45" t="s">
        <v>587</v>
      </c>
      <c r="I65" s="105"/>
      <c r="J65" s="102" t="s">
        <v>388</v>
      </c>
      <c r="K65" s="102" t="s">
        <v>388</v>
      </c>
      <c r="L65" s="102" t="s">
        <v>859</v>
      </c>
      <c r="M65" s="102" t="s">
        <v>639</v>
      </c>
      <c r="N65" s="102" t="s">
        <v>454</v>
      </c>
      <c r="O65" s="102" t="s">
        <v>420</v>
      </c>
      <c r="Q65" s="106"/>
      <c r="R65" s="104" t="s">
        <v>418</v>
      </c>
      <c r="S65" s="104" t="s">
        <v>486</v>
      </c>
      <c r="T65" s="104" t="s">
        <v>224</v>
      </c>
      <c r="U65" s="104" t="s">
        <v>671</v>
      </c>
      <c r="V65" s="104" t="s">
        <v>486</v>
      </c>
      <c r="W65" s="104" t="s">
        <v>860</v>
      </c>
    </row>
    <row r="66" ht="15.75" customHeight="1">
      <c r="A66" s="47"/>
      <c r="B66" s="45" t="s">
        <v>364</v>
      </c>
      <c r="C66" s="45" t="s">
        <v>581</v>
      </c>
      <c r="D66" s="45" t="s">
        <v>357</v>
      </c>
      <c r="E66" s="45" t="s">
        <v>861</v>
      </c>
      <c r="F66" s="45" t="s">
        <v>562</v>
      </c>
      <c r="G66" s="45" t="s">
        <v>491</v>
      </c>
      <c r="I66" s="105"/>
      <c r="J66" s="102" t="s">
        <v>488</v>
      </c>
      <c r="K66" s="102" t="s">
        <v>459</v>
      </c>
      <c r="L66" s="102" t="s">
        <v>491</v>
      </c>
      <c r="M66" s="102" t="s">
        <v>53</v>
      </c>
      <c r="N66" s="102" t="s">
        <v>394</v>
      </c>
      <c r="O66" s="102" t="s">
        <v>422</v>
      </c>
      <c r="Q66" s="106"/>
      <c r="R66" s="104" t="s">
        <v>74</v>
      </c>
      <c r="S66" s="104" t="s">
        <v>421</v>
      </c>
      <c r="T66" s="104" t="s">
        <v>800</v>
      </c>
      <c r="U66" s="104" t="s">
        <v>668</v>
      </c>
      <c r="V66" s="104" t="s">
        <v>862</v>
      </c>
      <c r="W66" s="104" t="s">
        <v>863</v>
      </c>
    </row>
    <row r="67" ht="15.75" customHeight="1">
      <c r="A67" s="44" t="s">
        <v>333</v>
      </c>
      <c r="B67" s="45" t="s">
        <v>864</v>
      </c>
      <c r="I67" s="101" t="s">
        <v>333</v>
      </c>
      <c r="J67" s="102" t="s">
        <v>865</v>
      </c>
      <c r="Q67" s="103" t="s">
        <v>333</v>
      </c>
      <c r="R67" s="104" t="s">
        <v>866</v>
      </c>
    </row>
    <row r="68" ht="15.75" customHeight="1">
      <c r="A68" s="44" t="s">
        <v>335</v>
      </c>
      <c r="B68" s="48" t="s">
        <v>867</v>
      </c>
      <c r="I68" s="101" t="s">
        <v>335</v>
      </c>
      <c r="J68" s="109" t="s">
        <v>868</v>
      </c>
      <c r="Q68" s="103" t="s">
        <v>335</v>
      </c>
      <c r="R68" s="110" t="s">
        <v>869</v>
      </c>
    </row>
    <row r="69" ht="15.75" customHeight="1"/>
    <row r="70" ht="15.75" customHeight="1"/>
    <row r="71" ht="15.75" customHeight="1"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</row>
    <row r="72" ht="15.75" customHeight="1"/>
    <row r="73" ht="15.75" customHeight="1">
      <c r="A73" s="114" t="s">
        <v>870</v>
      </c>
      <c r="I73" s="114" t="s">
        <v>871</v>
      </c>
    </row>
    <row r="74" ht="15.75" customHeight="1"/>
    <row r="75" ht="15.75" customHeight="1">
      <c r="A75" s="115" t="s">
        <v>872</v>
      </c>
      <c r="F75" s="84"/>
      <c r="G75" s="84"/>
      <c r="I75" s="115" t="s">
        <v>873</v>
      </c>
    </row>
    <row r="76" ht="41.25" customHeight="1">
      <c r="A76" s="116"/>
      <c r="B76" s="117" t="str">
        <f>IMAGE("https://raw.githubusercontent.com/msikma/pokesprite/master/pokemon-gen8/regular/meditite.png",4, 125, 125)</f>
        <v/>
      </c>
      <c r="C76" s="117" t="str">
        <f>IMAGE("https://raw.githubusercontent.com/msikma/pokesprite/master/pokemon-gen8/regular/corphish.png",4, 125, 125)</f>
        <v/>
      </c>
      <c r="D76" s="117" t="str">
        <f>IMAGE("https://raw.githubusercontent.com/msikma/pokesprite/master/pokemon-gen8/regular/numel.png",4, 125, 125)</f>
        <v/>
      </c>
      <c r="E76" s="117" t="str">
        <f>IMAGE("https://raw.githubusercontent.com/msikma/pokesprite/master/pokemon-gen8/regular/treecko.png",4, 125, 125)</f>
        <v/>
      </c>
      <c r="F76" s="88"/>
      <c r="G76" s="88"/>
      <c r="I76" s="116"/>
      <c r="J76" s="117" t="str">
        <f>IMAGE("https://raw.githubusercontent.com/msikma/pokesprite/master/pokemon-gen8/regular/ribombee.png",4, 90, 100)</f>
        <v/>
      </c>
      <c r="K76" s="117" t="str">
        <f>IMAGE("https://raw.githubusercontent.com/msikma/pokesprite/master/pokemon-gen8/regular/togekiss.png",4, 90, 100)</f>
        <v/>
      </c>
      <c r="L76" s="117" t="str">
        <f>IMAGE("https://raw.githubusercontent.com/msikma/pokesprite/master/pokemon-gen8/regular/jirachi.png",4, 110, 120)</f>
        <v/>
      </c>
      <c r="M76" s="117" t="str">
        <f>IMAGE("https://raw.githubusercontent.com/msikma/pokesprite/master/pokemon-gen8/regular/xurkitree.png",4, 70, 90)</f>
        <v/>
      </c>
      <c r="N76" s="117" t="str">
        <f>IMAGE("https://raw.githubusercontent.com/msikma/pokesprite/master/pokemon-gen8/regular/durant.png",4, 90, 100)</f>
        <v/>
      </c>
      <c r="O76" s="117" t="str">
        <f>IMAGE("https://raw.githubusercontent.com/msikma/pokesprite/master/pokemon-gen8/regular/blaziken-mega.png",4, 90, 100)</f>
        <v/>
      </c>
    </row>
    <row r="77" ht="15.75" customHeight="1">
      <c r="A77" s="116" t="s">
        <v>293</v>
      </c>
      <c r="B77" s="117" t="s">
        <v>874</v>
      </c>
      <c r="C77" s="117" t="s">
        <v>875</v>
      </c>
      <c r="D77" s="117" t="s">
        <v>876</v>
      </c>
      <c r="E77" s="117" t="s">
        <v>877</v>
      </c>
      <c r="F77" s="88"/>
      <c r="G77" s="88"/>
      <c r="I77" s="116" t="s">
        <v>293</v>
      </c>
      <c r="J77" s="117" t="s">
        <v>189</v>
      </c>
      <c r="K77" s="117" t="s">
        <v>878</v>
      </c>
      <c r="L77" s="117" t="s">
        <v>570</v>
      </c>
      <c r="M77" s="117" t="s">
        <v>879</v>
      </c>
      <c r="N77" s="117" t="s">
        <v>880</v>
      </c>
      <c r="O77" s="117" t="s">
        <v>881</v>
      </c>
    </row>
    <row r="78" ht="15.75" customHeight="1">
      <c r="A78" s="118" t="s">
        <v>299</v>
      </c>
      <c r="B78" s="119" t="s">
        <v>882</v>
      </c>
      <c r="C78" s="119" t="s">
        <v>760</v>
      </c>
      <c r="D78" s="119" t="s">
        <v>760</v>
      </c>
      <c r="E78" s="119" t="s">
        <v>434</v>
      </c>
      <c r="F78" s="6"/>
      <c r="G78" s="6"/>
      <c r="I78" s="118" t="s">
        <v>299</v>
      </c>
      <c r="J78" s="119" t="s">
        <v>434</v>
      </c>
      <c r="K78" s="119" t="s">
        <v>434</v>
      </c>
      <c r="L78" s="119" t="s">
        <v>434</v>
      </c>
      <c r="M78" s="119" t="s">
        <v>434</v>
      </c>
      <c r="N78" s="119" t="s">
        <v>434</v>
      </c>
      <c r="O78" s="119" t="s">
        <v>434</v>
      </c>
    </row>
    <row r="79" ht="15.75" customHeight="1">
      <c r="A79" s="118" t="s">
        <v>300</v>
      </c>
      <c r="B79" s="119" t="s">
        <v>302</v>
      </c>
      <c r="C79" s="119" t="s">
        <v>302</v>
      </c>
      <c r="D79" s="119" t="s">
        <v>302</v>
      </c>
      <c r="E79" s="119" t="s">
        <v>302</v>
      </c>
      <c r="F79" s="6"/>
      <c r="G79" s="6"/>
      <c r="I79" s="118" t="s">
        <v>300</v>
      </c>
      <c r="J79" s="119" t="s">
        <v>346</v>
      </c>
      <c r="K79" s="119" t="s">
        <v>346</v>
      </c>
      <c r="L79" s="119" t="s">
        <v>305</v>
      </c>
      <c r="M79" s="119" t="s">
        <v>344</v>
      </c>
      <c r="N79" s="119" t="s">
        <v>305</v>
      </c>
      <c r="O79" s="119" t="s">
        <v>305</v>
      </c>
    </row>
    <row r="80" ht="15.75" customHeight="1">
      <c r="A80" s="118" t="s">
        <v>306</v>
      </c>
      <c r="B80" s="119" t="s">
        <v>660</v>
      </c>
      <c r="C80" s="119" t="s">
        <v>658</v>
      </c>
      <c r="D80" s="119" t="s">
        <v>883</v>
      </c>
      <c r="E80" s="119" t="s">
        <v>379</v>
      </c>
      <c r="F80" s="6"/>
      <c r="G80" s="6"/>
      <c r="I80" s="118" t="s">
        <v>306</v>
      </c>
      <c r="J80" s="119" t="s">
        <v>884</v>
      </c>
      <c r="K80" s="119" t="s">
        <v>575</v>
      </c>
      <c r="L80" s="119" t="s">
        <v>575</v>
      </c>
      <c r="M80" s="119" t="s">
        <v>410</v>
      </c>
      <c r="N80" s="119" t="s">
        <v>885</v>
      </c>
      <c r="O80" s="119" t="s">
        <v>70</v>
      </c>
    </row>
    <row r="81" ht="15.75" customHeight="1">
      <c r="A81" s="118" t="s">
        <v>311</v>
      </c>
      <c r="B81" s="119" t="s">
        <v>765</v>
      </c>
      <c r="C81" s="119" t="s">
        <v>446</v>
      </c>
      <c r="D81" s="119" t="s">
        <v>886</v>
      </c>
      <c r="E81" s="119" t="s">
        <v>767</v>
      </c>
      <c r="F81" s="6"/>
      <c r="G81" s="6"/>
      <c r="I81" s="118" t="s">
        <v>311</v>
      </c>
      <c r="J81" s="119" t="s">
        <v>352</v>
      </c>
      <c r="K81" s="119" t="s">
        <v>383</v>
      </c>
      <c r="L81" s="119" t="s">
        <v>383</v>
      </c>
      <c r="M81" s="119" t="s">
        <v>887</v>
      </c>
      <c r="N81" s="119" t="s">
        <v>355</v>
      </c>
      <c r="O81" s="119" t="s">
        <v>888</v>
      </c>
    </row>
    <row r="82" ht="15.75" customHeight="1">
      <c r="A82" s="120" t="s">
        <v>316</v>
      </c>
      <c r="B82" s="121" t="s">
        <v>634</v>
      </c>
      <c r="C82" s="121" t="s">
        <v>771</v>
      </c>
      <c r="D82" s="121" t="s">
        <v>318</v>
      </c>
      <c r="E82" s="121" t="s">
        <v>206</v>
      </c>
      <c r="F82" s="6"/>
      <c r="G82" s="6"/>
      <c r="I82" s="120" t="s">
        <v>316</v>
      </c>
      <c r="J82" s="121" t="s">
        <v>36</v>
      </c>
      <c r="K82" s="121" t="s">
        <v>184</v>
      </c>
      <c r="L82" s="121" t="s">
        <v>206</v>
      </c>
      <c r="M82" s="121" t="s">
        <v>361</v>
      </c>
      <c r="N82" s="121" t="s">
        <v>889</v>
      </c>
      <c r="O82" s="121" t="s">
        <v>188</v>
      </c>
    </row>
    <row r="83" ht="15.75" customHeight="1">
      <c r="A83" s="122"/>
      <c r="B83" s="121" t="s">
        <v>890</v>
      </c>
      <c r="C83" s="121" t="s">
        <v>326</v>
      </c>
      <c r="D83" s="121" t="s">
        <v>210</v>
      </c>
      <c r="E83" s="121" t="s">
        <v>321</v>
      </c>
      <c r="F83" s="6"/>
      <c r="G83" s="6"/>
      <c r="I83" s="122"/>
      <c r="J83" s="121" t="s">
        <v>449</v>
      </c>
      <c r="K83" s="121" t="s">
        <v>824</v>
      </c>
      <c r="L83" s="121" t="s">
        <v>637</v>
      </c>
      <c r="M83" s="121" t="s">
        <v>639</v>
      </c>
      <c r="N83" s="121" t="s">
        <v>637</v>
      </c>
      <c r="O83" s="121" t="s">
        <v>516</v>
      </c>
    </row>
    <row r="84" ht="15.75" customHeight="1">
      <c r="A84" s="122"/>
      <c r="B84" s="121" t="s">
        <v>669</v>
      </c>
      <c r="C84" s="121" t="s">
        <v>320</v>
      </c>
      <c r="D84" s="121" t="s">
        <v>320</v>
      </c>
      <c r="E84" s="121" t="s">
        <v>362</v>
      </c>
      <c r="F84" s="6"/>
      <c r="G84" s="6"/>
      <c r="I84" s="122"/>
      <c r="J84" s="121" t="s">
        <v>891</v>
      </c>
      <c r="K84" s="121" t="s">
        <v>394</v>
      </c>
      <c r="L84" s="121" t="s">
        <v>518</v>
      </c>
      <c r="M84" s="121" t="s">
        <v>390</v>
      </c>
      <c r="N84" s="121" t="s">
        <v>396</v>
      </c>
      <c r="O84" s="121" t="s">
        <v>392</v>
      </c>
    </row>
    <row r="85" ht="15.75" customHeight="1">
      <c r="A85" s="122"/>
      <c r="B85" s="121" t="s">
        <v>320</v>
      </c>
      <c r="C85" s="121" t="s">
        <v>388</v>
      </c>
      <c r="D85" s="121" t="s">
        <v>317</v>
      </c>
      <c r="E85" s="121" t="s">
        <v>320</v>
      </c>
      <c r="F85" s="6"/>
      <c r="G85" s="6"/>
      <c r="I85" s="122"/>
      <c r="J85" s="121" t="s">
        <v>892</v>
      </c>
      <c r="K85" s="121" t="s">
        <v>364</v>
      </c>
      <c r="L85" s="121" t="s">
        <v>799</v>
      </c>
      <c r="M85" s="121" t="s">
        <v>395</v>
      </c>
      <c r="N85" s="121" t="s">
        <v>893</v>
      </c>
      <c r="O85" s="121" t="s">
        <v>324</v>
      </c>
    </row>
    <row r="86" ht="15.75" customHeight="1">
      <c r="A86" s="120" t="s">
        <v>335</v>
      </c>
      <c r="B86" s="123" t="s">
        <v>894</v>
      </c>
      <c r="F86" s="6"/>
      <c r="G86" s="6"/>
      <c r="I86" s="120" t="s">
        <v>333</v>
      </c>
      <c r="J86" s="121" t="s">
        <v>895</v>
      </c>
    </row>
    <row r="87" ht="15.75" customHeight="1">
      <c r="I87" s="120" t="s">
        <v>335</v>
      </c>
      <c r="J87" s="123" t="s">
        <v>896</v>
      </c>
    </row>
    <row r="88" ht="15.75" customHeight="1"/>
    <row r="89" ht="15.75" customHeight="1">
      <c r="A89" s="115" t="s">
        <v>897</v>
      </c>
    </row>
    <row r="90" ht="41.25" customHeight="1">
      <c r="A90" s="116"/>
      <c r="B90" s="117" t="str">
        <f>IMAGE("https://raw.githubusercontent.com/msikma/pokesprite/master/pokemon-gen8/regular/crawdaunt.png",4, 90, 100)</f>
        <v/>
      </c>
      <c r="C90" s="117" t="str">
        <f>IMAGE("https://raw.githubusercontent.com/msikma/pokesprite/master/pokemon-gen8/regular/slaking.png",4, 90, 100)</f>
        <v/>
      </c>
      <c r="D90" s="117" t="str">
        <f>IMAGE("https://raw.githubusercontent.com/msikma/pokesprite/master/pokemon-gen8/regular/plusle.png",4, 100, 110)</f>
        <v/>
      </c>
      <c r="E90" s="117" t="str">
        <f>IMAGE("https://raw.githubusercontent.com/msikma/pokesprite/master/pokemon-gen8/regular/gardevoir.png",4, 80, 100)</f>
        <v/>
      </c>
      <c r="F90" s="117" t="str">
        <f>IMAGE("https://raw.githubusercontent.com/msikma/pokesprite/master/pokemon-gen8/regular/sceptile.png",4, 75, 90)</f>
        <v/>
      </c>
      <c r="G90" s="117" t="str">
        <f>IMAGE("https://raw.githubusercontent.com/msikma/pokesprite/master/pokemon-gen8/regular/hariyama.png",4, 100, 110)</f>
        <v/>
      </c>
    </row>
    <row r="91" ht="15.75" customHeight="1">
      <c r="A91" s="116" t="s">
        <v>293</v>
      </c>
      <c r="B91" s="117" t="s">
        <v>898</v>
      </c>
      <c r="C91" s="117" t="s">
        <v>899</v>
      </c>
      <c r="D91" s="117" t="s">
        <v>900</v>
      </c>
      <c r="E91" s="117" t="s">
        <v>901</v>
      </c>
      <c r="F91" s="117" t="s">
        <v>902</v>
      </c>
      <c r="G91" s="117" t="s">
        <v>903</v>
      </c>
    </row>
    <row r="92" ht="15.75" customHeight="1">
      <c r="A92" s="118" t="s">
        <v>299</v>
      </c>
      <c r="B92" s="119">
        <v>30.0</v>
      </c>
      <c r="C92" s="119">
        <v>30.0</v>
      </c>
      <c r="D92" s="119">
        <v>30.0</v>
      </c>
      <c r="E92" s="119">
        <v>30.0</v>
      </c>
      <c r="F92" s="119">
        <v>30.0</v>
      </c>
      <c r="G92" s="119">
        <v>30.0</v>
      </c>
    </row>
    <row r="93" ht="15.75" customHeight="1">
      <c r="A93" s="118" t="s">
        <v>300</v>
      </c>
      <c r="B93" s="119" t="s">
        <v>302</v>
      </c>
      <c r="C93" s="119" t="s">
        <v>305</v>
      </c>
      <c r="D93" s="119" t="s">
        <v>346</v>
      </c>
      <c r="E93" s="119" t="s">
        <v>346</v>
      </c>
      <c r="F93" s="119" t="s">
        <v>305</v>
      </c>
      <c r="G93" s="119" t="s">
        <v>302</v>
      </c>
    </row>
    <row r="94" ht="15.75" customHeight="1">
      <c r="A94" s="118" t="s">
        <v>306</v>
      </c>
      <c r="B94" s="119" t="s">
        <v>658</v>
      </c>
      <c r="C94" s="119" t="s">
        <v>904</v>
      </c>
      <c r="D94" s="119" t="s">
        <v>905</v>
      </c>
      <c r="E94" s="119" t="s">
        <v>135</v>
      </c>
      <c r="F94" s="119" t="s">
        <v>763</v>
      </c>
      <c r="G94" s="119" t="s">
        <v>906</v>
      </c>
    </row>
    <row r="95" ht="15.75" customHeight="1">
      <c r="A95" s="118" t="s">
        <v>311</v>
      </c>
      <c r="B95" s="119" t="s">
        <v>352</v>
      </c>
      <c r="C95" s="119" t="s">
        <v>383</v>
      </c>
      <c r="D95" s="119" t="s">
        <v>382</v>
      </c>
      <c r="E95" s="119" t="s">
        <v>383</v>
      </c>
      <c r="F95" s="119" t="s">
        <v>355</v>
      </c>
      <c r="G95" s="119" t="s">
        <v>907</v>
      </c>
    </row>
    <row r="96" ht="15.75" customHeight="1">
      <c r="A96" s="120" t="s">
        <v>316</v>
      </c>
      <c r="B96" s="121" t="s">
        <v>771</v>
      </c>
      <c r="C96" s="121" t="s">
        <v>798</v>
      </c>
      <c r="D96" s="121" t="s">
        <v>597</v>
      </c>
      <c r="E96" s="121" t="s">
        <v>710</v>
      </c>
      <c r="F96" s="121" t="s">
        <v>188</v>
      </c>
      <c r="G96" s="121" t="s">
        <v>362</v>
      </c>
    </row>
    <row r="97" ht="15.75" customHeight="1">
      <c r="A97" s="122"/>
      <c r="B97" s="121" t="s">
        <v>638</v>
      </c>
      <c r="C97" s="121" t="s">
        <v>388</v>
      </c>
      <c r="D97" s="121" t="s">
        <v>398</v>
      </c>
      <c r="E97" s="121" t="s">
        <v>53</v>
      </c>
      <c r="F97" s="121" t="s">
        <v>826</v>
      </c>
      <c r="G97" s="121" t="s">
        <v>669</v>
      </c>
    </row>
    <row r="98" ht="15.75" customHeight="1">
      <c r="A98" s="122"/>
      <c r="B98" s="121" t="s">
        <v>388</v>
      </c>
      <c r="C98" s="121" t="s">
        <v>459</v>
      </c>
      <c r="D98" s="121" t="s">
        <v>361</v>
      </c>
      <c r="E98" s="121" t="s">
        <v>449</v>
      </c>
      <c r="F98" s="121" t="s">
        <v>362</v>
      </c>
      <c r="G98" s="121" t="s">
        <v>388</v>
      </c>
    </row>
    <row r="99" ht="15.75" customHeight="1">
      <c r="A99" s="122"/>
      <c r="B99" s="121" t="s">
        <v>563</v>
      </c>
      <c r="C99" s="121" t="s">
        <v>327</v>
      </c>
      <c r="D99" s="121" t="s">
        <v>390</v>
      </c>
      <c r="E99" s="121" t="s">
        <v>863</v>
      </c>
      <c r="F99" s="121" t="s">
        <v>396</v>
      </c>
      <c r="G99" s="121" t="s">
        <v>634</v>
      </c>
    </row>
    <row r="100" ht="15.75" customHeight="1">
      <c r="A100" s="120" t="s">
        <v>335</v>
      </c>
      <c r="B100" s="123" t="s">
        <v>908</v>
      </c>
    </row>
    <row r="101" ht="15.75" customHeight="1"/>
    <row r="102" ht="15.75" customHeight="1"/>
    <row r="103" ht="15.75" customHeight="1">
      <c r="A103" s="115" t="s">
        <v>909</v>
      </c>
    </row>
    <row r="104" ht="41.25" customHeight="1">
      <c r="A104" s="116"/>
      <c r="B104" s="117" t="str">
        <f>IMAGE("https://raw.githubusercontent.com/msikma/pokesprite/master/pokemon-gen8/regular/gengar.png",4, 70, 100)</f>
        <v/>
      </c>
      <c r="C104" s="117" t="str">
        <f>IMAGE("https://raw.githubusercontent.com/msikma/pokesprite/master/pokemon-gen8/regular/nihilego.png",4, 70, 90)</f>
        <v/>
      </c>
      <c r="D104" s="117" t="str">
        <f>IMAGE("https://raw.githubusercontent.com/msikma/pokesprite/master/pokemon-gen8/regular/magearna.png",4, 70, 90)</f>
        <v/>
      </c>
      <c r="E104" s="117" t="str">
        <f>IMAGE("https://raw.githubusercontent.com/msikma/pokesprite/master/pokemon-gen8/regular/urshifu.png",4, 70, 90)</f>
        <v/>
      </c>
      <c r="F104" s="117" t="str">
        <f>IMAGE("https://raw.githubusercontent.com/msikma/pokesprite/master/pokemon-gen8/regular/deoxys-attack.png",4, 90, 100)</f>
        <v/>
      </c>
      <c r="G104" s="117" t="str">
        <f>IMAGE("https://raw.githubusercontent.com/msikma/pokesprite/master/pokemon-gen8/regular/sceptile-mega.png",4, 90, 100)</f>
        <v/>
      </c>
    </row>
    <row r="105" ht="15.75" customHeight="1">
      <c r="A105" s="116" t="s">
        <v>293</v>
      </c>
      <c r="B105" s="117" t="s">
        <v>910</v>
      </c>
      <c r="C105" s="117" t="s">
        <v>911</v>
      </c>
      <c r="D105" s="117" t="s">
        <v>431</v>
      </c>
      <c r="E105" s="117" t="s">
        <v>912</v>
      </c>
      <c r="F105" s="117" t="s">
        <v>913</v>
      </c>
      <c r="G105" s="117" t="s">
        <v>914</v>
      </c>
    </row>
    <row r="106" ht="15.75" customHeight="1">
      <c r="A106" s="118" t="s">
        <v>299</v>
      </c>
      <c r="B106" s="119" t="s">
        <v>434</v>
      </c>
      <c r="C106" s="119" t="s">
        <v>434</v>
      </c>
      <c r="D106" s="119" t="s">
        <v>434</v>
      </c>
      <c r="E106" s="119" t="s">
        <v>434</v>
      </c>
      <c r="F106" s="119" t="s">
        <v>434</v>
      </c>
      <c r="G106" s="119" t="s">
        <v>434</v>
      </c>
    </row>
    <row r="107" ht="15.75" customHeight="1">
      <c r="A107" s="118" t="s">
        <v>300</v>
      </c>
      <c r="B107" s="119" t="s">
        <v>346</v>
      </c>
      <c r="C107" s="119" t="s">
        <v>346</v>
      </c>
      <c r="D107" s="119" t="s">
        <v>344</v>
      </c>
      <c r="E107" s="119" t="s">
        <v>305</v>
      </c>
      <c r="F107" s="119" t="s">
        <v>554</v>
      </c>
      <c r="G107" s="119" t="s">
        <v>305</v>
      </c>
    </row>
    <row r="108" ht="15.75" customHeight="1">
      <c r="A108" s="118" t="s">
        <v>306</v>
      </c>
      <c r="B108" s="119" t="s">
        <v>309</v>
      </c>
      <c r="C108" s="119" t="s">
        <v>915</v>
      </c>
      <c r="D108" s="119" t="s">
        <v>440</v>
      </c>
      <c r="E108" s="119" t="s">
        <v>659</v>
      </c>
      <c r="F108" s="119" t="s">
        <v>531</v>
      </c>
      <c r="G108" s="119" t="s">
        <v>793</v>
      </c>
    </row>
    <row r="109" ht="15.75" customHeight="1">
      <c r="A109" s="118" t="s">
        <v>311</v>
      </c>
      <c r="B109" s="119" t="s">
        <v>352</v>
      </c>
      <c r="C109" s="119" t="s">
        <v>537</v>
      </c>
      <c r="D109" s="119" t="s">
        <v>444</v>
      </c>
      <c r="E109" s="119" t="s">
        <v>446</v>
      </c>
      <c r="F109" s="119" t="s">
        <v>355</v>
      </c>
      <c r="G109" s="119" t="s">
        <v>916</v>
      </c>
    </row>
    <row r="110" ht="15.75" customHeight="1">
      <c r="A110" s="120" t="s">
        <v>316</v>
      </c>
      <c r="B110" s="121" t="s">
        <v>456</v>
      </c>
      <c r="C110" s="121" t="s">
        <v>179</v>
      </c>
      <c r="D110" s="121" t="s">
        <v>88</v>
      </c>
      <c r="E110" s="121" t="s">
        <v>917</v>
      </c>
      <c r="F110" s="121" t="s">
        <v>710</v>
      </c>
      <c r="G110" s="121" t="s">
        <v>43</v>
      </c>
    </row>
    <row r="111" ht="15.75" customHeight="1">
      <c r="A111" s="122"/>
      <c r="B111" s="121" t="s">
        <v>742</v>
      </c>
      <c r="C111" s="121" t="s">
        <v>742</v>
      </c>
      <c r="D111" s="124" t="s">
        <v>449</v>
      </c>
      <c r="E111" s="121" t="s">
        <v>392</v>
      </c>
      <c r="F111" s="121" t="s">
        <v>491</v>
      </c>
      <c r="G111" s="121" t="s">
        <v>918</v>
      </c>
    </row>
    <row r="112" ht="15.75" customHeight="1">
      <c r="A112" s="122"/>
      <c r="B112" s="121" t="s">
        <v>418</v>
      </c>
      <c r="C112" s="121" t="s">
        <v>361</v>
      </c>
      <c r="D112" s="121" t="s">
        <v>361</v>
      </c>
      <c r="E112" s="121" t="s">
        <v>771</v>
      </c>
      <c r="F112" s="124" t="s">
        <v>641</v>
      </c>
      <c r="G112" s="121" t="s">
        <v>321</v>
      </c>
    </row>
    <row r="113" ht="15.75" customHeight="1">
      <c r="A113" s="122"/>
      <c r="B113" s="121" t="s">
        <v>357</v>
      </c>
      <c r="C113" s="121" t="s">
        <v>398</v>
      </c>
      <c r="D113" s="121" t="s">
        <v>418</v>
      </c>
      <c r="E113" s="121" t="s">
        <v>331</v>
      </c>
      <c r="F113" s="121" t="s">
        <v>799</v>
      </c>
      <c r="G113" s="121" t="s">
        <v>486</v>
      </c>
    </row>
    <row r="114" ht="15.75" customHeight="1">
      <c r="A114" s="120" t="s">
        <v>919</v>
      </c>
      <c r="B114" s="121" t="s">
        <v>920</v>
      </c>
    </row>
    <row r="115" ht="15.75" customHeight="1">
      <c r="A115" s="120" t="s">
        <v>335</v>
      </c>
      <c r="B115" s="123" t="s">
        <v>921</v>
      </c>
    </row>
    <row r="116" ht="15.75" customHeight="1"/>
    <row r="117" ht="15.75" customHeight="1"/>
    <row r="118" ht="15.75" customHeight="1">
      <c r="A118" s="115" t="s">
        <v>922</v>
      </c>
    </row>
    <row r="119" ht="41.25" customHeight="1">
      <c r="A119" s="116"/>
      <c r="B119" s="117" t="str">
        <f>IMAGE("https://raw.githubusercontent.com/msikma/pokesprite/master/pokemon-gen8/regular/tyrantrum.png",4, 80, 100)</f>
        <v/>
      </c>
      <c r="C119" s="117" t="str">
        <f>IMAGE("https://raw.githubusercontent.com/msikma/pokesprite/master/pokemon-gen8/regular/marowak-alola.png",4, 70, 100)</f>
        <v/>
      </c>
      <c r="D119" s="117" t="str">
        <f>IMAGE("https://raw.githubusercontent.com/msikma/pokesprite/master/pokemon-gen8/regular/empoleon.png",4, 100, 110)</f>
        <v/>
      </c>
      <c r="E119" s="117" t="str">
        <f>IMAGE("https://raw.githubusercontent.com/msikma/pokesprite/master/pokemon-gen8/regular/landorus.png",4, 70, 100)</f>
        <v/>
      </c>
      <c r="F119" s="117" t="str">
        <f>IMAGE("https://raw.githubusercontent.com/msikma/pokesprite/master/pokemon-gen8/regular/exploud.png",4, 70, 90)</f>
        <v/>
      </c>
      <c r="G119" s="117" t="str">
        <f>IMAGE("https://raw.githubusercontent.com/msikma/pokesprite/master/pokemon-gen8/regular/sceptile-mega.png",4, 90, 100)</f>
        <v/>
      </c>
    </row>
    <row r="120" ht="15.75" customHeight="1">
      <c r="A120" s="116" t="s">
        <v>293</v>
      </c>
      <c r="B120" s="117" t="s">
        <v>923</v>
      </c>
      <c r="C120" s="117" t="s">
        <v>924</v>
      </c>
      <c r="D120" s="117" t="s">
        <v>552</v>
      </c>
      <c r="E120" s="117" t="s">
        <v>925</v>
      </c>
      <c r="F120" s="117" t="s">
        <v>926</v>
      </c>
      <c r="G120" s="117" t="s">
        <v>914</v>
      </c>
    </row>
    <row r="121" ht="15.75" customHeight="1">
      <c r="A121" s="118" t="s">
        <v>299</v>
      </c>
      <c r="B121" s="119" t="s">
        <v>434</v>
      </c>
      <c r="C121" s="119" t="s">
        <v>434</v>
      </c>
      <c r="D121" s="119" t="s">
        <v>434</v>
      </c>
      <c r="E121" s="119" t="s">
        <v>434</v>
      </c>
      <c r="F121" s="119" t="s">
        <v>434</v>
      </c>
      <c r="G121" s="119" t="s">
        <v>434</v>
      </c>
    </row>
    <row r="122" ht="15.75" customHeight="1">
      <c r="A122" s="118" t="s">
        <v>300</v>
      </c>
      <c r="B122" s="119" t="s">
        <v>302</v>
      </c>
      <c r="C122" s="119" t="s">
        <v>302</v>
      </c>
      <c r="D122" s="119" t="s">
        <v>304</v>
      </c>
      <c r="E122" s="119" t="s">
        <v>472</v>
      </c>
      <c r="F122" s="119" t="s">
        <v>344</v>
      </c>
      <c r="G122" s="119" t="s">
        <v>305</v>
      </c>
    </row>
    <row r="123" ht="15.75" customHeight="1">
      <c r="A123" s="118" t="s">
        <v>306</v>
      </c>
      <c r="B123" s="119" t="s">
        <v>927</v>
      </c>
      <c r="C123" s="119" t="s">
        <v>928</v>
      </c>
      <c r="D123" s="119" t="s">
        <v>557</v>
      </c>
      <c r="E123" s="119" t="s">
        <v>438</v>
      </c>
      <c r="F123" s="119" t="s">
        <v>476</v>
      </c>
      <c r="G123" s="119" t="s">
        <v>793</v>
      </c>
    </row>
    <row r="124" ht="15.75" customHeight="1">
      <c r="A124" s="118" t="s">
        <v>311</v>
      </c>
      <c r="B124" s="119" t="s">
        <v>352</v>
      </c>
      <c r="C124" s="119" t="s">
        <v>929</v>
      </c>
      <c r="D124" s="119" t="s">
        <v>383</v>
      </c>
      <c r="E124" s="119" t="s">
        <v>355</v>
      </c>
      <c r="F124" s="119" t="s">
        <v>930</v>
      </c>
      <c r="G124" s="119" t="s">
        <v>916</v>
      </c>
    </row>
    <row r="125" ht="15.75" customHeight="1">
      <c r="A125" s="120" t="s">
        <v>316</v>
      </c>
      <c r="B125" s="121" t="s">
        <v>520</v>
      </c>
      <c r="C125" s="121" t="s">
        <v>931</v>
      </c>
      <c r="D125" s="121" t="s">
        <v>53</v>
      </c>
      <c r="E125" s="121" t="s">
        <v>420</v>
      </c>
      <c r="F125" s="121" t="s">
        <v>484</v>
      </c>
      <c r="G125" s="121" t="s">
        <v>188</v>
      </c>
    </row>
    <row r="126" ht="15.75" customHeight="1">
      <c r="A126" s="122"/>
      <c r="B126" s="121" t="s">
        <v>932</v>
      </c>
      <c r="C126" s="121" t="s">
        <v>799</v>
      </c>
      <c r="D126" s="121" t="s">
        <v>364</v>
      </c>
      <c r="E126" s="121" t="s">
        <v>396</v>
      </c>
      <c r="F126" s="121" t="s">
        <v>399</v>
      </c>
      <c r="G126" s="121" t="s">
        <v>918</v>
      </c>
    </row>
    <row r="127" ht="15.75" customHeight="1">
      <c r="A127" s="122"/>
      <c r="B127" s="121" t="s">
        <v>486</v>
      </c>
      <c r="C127" s="121" t="s">
        <v>933</v>
      </c>
      <c r="D127" s="121" t="s">
        <v>934</v>
      </c>
      <c r="E127" s="121" t="s">
        <v>710</v>
      </c>
      <c r="F127" s="121" t="s">
        <v>394</v>
      </c>
      <c r="G127" s="121" t="s">
        <v>321</v>
      </c>
    </row>
    <row r="128" ht="15.75" customHeight="1">
      <c r="A128" s="122"/>
      <c r="B128" s="121" t="s">
        <v>392</v>
      </c>
      <c r="C128" s="121" t="s">
        <v>188</v>
      </c>
      <c r="D128" s="121" t="s">
        <v>491</v>
      </c>
      <c r="E128" s="121" t="s">
        <v>390</v>
      </c>
      <c r="F128" s="121" t="s">
        <v>491</v>
      </c>
      <c r="G128" s="121" t="s">
        <v>486</v>
      </c>
    </row>
    <row r="129" ht="15.75" customHeight="1">
      <c r="A129" s="120" t="s">
        <v>333</v>
      </c>
      <c r="B129" s="121" t="s">
        <v>865</v>
      </c>
    </row>
    <row r="130" ht="15.75" customHeight="1">
      <c r="A130" s="120" t="s">
        <v>335</v>
      </c>
      <c r="B130" s="123" t="s">
        <v>935</v>
      </c>
    </row>
    <row r="131" ht="15.75" customHeight="1"/>
    <row r="132" ht="15.75" customHeight="1"/>
    <row r="133" ht="15.75" customHeight="1">
      <c r="I133" s="82"/>
      <c r="J133" s="82"/>
      <c r="K133" s="82"/>
      <c r="L133" s="82"/>
      <c r="M133" s="82"/>
      <c r="N133" s="82"/>
      <c r="O133" s="82"/>
    </row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6">
    <mergeCell ref="A3:N3"/>
    <mergeCell ref="A6:D6"/>
    <mergeCell ref="F6:I6"/>
    <mergeCell ref="K6:N6"/>
    <mergeCell ref="G17:I17"/>
    <mergeCell ref="L17:N17"/>
    <mergeCell ref="A19:W19"/>
    <mergeCell ref="B17:D17"/>
    <mergeCell ref="A22:G22"/>
    <mergeCell ref="I22:O22"/>
    <mergeCell ref="Q22:W22"/>
    <mergeCell ref="J33:O33"/>
    <mergeCell ref="R33:W33"/>
    <mergeCell ref="A36:W36"/>
    <mergeCell ref="B33:G33"/>
    <mergeCell ref="A39:G39"/>
    <mergeCell ref="I39:O39"/>
    <mergeCell ref="Q39:W39"/>
    <mergeCell ref="J50:O50"/>
    <mergeCell ref="R50:W50"/>
    <mergeCell ref="A53:W53"/>
    <mergeCell ref="B50:G50"/>
    <mergeCell ref="A56:G56"/>
    <mergeCell ref="I56:O56"/>
    <mergeCell ref="Q56:W56"/>
    <mergeCell ref="B67:G67"/>
    <mergeCell ref="R67:W67"/>
    <mergeCell ref="B68:G68"/>
    <mergeCell ref="R68:W68"/>
    <mergeCell ref="J86:O86"/>
    <mergeCell ref="J87:O87"/>
    <mergeCell ref="A89:G89"/>
    <mergeCell ref="B100:G100"/>
    <mergeCell ref="A103:G103"/>
    <mergeCell ref="B114:G114"/>
    <mergeCell ref="B115:G115"/>
    <mergeCell ref="A118:G118"/>
    <mergeCell ref="B129:G129"/>
    <mergeCell ref="B130:G130"/>
    <mergeCell ref="J67:O67"/>
    <mergeCell ref="J68:O68"/>
    <mergeCell ref="A73:G73"/>
    <mergeCell ref="I73:O73"/>
    <mergeCell ref="A75:E75"/>
    <mergeCell ref="I75:O75"/>
    <mergeCell ref="B86:E86"/>
  </mergeCells>
  <hyperlinks>
    <hyperlink r:id="rId1" ref="B17"/>
    <hyperlink r:id="rId2" ref="G17"/>
    <hyperlink r:id="rId3" ref="L17"/>
    <hyperlink r:id="rId4" ref="B33"/>
    <hyperlink r:id="rId5" ref="J33"/>
    <hyperlink r:id="rId6" ref="R33"/>
    <hyperlink r:id="rId7" ref="B50"/>
    <hyperlink r:id="rId8" ref="J50"/>
    <hyperlink r:id="rId9" ref="R50"/>
    <hyperlink r:id="rId10" ref="B68"/>
    <hyperlink r:id="rId11" ref="J68"/>
    <hyperlink r:id="rId12" ref="R68"/>
    <hyperlink r:id="rId13" ref="B86"/>
    <hyperlink r:id="rId14" ref="J87"/>
    <hyperlink r:id="rId15" ref="B100"/>
    <hyperlink r:id="rId16" ref="B115"/>
    <hyperlink r:id="rId17" ref="B130"/>
  </hyperlinks>
  <drawing r:id="rId1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0" width="21.57"/>
  </cols>
  <sheetData>
    <row r="1" ht="15.75" customHeight="1"/>
    <row r="2" ht="15.75" customHeight="1"/>
    <row r="3" ht="15.75" customHeight="1">
      <c r="A3" s="125" t="s">
        <v>936</v>
      </c>
      <c r="G3" s="84"/>
    </row>
    <row r="4" ht="41.25" customHeight="1">
      <c r="A4" s="126"/>
      <c r="B4" s="127" t="str">
        <f>IMAGE("https://raw.githubusercontent.com/msikma/pokesprite/master/pokemon-gen8/regular/solrock.png",4, 80, 100)</f>
        <v/>
      </c>
      <c r="C4" s="127" t="str">
        <f>IMAGE("https://raw.githubusercontent.com/msikma/pokesprite/master/pokemon-gen8/regular/seviper.png",4, 80, 100)</f>
        <v/>
      </c>
      <c r="D4" s="127" t="str">
        <f>IMAGE("https://raw.githubusercontent.com/msikma/pokesprite/master/pokemon-gen8/regular/houndour.png",4, 80, 100)</f>
        <v/>
      </c>
      <c r="E4" s="127" t="str">
        <f>IMAGE("https://raw.githubusercontent.com/msikma/pokesprite/master/pokemon-gen8/regular/mightyena.png",4, 80, 100)</f>
        <v/>
      </c>
      <c r="F4" s="127" t="str">
        <f>IMAGE("https://raw.githubusercontent.com/msikma/pokesprite/master/pokemon-gen8/regular/fearow.png",4, 80, 100)</f>
        <v/>
      </c>
      <c r="G4" s="88"/>
    </row>
    <row r="5" ht="15.75" customHeight="1">
      <c r="A5" s="126" t="s">
        <v>293</v>
      </c>
      <c r="B5" s="127" t="s">
        <v>937</v>
      </c>
      <c r="C5" s="127" t="s">
        <v>938</v>
      </c>
      <c r="D5" s="127" t="s">
        <v>939</v>
      </c>
      <c r="E5" s="127" t="s">
        <v>253</v>
      </c>
      <c r="F5" s="127" t="s">
        <v>48</v>
      </c>
      <c r="G5" s="88"/>
    </row>
    <row r="6" ht="15.75" customHeight="1">
      <c r="A6" s="128" t="s">
        <v>299</v>
      </c>
      <c r="B6" s="129" t="s">
        <v>882</v>
      </c>
      <c r="C6" s="129" t="s">
        <v>882</v>
      </c>
      <c r="D6" s="129" t="s">
        <v>434</v>
      </c>
      <c r="E6" s="129" t="s">
        <v>760</v>
      </c>
      <c r="F6" s="129" t="s">
        <v>760</v>
      </c>
      <c r="G6" s="6"/>
    </row>
    <row r="7" ht="15.75" customHeight="1">
      <c r="A7" s="130" t="s">
        <v>300</v>
      </c>
      <c r="B7" s="131" t="s">
        <v>305</v>
      </c>
      <c r="C7" s="131" t="s">
        <v>554</v>
      </c>
      <c r="D7" s="131" t="s">
        <v>346</v>
      </c>
      <c r="E7" s="131" t="s">
        <v>305</v>
      </c>
      <c r="F7" s="131" t="s">
        <v>305</v>
      </c>
      <c r="G7" s="6"/>
    </row>
    <row r="8" ht="15.75" customHeight="1">
      <c r="A8" s="130" t="s">
        <v>306</v>
      </c>
      <c r="B8" s="131" t="s">
        <v>309</v>
      </c>
      <c r="C8" s="131" t="s">
        <v>940</v>
      </c>
      <c r="D8" s="131" t="s">
        <v>127</v>
      </c>
      <c r="E8" s="131" t="s">
        <v>941</v>
      </c>
      <c r="F8" s="131" t="s">
        <v>793</v>
      </c>
      <c r="G8" s="6"/>
    </row>
    <row r="9" ht="15.75" customHeight="1">
      <c r="A9" s="130" t="s">
        <v>311</v>
      </c>
      <c r="B9" s="131" t="s">
        <v>942</v>
      </c>
      <c r="C9" s="131" t="s">
        <v>943</v>
      </c>
      <c r="D9" s="131" t="s">
        <v>352</v>
      </c>
      <c r="E9" s="131" t="s">
        <v>312</v>
      </c>
      <c r="F9" s="131" t="s">
        <v>765</v>
      </c>
      <c r="G9" s="6"/>
    </row>
    <row r="10" ht="15.75" customHeight="1">
      <c r="A10" s="132" t="s">
        <v>316</v>
      </c>
      <c r="B10" s="133" t="s">
        <v>46</v>
      </c>
      <c r="C10" s="133" t="s">
        <v>330</v>
      </c>
      <c r="D10" s="133" t="s">
        <v>184</v>
      </c>
      <c r="E10" s="133" t="s">
        <v>944</v>
      </c>
      <c r="F10" s="133" t="s">
        <v>319</v>
      </c>
      <c r="G10" s="6"/>
    </row>
    <row r="11" ht="15.75" customHeight="1">
      <c r="A11" s="134"/>
      <c r="B11" s="133" t="s">
        <v>320</v>
      </c>
      <c r="C11" s="133" t="s">
        <v>945</v>
      </c>
      <c r="D11" s="133" t="s">
        <v>768</v>
      </c>
      <c r="E11" s="133" t="s">
        <v>946</v>
      </c>
      <c r="F11" s="133" t="s">
        <v>947</v>
      </c>
      <c r="G11" s="6"/>
    </row>
    <row r="12" ht="15.75" customHeight="1">
      <c r="A12" s="134"/>
      <c r="B12" s="133" t="s">
        <v>670</v>
      </c>
      <c r="C12" s="133" t="s">
        <v>317</v>
      </c>
      <c r="D12" s="133" t="s">
        <v>948</v>
      </c>
      <c r="E12" s="133" t="s">
        <v>945</v>
      </c>
      <c r="F12" s="133" t="s">
        <v>949</v>
      </c>
      <c r="G12" s="6"/>
    </row>
    <row r="13" ht="15.75" customHeight="1">
      <c r="A13" s="134"/>
      <c r="B13" s="135" t="s">
        <v>950</v>
      </c>
      <c r="C13" s="133" t="s">
        <v>951</v>
      </c>
      <c r="D13" s="133" t="s">
        <v>802</v>
      </c>
      <c r="E13" s="133" t="s">
        <v>221</v>
      </c>
      <c r="F13" s="133" t="s">
        <v>332</v>
      </c>
      <c r="G13" s="6"/>
    </row>
    <row r="14" ht="15.75" customHeight="1">
      <c r="A14" s="132" t="s">
        <v>335</v>
      </c>
      <c r="B14" s="136" t="s">
        <v>952</v>
      </c>
    </row>
    <row r="15" ht="15.75" customHeight="1"/>
    <row r="16" ht="15.75" customHeight="1"/>
    <row r="17" ht="15.75" customHeight="1">
      <c r="A17" s="125" t="s">
        <v>953</v>
      </c>
      <c r="F17" s="84"/>
      <c r="G17" s="84"/>
    </row>
    <row r="18" ht="41.25" customHeight="1">
      <c r="A18" s="126"/>
      <c r="B18" s="127" t="str">
        <f>IMAGE("https://raw.githubusercontent.com/msikma/pokesprite/master/pokemon-gen8/regular/arcanine.png",4, 80, 100)</f>
        <v/>
      </c>
      <c r="C18" s="127" t="str">
        <f>IMAGE("https://raw.githubusercontent.com/msikma/pokesprite/master/pokemon-gen8/regular/druddigon.png",4, 80, 100)</f>
        <v/>
      </c>
      <c r="D18" s="127" t="str">
        <f>IMAGE("https://raw.githubusercontent.com/msikma/pokesprite/master/pokemon-gen8/regular/togedemaru.png",4, 80, 100)</f>
        <v/>
      </c>
      <c r="E18" s="127" t="str">
        <f>IMAGE("https://raw.githubusercontent.com/msikma/pokesprite/master/pokemon-gen8/regular/komala.png",4, 80, 100)</f>
        <v/>
      </c>
      <c r="F18" s="88"/>
      <c r="G18" s="88"/>
    </row>
    <row r="19" ht="15.75" customHeight="1">
      <c r="A19" s="126" t="s">
        <v>293</v>
      </c>
      <c r="B19" s="127" t="s">
        <v>954</v>
      </c>
      <c r="C19" s="127" t="s">
        <v>955</v>
      </c>
      <c r="D19" s="127" t="s">
        <v>956</v>
      </c>
      <c r="E19" s="127" t="s">
        <v>270</v>
      </c>
      <c r="F19" s="88"/>
      <c r="G19" s="88"/>
    </row>
    <row r="20" ht="15.75" customHeight="1">
      <c r="A20" s="128" t="s">
        <v>299</v>
      </c>
      <c r="B20" s="129" t="s">
        <v>882</v>
      </c>
      <c r="C20" s="129" t="s">
        <v>434</v>
      </c>
      <c r="D20" s="129" t="s">
        <v>760</v>
      </c>
      <c r="E20" s="129" t="s">
        <v>434</v>
      </c>
      <c r="F20" s="6"/>
      <c r="G20" s="6"/>
    </row>
    <row r="21" ht="15.75" customHeight="1">
      <c r="A21" s="130" t="s">
        <v>300</v>
      </c>
      <c r="B21" s="131" t="s">
        <v>305</v>
      </c>
      <c r="C21" s="131" t="s">
        <v>957</v>
      </c>
      <c r="D21" s="131" t="s">
        <v>301</v>
      </c>
      <c r="E21" s="131" t="s">
        <v>302</v>
      </c>
      <c r="F21" s="6"/>
      <c r="G21" s="6"/>
    </row>
    <row r="22" ht="15.75" customHeight="1">
      <c r="A22" s="130" t="s">
        <v>306</v>
      </c>
      <c r="B22" s="131" t="s">
        <v>381</v>
      </c>
      <c r="C22" s="131" t="s">
        <v>851</v>
      </c>
      <c r="D22" s="131" t="s">
        <v>348</v>
      </c>
      <c r="E22" s="131" t="s">
        <v>958</v>
      </c>
      <c r="F22" s="6"/>
      <c r="G22" s="6"/>
    </row>
    <row r="23" ht="15.75" customHeight="1">
      <c r="A23" s="130" t="s">
        <v>311</v>
      </c>
      <c r="B23" s="131" t="s">
        <v>959</v>
      </c>
      <c r="C23" s="131" t="s">
        <v>383</v>
      </c>
      <c r="D23" s="131" t="s">
        <v>853</v>
      </c>
      <c r="E23" s="131" t="s">
        <v>930</v>
      </c>
      <c r="F23" s="6"/>
      <c r="G23" s="6"/>
    </row>
    <row r="24" ht="15.75" customHeight="1">
      <c r="A24" s="132" t="s">
        <v>316</v>
      </c>
      <c r="B24" s="135" t="s">
        <v>960</v>
      </c>
      <c r="C24" s="133" t="s">
        <v>21</v>
      </c>
      <c r="D24" s="133" t="s">
        <v>331</v>
      </c>
      <c r="E24" s="133" t="s">
        <v>74</v>
      </c>
      <c r="F24" s="6"/>
      <c r="G24" s="6"/>
    </row>
    <row r="25" ht="15.75" customHeight="1">
      <c r="A25" s="134"/>
      <c r="B25" s="133" t="s">
        <v>961</v>
      </c>
      <c r="C25" s="133" t="s">
        <v>74</v>
      </c>
      <c r="D25" s="133" t="s">
        <v>962</v>
      </c>
      <c r="E25" s="133" t="s">
        <v>963</v>
      </c>
      <c r="F25" s="6"/>
      <c r="G25" s="6"/>
    </row>
    <row r="26" ht="15.75" customHeight="1">
      <c r="A26" s="134"/>
      <c r="B26" s="133" t="s">
        <v>805</v>
      </c>
      <c r="C26" s="133" t="s">
        <v>964</v>
      </c>
      <c r="D26" s="133" t="s">
        <v>637</v>
      </c>
      <c r="E26" s="133"/>
      <c r="F26" s="6"/>
      <c r="G26" s="6"/>
    </row>
    <row r="27" ht="15.75" customHeight="1">
      <c r="A27" s="134"/>
      <c r="B27" s="133" t="s">
        <v>317</v>
      </c>
      <c r="C27" s="133" t="s">
        <v>965</v>
      </c>
      <c r="D27" s="133" t="s">
        <v>966</v>
      </c>
      <c r="E27" s="133"/>
      <c r="F27" s="6"/>
      <c r="G27" s="6"/>
    </row>
    <row r="28" ht="15.75" customHeight="1">
      <c r="A28" s="132" t="s">
        <v>335</v>
      </c>
      <c r="B28" s="136" t="s">
        <v>967</v>
      </c>
    </row>
    <row r="29" ht="15.75" customHeight="1"/>
    <row r="30" ht="15.75" customHeight="1"/>
    <row r="31" ht="15.75" customHeight="1">
      <c r="A31" s="125" t="s">
        <v>968</v>
      </c>
      <c r="F31" s="84"/>
    </row>
    <row r="32" ht="41.25" customHeight="1">
      <c r="A32" s="126"/>
      <c r="B32" s="127" t="str">
        <f>IMAGE("https://raw.githubusercontent.com/msikma/pokesprite/master/pokemon-gen8/regular/persian-alola.png",4, 100, 110)</f>
        <v/>
      </c>
      <c r="C32" s="127" t="str">
        <f>IMAGE("https://raw.githubusercontent.com/msikma/pokesprite/master/pokemon-gen8/regular/crobat.png",4, 80, 100)</f>
        <v/>
      </c>
      <c r="D32" s="127" t="str">
        <f>IMAGE("https://raw.githubusercontent.com/msikma/pokesprite/master/pokemon-gen8/regular/raticate.png",4, 100, 110)</f>
        <v/>
      </c>
      <c r="E32" s="127" t="str">
        <f>IMAGE("https://raw.githubusercontent.com/msikma/pokesprite/master/pokemon-gen8/regular/octillery.png",4, 80, 100)</f>
        <v/>
      </c>
      <c r="F32" s="88"/>
    </row>
    <row r="33" ht="15.75" customHeight="1">
      <c r="A33" s="126" t="s">
        <v>293</v>
      </c>
      <c r="B33" s="127" t="s">
        <v>969</v>
      </c>
      <c r="C33" s="127" t="s">
        <v>970</v>
      </c>
      <c r="D33" s="127" t="s">
        <v>59</v>
      </c>
      <c r="E33" s="127" t="s">
        <v>971</v>
      </c>
      <c r="F33" s="88"/>
    </row>
    <row r="34" ht="15.75" customHeight="1">
      <c r="A34" s="128" t="s">
        <v>299</v>
      </c>
      <c r="B34" s="129" t="s">
        <v>760</v>
      </c>
      <c r="C34" s="129" t="s">
        <v>760</v>
      </c>
      <c r="D34" s="129" t="s">
        <v>434</v>
      </c>
      <c r="E34" s="129" t="s">
        <v>434</v>
      </c>
      <c r="F34" s="6"/>
    </row>
    <row r="35" ht="15.75" customHeight="1">
      <c r="A35" s="130" t="s">
        <v>300</v>
      </c>
      <c r="B35" s="131" t="s">
        <v>346</v>
      </c>
      <c r="C35" s="131" t="s">
        <v>554</v>
      </c>
      <c r="D35" s="131" t="s">
        <v>305</v>
      </c>
      <c r="E35" s="131" t="s">
        <v>472</v>
      </c>
      <c r="F35" s="6"/>
    </row>
    <row r="36" ht="15.75" customHeight="1">
      <c r="A36" s="130" t="s">
        <v>306</v>
      </c>
      <c r="B36" s="131" t="s">
        <v>972</v>
      </c>
      <c r="C36" s="131" t="s">
        <v>973</v>
      </c>
      <c r="D36" s="131" t="s">
        <v>906</v>
      </c>
      <c r="E36" s="131" t="s">
        <v>974</v>
      </c>
      <c r="F36" s="6"/>
    </row>
    <row r="37" ht="15.75" customHeight="1">
      <c r="A37" s="130" t="s">
        <v>311</v>
      </c>
      <c r="B37" s="131" t="s">
        <v>479</v>
      </c>
      <c r="C37" s="131" t="s">
        <v>577</v>
      </c>
      <c r="D37" s="131" t="s">
        <v>907</v>
      </c>
      <c r="E37" s="131" t="s">
        <v>354</v>
      </c>
      <c r="F37" s="6"/>
    </row>
    <row r="38" ht="15.75" customHeight="1">
      <c r="A38" s="132" t="s">
        <v>316</v>
      </c>
      <c r="B38" s="133" t="s">
        <v>585</v>
      </c>
      <c r="C38" s="135" t="s">
        <v>330</v>
      </c>
      <c r="D38" s="133" t="s">
        <v>862</v>
      </c>
      <c r="E38" s="133" t="s">
        <v>321</v>
      </c>
      <c r="F38" s="6"/>
    </row>
    <row r="39" ht="15.75" customHeight="1">
      <c r="A39" s="134"/>
      <c r="B39" s="135" t="s">
        <v>587</v>
      </c>
      <c r="C39" s="133" t="s">
        <v>975</v>
      </c>
      <c r="D39" s="133" t="s">
        <v>976</v>
      </c>
      <c r="E39" s="133" t="s">
        <v>977</v>
      </c>
      <c r="F39" s="6"/>
    </row>
    <row r="40" ht="15.75" customHeight="1">
      <c r="A40" s="134"/>
      <c r="B40" s="133" t="s">
        <v>521</v>
      </c>
      <c r="C40" s="133" t="s">
        <v>978</v>
      </c>
      <c r="D40" s="133" t="s">
        <v>695</v>
      </c>
      <c r="E40" s="133" t="s">
        <v>587</v>
      </c>
      <c r="F40" s="6"/>
    </row>
    <row r="41" ht="15.75" customHeight="1">
      <c r="A41" s="134"/>
      <c r="B41" s="135" t="s">
        <v>979</v>
      </c>
      <c r="C41" s="133" t="s">
        <v>417</v>
      </c>
      <c r="D41" s="133" t="s">
        <v>331</v>
      </c>
      <c r="E41" s="133" t="s">
        <v>329</v>
      </c>
      <c r="F41" s="6"/>
    </row>
    <row r="42" ht="15.75" customHeight="1">
      <c r="A42" s="132" t="s">
        <v>335</v>
      </c>
      <c r="B42" s="136" t="s">
        <v>980</v>
      </c>
    </row>
    <row r="43" ht="15.75" customHeight="1"/>
    <row r="44" ht="15.75" customHeight="1"/>
    <row r="45" ht="15.75" customHeight="1">
      <c r="A45" s="125" t="s">
        <v>981</v>
      </c>
      <c r="F45" s="84"/>
    </row>
    <row r="46" ht="41.25" customHeight="1">
      <c r="A46" s="126"/>
      <c r="B46" s="127" t="str">
        <f>IMAGE("https://raw.githubusercontent.com/msikma/pokesprite/master/pokemon-gen8/regular/crustle.png",4, 80, 100)</f>
        <v/>
      </c>
      <c r="C46" s="127" t="str">
        <f>IMAGE("https://raw.githubusercontent.com/msikma/pokesprite/master/pokemon-gen8/regular/eelektross.png",4, 80, 100)</f>
        <v/>
      </c>
      <c r="D46" s="127" t="str">
        <f>IMAGE("https://raw.githubusercontent.com/msikma/pokesprite/master/pokemon-gen8/regular/swalot.png",4, 80, 100)</f>
        <v/>
      </c>
      <c r="E46" s="127" t="str">
        <f>IMAGE("https://raw.githubusercontent.com/msikma/pokesprite/master/pokemon-gen8/regular/masquerain.png",4, 80, 100)</f>
        <v/>
      </c>
      <c r="F46" s="88"/>
    </row>
    <row r="47" ht="15.75" customHeight="1">
      <c r="A47" s="126" t="s">
        <v>293</v>
      </c>
      <c r="B47" s="127" t="s">
        <v>982</v>
      </c>
      <c r="C47" s="127" t="s">
        <v>983</v>
      </c>
      <c r="D47" s="127" t="s">
        <v>275</v>
      </c>
      <c r="E47" s="127" t="s">
        <v>101</v>
      </c>
      <c r="F47" s="88"/>
    </row>
    <row r="48" ht="15.75" customHeight="1">
      <c r="A48" s="128" t="s">
        <v>299</v>
      </c>
      <c r="B48" s="129" t="s">
        <v>760</v>
      </c>
      <c r="C48" s="129" t="s">
        <v>434</v>
      </c>
      <c r="D48" s="129" t="s">
        <v>760</v>
      </c>
      <c r="E48" s="129" t="s">
        <v>434</v>
      </c>
      <c r="F48" s="6"/>
    </row>
    <row r="49" ht="15.75" customHeight="1">
      <c r="A49" s="130" t="s">
        <v>300</v>
      </c>
      <c r="B49" s="131" t="s">
        <v>305</v>
      </c>
      <c r="C49" s="137" t="s">
        <v>305</v>
      </c>
      <c r="D49" s="131" t="s">
        <v>344</v>
      </c>
      <c r="E49" s="131" t="s">
        <v>346</v>
      </c>
      <c r="F49" s="6"/>
    </row>
    <row r="50" ht="15.75" customHeight="1">
      <c r="A50" s="130" t="s">
        <v>306</v>
      </c>
      <c r="B50" s="131" t="s">
        <v>592</v>
      </c>
      <c r="C50" s="131" t="s">
        <v>309</v>
      </c>
      <c r="D50" s="131" t="s">
        <v>111</v>
      </c>
      <c r="E50" s="131" t="s">
        <v>381</v>
      </c>
      <c r="F50" s="6"/>
    </row>
    <row r="51" ht="15.75" customHeight="1">
      <c r="A51" s="130" t="s">
        <v>311</v>
      </c>
      <c r="B51" s="131" t="s">
        <v>822</v>
      </c>
      <c r="C51" s="131" t="s">
        <v>445</v>
      </c>
      <c r="D51" s="131" t="s">
        <v>355</v>
      </c>
      <c r="E51" s="131" t="s">
        <v>352</v>
      </c>
      <c r="F51" s="6"/>
    </row>
    <row r="52" ht="15.75" customHeight="1">
      <c r="A52" s="132" t="s">
        <v>316</v>
      </c>
      <c r="B52" s="133" t="s">
        <v>23</v>
      </c>
      <c r="C52" s="133" t="s">
        <v>357</v>
      </c>
      <c r="D52" s="133" t="s">
        <v>357</v>
      </c>
      <c r="E52" s="133" t="s">
        <v>33</v>
      </c>
      <c r="F52" s="6"/>
    </row>
    <row r="53" ht="15.75" customHeight="1">
      <c r="A53" s="134"/>
      <c r="B53" s="133" t="s">
        <v>977</v>
      </c>
      <c r="C53" s="133" t="s">
        <v>394</v>
      </c>
      <c r="D53" s="133" t="s">
        <v>415</v>
      </c>
      <c r="E53" s="133" t="s">
        <v>358</v>
      </c>
      <c r="F53" s="6"/>
    </row>
    <row r="54" ht="15.75" customHeight="1">
      <c r="A54" s="134"/>
      <c r="B54" s="133" t="s">
        <v>563</v>
      </c>
      <c r="C54" s="133" t="s">
        <v>361</v>
      </c>
      <c r="D54" s="133" t="s">
        <v>420</v>
      </c>
      <c r="E54" s="133" t="s">
        <v>892</v>
      </c>
      <c r="F54" s="6"/>
    </row>
    <row r="55" ht="15.75" customHeight="1">
      <c r="A55" s="134"/>
      <c r="B55" s="133" t="s">
        <v>486</v>
      </c>
      <c r="C55" s="133" t="s">
        <v>460</v>
      </c>
      <c r="D55" s="133" t="s">
        <v>491</v>
      </c>
      <c r="E55" s="133" t="s">
        <v>824</v>
      </c>
      <c r="F55" s="6"/>
    </row>
    <row r="56" ht="15.75" customHeight="1">
      <c r="A56" s="132" t="s">
        <v>335</v>
      </c>
      <c r="B56" s="136" t="s">
        <v>984</v>
      </c>
    </row>
    <row r="57" ht="15.75" customHeight="1"/>
    <row r="58" ht="15.75" customHeight="1"/>
    <row r="59" ht="15.75" customHeight="1">
      <c r="A59" s="125" t="s">
        <v>985</v>
      </c>
      <c r="G59" s="125" t="s">
        <v>986</v>
      </c>
    </row>
    <row r="60" ht="41.25" customHeight="1">
      <c r="A60" s="126"/>
      <c r="B60" s="127" t="str">
        <f>IMAGE("https://raw.githubusercontent.com/msikma/pokesprite/master/pokemon-gen8/regular/sudowoodo.png",4, 80, 100)</f>
        <v/>
      </c>
      <c r="C60" s="127" t="str">
        <f>IMAGE("https://raw.githubusercontent.com/msikma/pokesprite/master/pokemon-gen8/regular/donphan.png",4, 80, 100)</f>
        <v/>
      </c>
      <c r="D60" s="127" t="str">
        <f>IMAGE("https://raw.githubusercontent.com/msikma/pokesprite/master/pokemon-gen8/regular/dhelmise.png",4, 80, 100)</f>
        <v/>
      </c>
      <c r="E60" s="127" t="str">
        <f>IMAGE("https://raw.githubusercontent.com/msikma/pokesprite/master/pokemon-gen8/regular/shiftry.png",4, 80, 100)</f>
        <v/>
      </c>
      <c r="G60" s="126"/>
      <c r="H60" s="127" t="str">
        <f>IMAGE("https://raw.githubusercontent.com/msikma/pokesprite/master/pokemon-gen8/regular/stunfisk.png",4, 80, 100)</f>
        <v/>
      </c>
      <c r="I60" s="127" t="str">
        <f>IMAGE("https://raw.githubusercontent.com/msikma/pokesprite/master/pokemon-gen8/regular/breloom.png",4, 80, 100)</f>
        <v/>
      </c>
      <c r="J60" s="127" t="str">
        <f>IMAGE("https://raw.githubusercontent.com/msikma/pokesprite/master/pokemon-gen8/regular/skuntank.png",4, 80, 100)</f>
        <v/>
      </c>
      <c r="K60" s="127" t="str">
        <f>IMAGE("https://raw.githubusercontent.com/msikma/pokesprite/master/pokemon-gen8/regular/klinklang.png",4, 80, 100)</f>
        <v/>
      </c>
    </row>
    <row r="61" ht="15.75" customHeight="1">
      <c r="A61" s="126" t="s">
        <v>293</v>
      </c>
      <c r="B61" s="127" t="s">
        <v>238</v>
      </c>
      <c r="C61" s="127" t="s">
        <v>987</v>
      </c>
      <c r="D61" s="127" t="s">
        <v>988</v>
      </c>
      <c r="E61" s="127" t="s">
        <v>989</v>
      </c>
      <c r="G61" s="126" t="s">
        <v>293</v>
      </c>
      <c r="H61" s="127" t="s">
        <v>990</v>
      </c>
      <c r="I61" s="127" t="s">
        <v>991</v>
      </c>
      <c r="J61" s="127" t="s">
        <v>77</v>
      </c>
      <c r="K61" s="127" t="s">
        <v>992</v>
      </c>
    </row>
    <row r="62" ht="15.75" customHeight="1">
      <c r="A62" s="128" t="s">
        <v>299</v>
      </c>
      <c r="B62" s="129" t="s">
        <v>434</v>
      </c>
      <c r="C62" s="129" t="s">
        <v>434</v>
      </c>
      <c r="D62" s="129" t="s">
        <v>434</v>
      </c>
      <c r="E62" s="129" t="s">
        <v>434</v>
      </c>
      <c r="G62" s="128" t="s">
        <v>299</v>
      </c>
      <c r="H62" s="129" t="s">
        <v>434</v>
      </c>
      <c r="I62" s="129" t="s">
        <v>434</v>
      </c>
      <c r="J62" s="129" t="s">
        <v>434</v>
      </c>
      <c r="K62" s="129" t="s">
        <v>434</v>
      </c>
    </row>
    <row r="63" ht="15.75" customHeight="1">
      <c r="A63" s="130" t="s">
        <v>300</v>
      </c>
      <c r="B63" s="131" t="s">
        <v>302</v>
      </c>
      <c r="C63" s="131" t="s">
        <v>302</v>
      </c>
      <c r="D63" s="131" t="s">
        <v>302</v>
      </c>
      <c r="E63" s="131" t="s">
        <v>346</v>
      </c>
      <c r="G63" s="130" t="s">
        <v>300</v>
      </c>
      <c r="H63" s="131" t="s">
        <v>304</v>
      </c>
      <c r="I63" s="131" t="s">
        <v>305</v>
      </c>
      <c r="J63" s="131" t="s">
        <v>346</v>
      </c>
      <c r="K63" s="131" t="s">
        <v>302</v>
      </c>
    </row>
    <row r="64" ht="15.75" customHeight="1">
      <c r="A64" s="130" t="s">
        <v>306</v>
      </c>
      <c r="B64" s="131" t="s">
        <v>927</v>
      </c>
      <c r="C64" s="131" t="s">
        <v>793</v>
      </c>
      <c r="D64" s="131" t="s">
        <v>993</v>
      </c>
      <c r="E64" s="131" t="s">
        <v>994</v>
      </c>
      <c r="G64" s="130" t="s">
        <v>306</v>
      </c>
      <c r="H64" s="131" t="s">
        <v>118</v>
      </c>
      <c r="I64" s="131" t="s">
        <v>852</v>
      </c>
      <c r="J64" s="131" t="s">
        <v>995</v>
      </c>
      <c r="K64" s="131" t="s">
        <v>996</v>
      </c>
    </row>
    <row r="65" ht="15.75" customHeight="1">
      <c r="A65" s="130" t="s">
        <v>311</v>
      </c>
      <c r="B65" s="131" t="s">
        <v>997</v>
      </c>
      <c r="C65" s="131" t="s">
        <v>445</v>
      </c>
      <c r="D65" s="131" t="s">
        <v>765</v>
      </c>
      <c r="E65" s="131" t="s">
        <v>352</v>
      </c>
      <c r="G65" s="130" t="s">
        <v>311</v>
      </c>
      <c r="H65" s="131" t="s">
        <v>959</v>
      </c>
      <c r="I65" s="131" t="s">
        <v>857</v>
      </c>
      <c r="J65" s="131" t="s">
        <v>943</v>
      </c>
      <c r="K65" s="131" t="s">
        <v>998</v>
      </c>
    </row>
    <row r="66" ht="15.75" customHeight="1">
      <c r="A66" s="132" t="s">
        <v>316</v>
      </c>
      <c r="B66" s="133" t="s">
        <v>999</v>
      </c>
      <c r="C66" s="133" t="s">
        <v>933</v>
      </c>
      <c r="D66" s="133" t="s">
        <v>541</v>
      </c>
      <c r="E66" s="133" t="s">
        <v>184</v>
      </c>
      <c r="G66" s="132" t="s">
        <v>316</v>
      </c>
      <c r="H66" s="133" t="s">
        <v>46</v>
      </c>
      <c r="I66" s="133" t="s">
        <v>1000</v>
      </c>
      <c r="J66" s="133" t="s">
        <v>184</v>
      </c>
      <c r="K66" s="133" t="s">
        <v>88</v>
      </c>
    </row>
    <row r="67" ht="15.75" customHeight="1">
      <c r="A67" s="134"/>
      <c r="B67" s="133" t="s">
        <v>932</v>
      </c>
      <c r="C67" s="133" t="s">
        <v>977</v>
      </c>
      <c r="D67" s="133" t="s">
        <v>586</v>
      </c>
      <c r="E67" s="133" t="s">
        <v>357</v>
      </c>
      <c r="G67" s="134"/>
      <c r="H67" s="133" t="s">
        <v>518</v>
      </c>
      <c r="I67" s="133" t="s">
        <v>99</v>
      </c>
      <c r="J67" s="133" t="s">
        <v>585</v>
      </c>
      <c r="K67" s="133" t="s">
        <v>1001</v>
      </c>
    </row>
    <row r="68" ht="15.75" customHeight="1">
      <c r="A68" s="134"/>
      <c r="B68" s="133" t="s">
        <v>695</v>
      </c>
      <c r="C68" s="133" t="s">
        <v>1002</v>
      </c>
      <c r="D68" s="133" t="s">
        <v>486</v>
      </c>
      <c r="E68" s="133" t="s">
        <v>585</v>
      </c>
      <c r="G68" s="134"/>
      <c r="H68" s="133" t="s">
        <v>420</v>
      </c>
      <c r="I68" s="133" t="s">
        <v>1003</v>
      </c>
      <c r="J68" s="133" t="s">
        <v>394</v>
      </c>
      <c r="K68" s="133" t="s">
        <v>671</v>
      </c>
    </row>
    <row r="69" ht="15.75" customHeight="1">
      <c r="A69" s="134"/>
      <c r="B69" s="133" t="s">
        <v>486</v>
      </c>
      <c r="C69" s="133" t="s">
        <v>388</v>
      </c>
      <c r="D69" s="133" t="s">
        <v>1004</v>
      </c>
      <c r="E69" s="133" t="s">
        <v>1005</v>
      </c>
      <c r="G69" s="134"/>
      <c r="H69" s="133" t="s">
        <v>1006</v>
      </c>
      <c r="I69" s="133" t="s">
        <v>396</v>
      </c>
      <c r="J69" s="133" t="s">
        <v>415</v>
      </c>
      <c r="K69" s="133" t="s">
        <v>893</v>
      </c>
    </row>
    <row r="70" ht="15.75" customHeight="1">
      <c r="A70" s="132" t="s">
        <v>335</v>
      </c>
      <c r="B70" s="136" t="s">
        <v>1007</v>
      </c>
      <c r="G70" s="132" t="s">
        <v>335</v>
      </c>
      <c r="H70" s="136" t="s">
        <v>1008</v>
      </c>
    </row>
    <row r="71" ht="15.75" customHeight="1"/>
    <row r="72" ht="15.75" customHeight="1"/>
    <row r="73" ht="15.75" customHeight="1">
      <c r="A73" s="125" t="s">
        <v>1009</v>
      </c>
    </row>
    <row r="74" ht="41.25" customHeight="1">
      <c r="A74" s="126"/>
      <c r="B74" s="127" t="str">
        <f>IMAGE("https://raw.githubusercontent.com/msikma/pokesprite/master/pokemon-gen8/regular/infernape.png",4, 80, 100)</f>
        <v/>
      </c>
      <c r="C74" s="127" t="str">
        <f>IMAGE("https://raw.githubusercontent.com/msikma/pokesprite/master/pokemon-gen8/regular/nidoking.png",4, 80, 100)</f>
        <v/>
      </c>
      <c r="D74" s="127" t="str">
        <f>IMAGE("https://raw.githubusercontent.com/msikma/pokesprite/master/pokemon-gen8/regular/torterra.png",4, 80, 100)</f>
        <v/>
      </c>
      <c r="E74" s="127" t="str">
        <f>IMAGE("https://raw.githubusercontent.com/msikma/pokesprite/master/pokemon-gen8/regular/silvally-ghost.png",4, 60, 80)</f>
        <v/>
      </c>
      <c r="F74" s="127" t="str">
        <f>IMAGE("https://raw.githubusercontent.com/msikma/pokesprite/master/pokemon-gen8/regular/gyarados.png",4, 60, 80)</f>
        <v/>
      </c>
      <c r="G74" s="127" t="str">
        <f>IMAGE("https://raw.githubusercontent.com/msikma/pokesprite/master/pokemon-gen8/regular/kangaskhan-mega.png",4, 80, 100)</f>
        <v/>
      </c>
    </row>
    <row r="75" ht="15.75" customHeight="1">
      <c r="A75" s="126" t="s">
        <v>293</v>
      </c>
      <c r="B75" s="127" t="s">
        <v>647</v>
      </c>
      <c r="C75" s="127" t="s">
        <v>468</v>
      </c>
      <c r="D75" s="127" t="s">
        <v>1010</v>
      </c>
      <c r="E75" s="127" t="s">
        <v>1011</v>
      </c>
      <c r="F75" s="127" t="s">
        <v>1012</v>
      </c>
      <c r="G75" s="127" t="s">
        <v>1013</v>
      </c>
    </row>
    <row r="76" ht="15.75" customHeight="1">
      <c r="A76" s="128" t="s">
        <v>299</v>
      </c>
      <c r="B76" s="129">
        <v>47.0</v>
      </c>
      <c r="C76" s="129">
        <v>47.0</v>
      </c>
      <c r="D76" s="129">
        <v>47.0</v>
      </c>
      <c r="E76" s="129">
        <v>47.0</v>
      </c>
      <c r="F76" s="129">
        <v>47.0</v>
      </c>
      <c r="G76" s="129">
        <v>47.0</v>
      </c>
    </row>
    <row r="77" ht="15.75" customHeight="1">
      <c r="A77" s="130" t="s">
        <v>300</v>
      </c>
      <c r="B77" s="131" t="s">
        <v>305</v>
      </c>
      <c r="C77" s="131" t="s">
        <v>346</v>
      </c>
      <c r="D77" s="131" t="s">
        <v>305</v>
      </c>
      <c r="E77" s="131" t="s">
        <v>305</v>
      </c>
      <c r="F77" s="131" t="s">
        <v>305</v>
      </c>
      <c r="G77" s="131" t="s">
        <v>305</v>
      </c>
    </row>
    <row r="78" ht="15.75" customHeight="1">
      <c r="A78" s="130" t="s">
        <v>306</v>
      </c>
      <c r="B78" s="131" t="s">
        <v>654</v>
      </c>
      <c r="C78" s="131" t="s">
        <v>438</v>
      </c>
      <c r="D78" s="131" t="s">
        <v>927</v>
      </c>
      <c r="E78" s="131" t="s">
        <v>504</v>
      </c>
      <c r="F78" s="131" t="s">
        <v>381</v>
      </c>
      <c r="G78" s="131" t="s">
        <v>1014</v>
      </c>
    </row>
    <row r="79" ht="15.75" customHeight="1">
      <c r="A79" s="130" t="s">
        <v>311</v>
      </c>
      <c r="B79" s="131" t="s">
        <v>352</v>
      </c>
      <c r="C79" s="131" t="s">
        <v>355</v>
      </c>
      <c r="D79" s="131" t="s">
        <v>822</v>
      </c>
      <c r="E79" s="131" t="s">
        <v>383</v>
      </c>
      <c r="F79" s="131" t="s">
        <v>629</v>
      </c>
      <c r="G79" s="131" t="s">
        <v>1015</v>
      </c>
    </row>
    <row r="80" ht="15.75" customHeight="1">
      <c r="A80" s="132" t="s">
        <v>316</v>
      </c>
      <c r="B80" s="133" t="s">
        <v>666</v>
      </c>
      <c r="C80" s="133" t="s">
        <v>420</v>
      </c>
      <c r="D80" s="133" t="s">
        <v>23</v>
      </c>
      <c r="E80" s="133" t="s">
        <v>511</v>
      </c>
      <c r="F80" s="133" t="s">
        <v>43</v>
      </c>
      <c r="G80" s="133" t="s">
        <v>206</v>
      </c>
    </row>
    <row r="81" ht="15.75" customHeight="1">
      <c r="A81" s="134"/>
      <c r="B81" s="133" t="s">
        <v>392</v>
      </c>
      <c r="C81" s="133" t="s">
        <v>742</v>
      </c>
      <c r="D81" s="133" t="s">
        <v>486</v>
      </c>
      <c r="E81" s="133" t="s">
        <v>521</v>
      </c>
      <c r="F81" s="133" t="s">
        <v>583</v>
      </c>
      <c r="G81" s="133" t="s">
        <v>798</v>
      </c>
    </row>
    <row r="82" ht="15.75" customHeight="1">
      <c r="A82" s="134"/>
      <c r="B82" s="133" t="s">
        <v>324</v>
      </c>
      <c r="C82" s="133" t="s">
        <v>394</v>
      </c>
      <c r="D82" s="133" t="s">
        <v>999</v>
      </c>
      <c r="E82" s="133" t="s">
        <v>518</v>
      </c>
      <c r="F82" s="133" t="s">
        <v>486</v>
      </c>
      <c r="G82" s="133" t="s">
        <v>584</v>
      </c>
    </row>
    <row r="83" ht="15.75" customHeight="1">
      <c r="A83" s="134"/>
      <c r="B83" s="133" t="s">
        <v>46</v>
      </c>
      <c r="C83" s="133" t="s">
        <v>361</v>
      </c>
      <c r="D83" s="133" t="s">
        <v>932</v>
      </c>
      <c r="E83" s="133" t="s">
        <v>823</v>
      </c>
      <c r="F83" s="133" t="s">
        <v>1016</v>
      </c>
      <c r="G83" s="133" t="s">
        <v>320</v>
      </c>
    </row>
    <row r="84" ht="15.75" customHeight="1">
      <c r="A84" s="132" t="s">
        <v>335</v>
      </c>
      <c r="B84" s="136" t="s">
        <v>1017</v>
      </c>
    </row>
    <row r="85" ht="15.75" customHeight="1"/>
    <row r="86" ht="15.75" customHeight="1"/>
    <row r="87" ht="15.75" customHeight="1">
      <c r="A87" s="125" t="s">
        <v>1018</v>
      </c>
      <c r="H87" s="125" t="s">
        <v>1019</v>
      </c>
      <c r="O87" s="125" t="s">
        <v>1020</v>
      </c>
    </row>
    <row r="88" ht="41.25" customHeight="1">
      <c r="A88" s="126"/>
      <c r="B88" s="127" t="str">
        <f>IMAGE("https://raw.githubusercontent.com/msikma/pokesprite/master/pokemon-gen8/regular/gigalith.png",4, 80, 100)</f>
        <v/>
      </c>
      <c r="C88" s="127" t="str">
        <f>IMAGE("https://raw.githubusercontent.com/msikma/pokesprite/master/pokemon-gen8/regular/cacturne.png",4, 80, 100)</f>
        <v/>
      </c>
      <c r="D88" s="127" t="str">
        <f>IMAGE("https://raw.githubusercontent.com/msikma/pokesprite/master/pokemon-gen8/regular/lycanroc.png",4, 80, 100)</f>
        <v/>
      </c>
      <c r="E88" s="127" t="str">
        <f>IMAGE("https://raw.githubusercontent.com/msikma/pokesprite/master/pokemon-gen8/regular/stoutland.png",4, 80, 100)</f>
        <v/>
      </c>
      <c r="F88" s="127" t="str">
        <f>IMAGE("https://raw.githubusercontent.com/msikma/pokesprite/master/pokemon-gen8/regular/dracozolt.png",4, 80, 100)</f>
        <v/>
      </c>
      <c r="H88" s="126"/>
      <c r="I88" s="127" t="str">
        <f>IMAGE("https://raw.githubusercontent.com/msikma/pokesprite/master/pokemon-gen8/regular/klefki.png",4, 80, 100)</f>
        <v/>
      </c>
      <c r="J88" s="127" t="str">
        <f>IMAGE("https://raw.githubusercontent.com/msikma/pokesprite/master/pokemon-gen8/regular/obstagoon.png",4, 80, 100)</f>
        <v/>
      </c>
      <c r="K88" s="127" t="str">
        <f>IMAGE("https://raw.githubusercontent.com/msikma/pokesprite/master/pokemon-gen8/regular/braviary.png",4, 70, 100)</f>
        <v/>
      </c>
      <c r="L88" s="127" t="str">
        <f>IMAGE("https://raw.githubusercontent.com/msikma/pokesprite/master/pokemon-gen8/regular/dragalge.png",4, 80, 100)</f>
        <v/>
      </c>
      <c r="M88" s="127" t="str">
        <f>IMAGE("https://raw.githubusercontent.com/msikma/pokesprite/master/pokemon-gen8/regular/honchkrow.png",4, 80, 100)</f>
        <v/>
      </c>
      <c r="O88" s="126"/>
      <c r="P88" s="127" t="str">
        <f>IMAGE("https://raw.githubusercontent.com/msikma/pokesprite/master/pokemon-gen8/regular/slurpuff.png",4, 80, 100)</f>
        <v/>
      </c>
      <c r="Q88" s="127" t="str">
        <f>IMAGE("https://raw.githubusercontent.com/msikma/pokesprite/master/pokemon-gen8/regular/hydreigon.png",4, 80, 100)</f>
        <v/>
      </c>
      <c r="R88" s="127" t="str">
        <f>IMAGE("https://raw.githubusercontent.com/msikma/pokesprite/master/pokemon-gen8/regular/magnezone.png",4, 80, 100)</f>
        <v/>
      </c>
      <c r="S88" s="127" t="str">
        <f>IMAGE("https://raw.githubusercontent.com/msikma/pokesprite/master/pokemon-gen8/regular/golurk.png",4, 80, 100)</f>
        <v/>
      </c>
      <c r="T88" s="127" t="str">
        <f>IMAGE("https://raw.githubusercontent.com/msikma/pokesprite/master/pokemon-gen8/regular/primarina.png",4, 80, 100)</f>
        <v/>
      </c>
    </row>
    <row r="89" ht="15.75" customHeight="1">
      <c r="A89" s="126" t="s">
        <v>293</v>
      </c>
      <c r="B89" s="127" t="s">
        <v>190</v>
      </c>
      <c r="C89" s="127" t="s">
        <v>91</v>
      </c>
      <c r="D89" s="127" t="s">
        <v>1021</v>
      </c>
      <c r="E89" s="127" t="s">
        <v>1022</v>
      </c>
      <c r="F89" s="127" t="s">
        <v>1023</v>
      </c>
      <c r="H89" s="126" t="s">
        <v>293</v>
      </c>
      <c r="I89" s="127" t="s">
        <v>1024</v>
      </c>
      <c r="J89" s="127" t="s">
        <v>1025</v>
      </c>
      <c r="K89" s="127" t="s">
        <v>1026</v>
      </c>
      <c r="L89" s="127" t="s">
        <v>1027</v>
      </c>
      <c r="M89" s="127" t="s">
        <v>1028</v>
      </c>
      <c r="O89" s="126" t="s">
        <v>293</v>
      </c>
      <c r="P89" s="127" t="s">
        <v>1029</v>
      </c>
      <c r="Q89" s="127" t="s">
        <v>839</v>
      </c>
      <c r="R89" s="127" t="s">
        <v>589</v>
      </c>
      <c r="S89" s="127" t="s">
        <v>1030</v>
      </c>
      <c r="T89" s="127" t="s">
        <v>837</v>
      </c>
    </row>
    <row r="90" ht="15.75" customHeight="1">
      <c r="A90" s="128" t="s">
        <v>299</v>
      </c>
      <c r="B90" s="129" t="s">
        <v>760</v>
      </c>
      <c r="C90" s="129" t="s">
        <v>760</v>
      </c>
      <c r="D90" s="129" t="s">
        <v>434</v>
      </c>
      <c r="E90" s="129" t="s">
        <v>760</v>
      </c>
      <c r="F90" s="129" t="s">
        <v>434</v>
      </c>
      <c r="H90" s="128" t="s">
        <v>299</v>
      </c>
      <c r="I90" s="129" t="s">
        <v>760</v>
      </c>
      <c r="J90" s="129" t="s">
        <v>434</v>
      </c>
      <c r="K90" s="129" t="s">
        <v>1031</v>
      </c>
      <c r="L90" s="129" t="s">
        <v>434</v>
      </c>
      <c r="M90" s="129" t="s">
        <v>434</v>
      </c>
      <c r="O90" s="128" t="s">
        <v>299</v>
      </c>
      <c r="P90" s="129" t="s">
        <v>760</v>
      </c>
      <c r="Q90" s="129" t="s">
        <v>434</v>
      </c>
      <c r="R90" s="129" t="s">
        <v>1032</v>
      </c>
      <c r="S90" s="129" t="s">
        <v>434</v>
      </c>
      <c r="T90" s="129" t="s">
        <v>434</v>
      </c>
    </row>
    <row r="91" ht="15.75" customHeight="1">
      <c r="A91" s="130" t="s">
        <v>300</v>
      </c>
      <c r="B91" s="131" t="s">
        <v>301</v>
      </c>
      <c r="C91" s="131" t="s">
        <v>305</v>
      </c>
      <c r="D91" s="131" t="s">
        <v>302</v>
      </c>
      <c r="E91" s="131" t="s">
        <v>302</v>
      </c>
      <c r="F91" s="131" t="s">
        <v>302</v>
      </c>
      <c r="H91" s="130" t="s">
        <v>300</v>
      </c>
      <c r="I91" s="131" t="s">
        <v>301</v>
      </c>
      <c r="J91" s="131" t="s">
        <v>305</v>
      </c>
      <c r="K91" s="131" t="s">
        <v>305</v>
      </c>
      <c r="L91" s="131" t="s">
        <v>344</v>
      </c>
      <c r="M91" s="131" t="s">
        <v>554</v>
      </c>
      <c r="O91" s="130" t="s">
        <v>300</v>
      </c>
      <c r="P91" s="131" t="s">
        <v>346</v>
      </c>
      <c r="Q91" s="131" t="s">
        <v>346</v>
      </c>
      <c r="R91" s="131" t="s">
        <v>346</v>
      </c>
      <c r="S91" s="131" t="s">
        <v>305</v>
      </c>
      <c r="T91" s="131" t="s">
        <v>346</v>
      </c>
    </row>
    <row r="92" ht="15.75" customHeight="1">
      <c r="A92" s="130" t="s">
        <v>306</v>
      </c>
      <c r="B92" s="131" t="s">
        <v>307</v>
      </c>
      <c r="C92" s="131" t="s">
        <v>308</v>
      </c>
      <c r="D92" s="131" t="s">
        <v>308</v>
      </c>
      <c r="E92" s="131" t="s">
        <v>308</v>
      </c>
      <c r="F92" s="131" t="s">
        <v>308</v>
      </c>
      <c r="H92" s="130" t="s">
        <v>306</v>
      </c>
      <c r="I92" s="131" t="s">
        <v>1033</v>
      </c>
      <c r="J92" s="131" t="s">
        <v>906</v>
      </c>
      <c r="K92" s="131" t="s">
        <v>684</v>
      </c>
      <c r="L92" s="131" t="s">
        <v>658</v>
      </c>
      <c r="M92" s="131" t="s">
        <v>1034</v>
      </c>
      <c r="O92" s="130" t="s">
        <v>306</v>
      </c>
      <c r="P92" s="131" t="s">
        <v>379</v>
      </c>
      <c r="Q92" s="131" t="s">
        <v>309</v>
      </c>
      <c r="R92" s="131" t="s">
        <v>592</v>
      </c>
      <c r="S92" s="131" t="s">
        <v>380</v>
      </c>
      <c r="T92" s="131" t="s">
        <v>849</v>
      </c>
    </row>
    <row r="93" ht="15.75" customHeight="1">
      <c r="A93" s="130" t="s">
        <v>311</v>
      </c>
      <c r="B93" s="131" t="s">
        <v>959</v>
      </c>
      <c r="C93" s="131" t="s">
        <v>352</v>
      </c>
      <c r="D93" s="131" t="s">
        <v>355</v>
      </c>
      <c r="E93" s="131" t="s">
        <v>930</v>
      </c>
      <c r="F93" s="131" t="s">
        <v>355</v>
      </c>
      <c r="H93" s="130" t="s">
        <v>311</v>
      </c>
      <c r="I93" s="131" t="s">
        <v>352</v>
      </c>
      <c r="J93" s="131" t="s">
        <v>907</v>
      </c>
      <c r="K93" s="131" t="s">
        <v>383</v>
      </c>
      <c r="L93" s="131" t="s">
        <v>1035</v>
      </c>
      <c r="M93" s="131" t="s">
        <v>577</v>
      </c>
      <c r="O93" s="130" t="s">
        <v>311</v>
      </c>
      <c r="P93" s="131" t="s">
        <v>352</v>
      </c>
      <c r="Q93" s="131" t="s">
        <v>355</v>
      </c>
      <c r="R93" s="131" t="s">
        <v>355</v>
      </c>
      <c r="S93" s="131" t="s">
        <v>383</v>
      </c>
      <c r="T93" s="131" t="s">
        <v>383</v>
      </c>
    </row>
    <row r="94" ht="15.75" customHeight="1">
      <c r="A94" s="132" t="s">
        <v>316</v>
      </c>
      <c r="B94" s="133" t="s">
        <v>46</v>
      </c>
      <c r="C94" s="133" t="s">
        <v>1036</v>
      </c>
      <c r="D94" s="133" t="s">
        <v>1037</v>
      </c>
      <c r="E94" s="133" t="s">
        <v>1038</v>
      </c>
      <c r="F94" s="133" t="s">
        <v>1039</v>
      </c>
      <c r="H94" s="132" t="s">
        <v>316</v>
      </c>
      <c r="I94" s="133" t="s">
        <v>56</v>
      </c>
      <c r="J94" s="133" t="s">
        <v>388</v>
      </c>
      <c r="K94" s="133" t="s">
        <v>63</v>
      </c>
      <c r="L94" s="133" t="s">
        <v>580</v>
      </c>
      <c r="M94" s="133" t="s">
        <v>1040</v>
      </c>
      <c r="O94" s="132" t="s">
        <v>316</v>
      </c>
      <c r="P94" s="133" t="s">
        <v>36</v>
      </c>
      <c r="Q94" s="133" t="s">
        <v>585</v>
      </c>
      <c r="R94" s="133" t="s">
        <v>597</v>
      </c>
      <c r="S94" s="133" t="s">
        <v>486</v>
      </c>
      <c r="T94" s="133" t="s">
        <v>53</v>
      </c>
    </row>
    <row r="95" ht="15.75" customHeight="1">
      <c r="A95" s="134"/>
      <c r="B95" s="133" t="s">
        <v>823</v>
      </c>
      <c r="C95" s="133" t="s">
        <v>388</v>
      </c>
      <c r="D95" s="133" t="s">
        <v>421</v>
      </c>
      <c r="E95" s="133" t="s">
        <v>584</v>
      </c>
      <c r="F95" s="133" t="s">
        <v>520</v>
      </c>
      <c r="H95" s="134"/>
      <c r="I95" s="133" t="s">
        <v>518</v>
      </c>
      <c r="J95" s="133" t="s">
        <v>862</v>
      </c>
      <c r="K95" s="133" t="s">
        <v>744</v>
      </c>
      <c r="L95" s="133" t="s">
        <v>742</v>
      </c>
      <c r="M95" s="133" t="s">
        <v>485</v>
      </c>
      <c r="O95" s="134"/>
      <c r="P95" s="133" t="s">
        <v>447</v>
      </c>
      <c r="Q95" s="133" t="s">
        <v>580</v>
      </c>
      <c r="R95" s="133" t="s">
        <v>454</v>
      </c>
      <c r="S95" s="133" t="s">
        <v>1041</v>
      </c>
      <c r="T95" s="133" t="s">
        <v>608</v>
      </c>
    </row>
    <row r="96" ht="15.75" customHeight="1">
      <c r="A96" s="134"/>
      <c r="B96" s="133" t="s">
        <v>977</v>
      </c>
      <c r="C96" s="133" t="s">
        <v>324</v>
      </c>
      <c r="D96" s="133" t="s">
        <v>392</v>
      </c>
      <c r="E96" s="133" t="s">
        <v>862</v>
      </c>
      <c r="F96" s="133" t="s">
        <v>772</v>
      </c>
      <c r="H96" s="134"/>
      <c r="I96" s="133" t="s">
        <v>1042</v>
      </c>
      <c r="J96" s="133" t="s">
        <v>392</v>
      </c>
      <c r="K96" s="133" t="s">
        <v>392</v>
      </c>
      <c r="L96" s="133" t="s">
        <v>356</v>
      </c>
      <c r="M96" s="133" t="s">
        <v>1005</v>
      </c>
      <c r="O96" s="134"/>
      <c r="P96" s="133" t="s">
        <v>394</v>
      </c>
      <c r="Q96" s="133" t="s">
        <v>394</v>
      </c>
      <c r="R96" s="133" t="s">
        <v>361</v>
      </c>
      <c r="S96" s="133" t="s">
        <v>514</v>
      </c>
      <c r="T96" s="133" t="s">
        <v>859</v>
      </c>
    </row>
    <row r="97" ht="15.75" customHeight="1">
      <c r="A97" s="134"/>
      <c r="B97" s="133" t="s">
        <v>486</v>
      </c>
      <c r="C97" s="133" t="s">
        <v>188</v>
      </c>
      <c r="D97" s="133" t="s">
        <v>861</v>
      </c>
      <c r="E97" s="133" t="s">
        <v>976</v>
      </c>
      <c r="F97" s="133" t="s">
        <v>976</v>
      </c>
      <c r="H97" s="134"/>
      <c r="I97" s="133" t="s">
        <v>1043</v>
      </c>
      <c r="J97" s="133" t="s">
        <v>521</v>
      </c>
      <c r="K97" s="133" t="s">
        <v>364</v>
      </c>
      <c r="L97" s="133" t="s">
        <v>358</v>
      </c>
      <c r="M97" s="133" t="s">
        <v>695</v>
      </c>
      <c r="O97" s="134"/>
      <c r="P97" s="133" t="s">
        <v>1044</v>
      </c>
      <c r="Q97" s="133" t="s">
        <v>331</v>
      </c>
      <c r="R97" s="133" t="s">
        <v>417</v>
      </c>
      <c r="S97" s="133" t="s">
        <v>397</v>
      </c>
      <c r="T97" s="133" t="s">
        <v>710</v>
      </c>
    </row>
    <row r="98" ht="15.75" customHeight="1">
      <c r="A98" s="132" t="s">
        <v>335</v>
      </c>
      <c r="B98" s="136" t="s">
        <v>1045</v>
      </c>
      <c r="H98" s="132" t="s">
        <v>335</v>
      </c>
      <c r="I98" s="136" t="s">
        <v>1046</v>
      </c>
      <c r="O98" s="132" t="s">
        <v>335</v>
      </c>
      <c r="P98" s="136" t="s">
        <v>1047</v>
      </c>
    </row>
    <row r="99" ht="15.75" customHeight="1"/>
    <row r="100" ht="15.75" customHeight="1">
      <c r="A100" s="138" t="s">
        <v>1048</v>
      </c>
    </row>
    <row r="101" ht="15.75" customHeight="1"/>
    <row r="102" ht="15.75" customHeight="1">
      <c r="A102" s="125" t="s">
        <v>1049</v>
      </c>
      <c r="E102" s="84"/>
      <c r="F102" s="125" t="s">
        <v>1050</v>
      </c>
      <c r="K102" s="83" t="s">
        <v>1051</v>
      </c>
    </row>
    <row r="103" ht="41.25" customHeight="1">
      <c r="A103" s="126"/>
      <c r="B103" s="127" t="str">
        <f>IMAGE("https://raw.githubusercontent.com/msikma/pokesprite/master/pokemon-gen8/regular/incineroar.png",4, 80, 100)</f>
        <v/>
      </c>
      <c r="C103" s="127" t="str">
        <f>IMAGE("https://raw.githubusercontent.com/msikma/pokesprite/master/pokemon-gen8/regular/primarina.png",4, 80, 100)</f>
        <v/>
      </c>
      <c r="D103" s="127" t="str">
        <f>IMAGE("https://raw.githubusercontent.com/msikma/pokesprite/master/pokemon-gen8/regular/mawile-mega.png",4, 100, 110)</f>
        <v/>
      </c>
      <c r="E103" s="88"/>
      <c r="F103" s="126"/>
      <c r="G103" s="127" t="str">
        <f>IMAGE("https://raw.githubusercontent.com/msikma/pokesprite/master/pokemon-gen8/regular/articuno-galar.png",4, 65, 85)</f>
        <v/>
      </c>
      <c r="H103" s="127" t="str">
        <f>IMAGE("https://raw.githubusercontent.com/msikma/pokesprite/master/pokemon-gen8/regular/aegislash.png",4, 80, 100)</f>
        <v/>
      </c>
      <c r="I103" s="127" t="str">
        <f>IMAGE("https://raw.githubusercontent.com/msikma/pokesprite/master/pokemon-gen8/regular/houndoom-mega.png",4, 80, 100)</f>
        <v/>
      </c>
      <c r="K103" s="36"/>
      <c r="L103" s="37" t="str">
        <f>IMAGE("https://raw.githubusercontent.com/msikma/pokesprite/master/pokemon-gen8/regular/masquerain.png",4, 80, 100)</f>
        <v/>
      </c>
      <c r="M103" s="37" t="str">
        <f>IMAGE("https://raw.githubusercontent.com/msikma/pokesprite/master/pokemon-gen8/regular/exploud.png",4, 80, 100)</f>
        <v/>
      </c>
      <c r="N103" s="37" t="str">
        <f>IMAGE("https://raw.githubusercontent.com/msikma/pokesprite/master/pokemon-gen8/regular/sceptile-mega.png",4, 80, 100)</f>
        <v/>
      </c>
    </row>
    <row r="104" ht="15.75" customHeight="1">
      <c r="A104" s="126" t="s">
        <v>293</v>
      </c>
      <c r="B104" s="127" t="s">
        <v>1052</v>
      </c>
      <c r="C104" s="127" t="s">
        <v>837</v>
      </c>
      <c r="D104" s="127" t="s">
        <v>1053</v>
      </c>
      <c r="E104" s="88"/>
      <c r="F104" s="126" t="s">
        <v>293</v>
      </c>
      <c r="G104" s="127" t="s">
        <v>1054</v>
      </c>
      <c r="H104" s="127" t="s">
        <v>1055</v>
      </c>
      <c r="I104" s="127" t="s">
        <v>724</v>
      </c>
      <c r="K104" s="36" t="s">
        <v>293</v>
      </c>
      <c r="L104" s="37" t="s">
        <v>101</v>
      </c>
      <c r="M104" s="37" t="s">
        <v>926</v>
      </c>
      <c r="N104" s="37" t="s">
        <v>914</v>
      </c>
    </row>
    <row r="105" ht="15.75" customHeight="1">
      <c r="A105" s="128" t="s">
        <v>299</v>
      </c>
      <c r="B105" s="129">
        <v>55.0</v>
      </c>
      <c r="C105" s="129">
        <v>55.0</v>
      </c>
      <c r="D105" s="129">
        <v>55.0</v>
      </c>
      <c r="E105" s="6"/>
      <c r="F105" s="128" t="s">
        <v>299</v>
      </c>
      <c r="G105" s="129">
        <v>55.0</v>
      </c>
      <c r="H105" s="129">
        <v>55.0</v>
      </c>
      <c r="I105" s="129">
        <v>55.0</v>
      </c>
      <c r="K105" s="38" t="s">
        <v>299</v>
      </c>
      <c r="L105" s="39">
        <v>55.0</v>
      </c>
      <c r="M105" s="39">
        <v>55.0</v>
      </c>
      <c r="N105" s="39">
        <v>55.0</v>
      </c>
    </row>
    <row r="106" ht="15.75" customHeight="1">
      <c r="A106" s="130" t="s">
        <v>300</v>
      </c>
      <c r="B106" s="131" t="s">
        <v>301</v>
      </c>
      <c r="C106" s="131" t="s">
        <v>344</v>
      </c>
      <c r="D106" s="131" t="s">
        <v>302</v>
      </c>
      <c r="E106" s="6"/>
      <c r="F106" s="130" t="s">
        <v>300</v>
      </c>
      <c r="G106" s="131" t="s">
        <v>346</v>
      </c>
      <c r="H106" s="131" t="s">
        <v>435</v>
      </c>
      <c r="I106" s="131" t="s">
        <v>554</v>
      </c>
      <c r="K106" s="40" t="s">
        <v>300</v>
      </c>
      <c r="L106" s="41" t="s">
        <v>344</v>
      </c>
      <c r="M106" s="41" t="s">
        <v>346</v>
      </c>
      <c r="N106" s="41" t="s">
        <v>346</v>
      </c>
    </row>
    <row r="107" ht="15.75" customHeight="1">
      <c r="A107" s="130" t="s">
        <v>306</v>
      </c>
      <c r="B107" s="131" t="s">
        <v>381</v>
      </c>
      <c r="C107" s="131" t="s">
        <v>849</v>
      </c>
      <c r="D107" s="131" t="s">
        <v>381</v>
      </c>
      <c r="E107" s="6"/>
      <c r="F107" s="130" t="s">
        <v>306</v>
      </c>
      <c r="G107" s="131" t="s">
        <v>557</v>
      </c>
      <c r="H107" s="131" t="s">
        <v>1056</v>
      </c>
      <c r="I107" s="131" t="s">
        <v>1057</v>
      </c>
      <c r="K107" s="42" t="s">
        <v>306</v>
      </c>
      <c r="L107" s="43" t="s">
        <v>381</v>
      </c>
      <c r="M107" s="43" t="s">
        <v>476</v>
      </c>
      <c r="N107" s="43" t="s">
        <v>793</v>
      </c>
    </row>
    <row r="108" ht="15.75" customHeight="1">
      <c r="A108" s="130" t="s">
        <v>311</v>
      </c>
      <c r="B108" s="131" t="s">
        <v>508</v>
      </c>
      <c r="C108" s="131" t="s">
        <v>1058</v>
      </c>
      <c r="D108" s="131" t="s">
        <v>1059</v>
      </c>
      <c r="E108" s="6"/>
      <c r="F108" s="130" t="s">
        <v>311</v>
      </c>
      <c r="G108" s="131" t="s">
        <v>595</v>
      </c>
      <c r="H108" s="131" t="s">
        <v>1060</v>
      </c>
      <c r="I108" s="131" t="s">
        <v>738</v>
      </c>
      <c r="K108" s="42" t="s">
        <v>311</v>
      </c>
      <c r="L108" s="43" t="s">
        <v>351</v>
      </c>
      <c r="M108" s="43" t="s">
        <v>930</v>
      </c>
      <c r="N108" s="43" t="s">
        <v>916</v>
      </c>
    </row>
    <row r="109" ht="15.75" customHeight="1">
      <c r="A109" s="132" t="s">
        <v>316</v>
      </c>
      <c r="B109" s="133" t="s">
        <v>634</v>
      </c>
      <c r="C109" s="133" t="s">
        <v>859</v>
      </c>
      <c r="D109" s="133" t="s">
        <v>1043</v>
      </c>
      <c r="E109" s="6"/>
      <c r="F109" s="132" t="s">
        <v>316</v>
      </c>
      <c r="G109" s="135" t="s">
        <v>710</v>
      </c>
      <c r="H109" s="133" t="s">
        <v>456</v>
      </c>
      <c r="I109" s="133" t="s">
        <v>1005</v>
      </c>
      <c r="K109" s="44" t="s">
        <v>316</v>
      </c>
      <c r="L109" s="45" t="s">
        <v>892</v>
      </c>
      <c r="M109" s="45" t="s">
        <v>1061</v>
      </c>
      <c r="N109" s="45" t="s">
        <v>330</v>
      </c>
    </row>
    <row r="110" ht="15.75" customHeight="1">
      <c r="A110" s="134"/>
      <c r="B110" s="133" t="s">
        <v>1062</v>
      </c>
      <c r="C110" s="133" t="s">
        <v>358</v>
      </c>
      <c r="D110" s="133" t="s">
        <v>695</v>
      </c>
      <c r="E110" s="6"/>
      <c r="F110" s="134"/>
      <c r="G110" s="133" t="s">
        <v>418</v>
      </c>
      <c r="H110" s="133" t="s">
        <v>454</v>
      </c>
      <c r="I110" s="135" t="s">
        <v>694</v>
      </c>
      <c r="K110" s="47"/>
      <c r="L110" s="45" t="s">
        <v>358</v>
      </c>
      <c r="M110" s="45" t="s">
        <v>399</v>
      </c>
      <c r="N110" s="45" t="s">
        <v>1063</v>
      </c>
    </row>
    <row r="111" ht="15.75" customHeight="1">
      <c r="A111" s="134"/>
      <c r="B111" s="133" t="s">
        <v>521</v>
      </c>
      <c r="C111" s="133" t="s">
        <v>710</v>
      </c>
      <c r="D111" s="133" t="s">
        <v>637</v>
      </c>
      <c r="E111" s="6"/>
      <c r="F111" s="134"/>
      <c r="G111" s="133" t="s">
        <v>364</v>
      </c>
      <c r="H111" s="133" t="s">
        <v>544</v>
      </c>
      <c r="I111" s="133" t="s">
        <v>695</v>
      </c>
      <c r="K111" s="47"/>
      <c r="L111" s="45" t="s">
        <v>357</v>
      </c>
      <c r="M111" s="45" t="s">
        <v>418</v>
      </c>
      <c r="N111" s="45" t="s">
        <v>418</v>
      </c>
    </row>
    <row r="112" ht="15.75" customHeight="1">
      <c r="A112" s="134"/>
      <c r="B112" s="133" t="s">
        <v>516</v>
      </c>
      <c r="C112" s="133" t="s">
        <v>639</v>
      </c>
      <c r="D112" s="133" t="s">
        <v>324</v>
      </c>
      <c r="E112" s="6"/>
      <c r="F112" s="134"/>
      <c r="G112" s="133" t="s">
        <v>824</v>
      </c>
      <c r="H112" s="133" t="s">
        <v>1064</v>
      </c>
      <c r="I112" s="133" t="s">
        <v>519</v>
      </c>
      <c r="K112" s="47"/>
      <c r="L112" s="45" t="s">
        <v>891</v>
      </c>
      <c r="M112" s="45" t="s">
        <v>859</v>
      </c>
      <c r="N112" s="45" t="s">
        <v>417</v>
      </c>
    </row>
    <row r="113" ht="15.75" customHeight="1">
      <c r="A113" s="5"/>
      <c r="B113" s="5"/>
      <c r="C113" s="5"/>
      <c r="D113" s="5"/>
      <c r="E113" s="6"/>
      <c r="F113" s="5"/>
      <c r="G113" s="5"/>
      <c r="H113" s="5"/>
      <c r="I113" s="5"/>
    </row>
    <row r="114" ht="15.75" customHeight="1"/>
    <row r="115" ht="15.75" customHeight="1"/>
    <row r="116" ht="15.75" customHeight="1">
      <c r="A116" s="125" t="s">
        <v>1065</v>
      </c>
      <c r="N116" s="84"/>
      <c r="O116" s="84"/>
    </row>
    <row r="117" ht="41.25" customHeight="1">
      <c r="A117" s="126"/>
      <c r="B117" s="139" t="str">
        <f>IMAGE("https://raw.githubusercontent.com/msikma/pokesprite/master/pokemon-gen8/regular/mamoswine.png",4, 80, 100)</f>
        <v/>
      </c>
      <c r="C117" s="127" t="str">
        <f>IMAGE("https://raw.githubusercontent.com/msikma/pokesprite/master/pokemon-gen8/regular/dracovish.png",4, 80, 100)</f>
        <v/>
      </c>
      <c r="D117" s="127" t="str">
        <f>IMAGE("https://raw.githubusercontent.com/msikma/pokesprite/master/pokemon-gen8/regular/gyarados.png",4, 70, 90)</f>
        <v/>
      </c>
      <c r="E117" s="127" t="str">
        <f>IMAGE("https://raw.githubusercontent.com/msikma/pokesprite/master/pokemon-gen8/regular/regirock.png",4, 80, 100)</f>
        <v/>
      </c>
      <c r="F117" s="127" t="str">
        <f>IMAGE("https://raw.githubusercontent.com/msikma/pokesprite/master/pokemon-gen8/regular/excadrill.png",4, 80, 100)</f>
        <v/>
      </c>
      <c r="G117" s="127" t="str">
        <f>IMAGE("https://raw.githubusercontent.com/msikma/pokesprite/master/pokemon-gen8/regular/garchomp-mega.png",4, 100, 110)</f>
        <v/>
      </c>
      <c r="N117" s="88"/>
      <c r="O117" s="88"/>
    </row>
    <row r="118" ht="15.75" customHeight="1">
      <c r="A118" s="126" t="s">
        <v>293</v>
      </c>
      <c r="B118" s="127" t="s">
        <v>1066</v>
      </c>
      <c r="C118" s="127" t="s">
        <v>1067</v>
      </c>
      <c r="D118" s="127" t="s">
        <v>1012</v>
      </c>
      <c r="E118" s="127" t="s">
        <v>1068</v>
      </c>
      <c r="F118" s="127" t="s">
        <v>1069</v>
      </c>
      <c r="G118" s="127" t="s">
        <v>1070</v>
      </c>
      <c r="N118" s="88"/>
      <c r="O118" s="88"/>
    </row>
    <row r="119" ht="15.75" customHeight="1">
      <c r="A119" s="128" t="s">
        <v>299</v>
      </c>
      <c r="B119" s="129" t="s">
        <v>434</v>
      </c>
      <c r="C119" s="129" t="s">
        <v>434</v>
      </c>
      <c r="D119" s="129" t="s">
        <v>434</v>
      </c>
      <c r="E119" s="129" t="s">
        <v>434</v>
      </c>
      <c r="F119" s="129" t="s">
        <v>434</v>
      </c>
      <c r="G119" s="129" t="s">
        <v>434</v>
      </c>
      <c r="N119" s="6"/>
      <c r="O119" s="6"/>
    </row>
    <row r="120" ht="15.75" customHeight="1">
      <c r="A120" s="130" t="s">
        <v>300</v>
      </c>
      <c r="B120" s="131" t="s">
        <v>305</v>
      </c>
      <c r="C120" s="131" t="s">
        <v>302</v>
      </c>
      <c r="D120" s="131" t="s">
        <v>305</v>
      </c>
      <c r="E120" s="131" t="s">
        <v>301</v>
      </c>
      <c r="F120" s="131" t="s">
        <v>305</v>
      </c>
      <c r="G120" s="131" t="s">
        <v>305</v>
      </c>
      <c r="N120" s="6"/>
      <c r="O120" s="6"/>
    </row>
    <row r="121" ht="15.75" customHeight="1">
      <c r="A121" s="130" t="s">
        <v>306</v>
      </c>
      <c r="B121" s="131" t="s">
        <v>409</v>
      </c>
      <c r="C121" s="131" t="s">
        <v>308</v>
      </c>
      <c r="D121" s="131" t="s">
        <v>381</v>
      </c>
      <c r="E121" s="131" t="s">
        <v>529</v>
      </c>
      <c r="F121" s="131" t="s">
        <v>308</v>
      </c>
      <c r="G121" s="131" t="s">
        <v>1071</v>
      </c>
      <c r="N121" s="6"/>
      <c r="O121" s="6"/>
    </row>
    <row r="122" ht="15.75" customHeight="1">
      <c r="A122" s="130" t="s">
        <v>311</v>
      </c>
      <c r="B122" s="131" t="s">
        <v>352</v>
      </c>
      <c r="C122" s="131" t="s">
        <v>446</v>
      </c>
      <c r="D122" s="131" t="s">
        <v>629</v>
      </c>
      <c r="E122" s="131" t="s">
        <v>383</v>
      </c>
      <c r="F122" s="131" t="s">
        <v>352</v>
      </c>
      <c r="G122" s="131" t="s">
        <v>1072</v>
      </c>
      <c r="N122" s="6"/>
      <c r="O122" s="6"/>
    </row>
    <row r="123" ht="15.75" customHeight="1">
      <c r="A123" s="132" t="s">
        <v>316</v>
      </c>
      <c r="B123" s="133" t="s">
        <v>46</v>
      </c>
      <c r="C123" s="133" t="s">
        <v>1073</v>
      </c>
      <c r="D123" s="133" t="s">
        <v>43</v>
      </c>
      <c r="E123" s="133" t="s">
        <v>72</v>
      </c>
      <c r="F123" s="133" t="s">
        <v>188</v>
      </c>
      <c r="G123" s="133" t="s">
        <v>188</v>
      </c>
      <c r="N123" s="6"/>
      <c r="O123" s="6"/>
    </row>
    <row r="124" ht="15.75" customHeight="1">
      <c r="A124" s="134"/>
      <c r="B124" s="133" t="s">
        <v>1002</v>
      </c>
      <c r="C124" s="133" t="s">
        <v>861</v>
      </c>
      <c r="D124" s="133" t="s">
        <v>583</v>
      </c>
      <c r="E124" s="133" t="s">
        <v>362</v>
      </c>
      <c r="F124" s="133" t="s">
        <v>486</v>
      </c>
      <c r="G124" s="133" t="s">
        <v>486</v>
      </c>
      <c r="N124" s="6"/>
      <c r="O124" s="6"/>
    </row>
    <row r="125" ht="15.75" customHeight="1">
      <c r="A125" s="134"/>
      <c r="B125" s="133" t="s">
        <v>486</v>
      </c>
      <c r="C125" s="133" t="s">
        <v>584</v>
      </c>
      <c r="D125" s="133" t="s">
        <v>486</v>
      </c>
      <c r="E125" s="133" t="s">
        <v>396</v>
      </c>
      <c r="F125" s="133" t="s">
        <v>637</v>
      </c>
      <c r="G125" s="133" t="s">
        <v>202</v>
      </c>
      <c r="N125" s="6"/>
      <c r="O125" s="6"/>
    </row>
    <row r="126" ht="15.75" customHeight="1">
      <c r="A126" s="134"/>
      <c r="B126" s="133" t="s">
        <v>1074</v>
      </c>
      <c r="C126" s="135" t="s">
        <v>520</v>
      </c>
      <c r="D126" s="133" t="s">
        <v>1016</v>
      </c>
      <c r="E126" s="133" t="s">
        <v>486</v>
      </c>
      <c r="F126" s="133" t="s">
        <v>396</v>
      </c>
      <c r="G126" s="133" t="s">
        <v>421</v>
      </c>
      <c r="N126" s="6"/>
      <c r="O126" s="6"/>
    </row>
    <row r="127" ht="15.75" customHeight="1">
      <c r="A127" s="132" t="s">
        <v>333</v>
      </c>
      <c r="B127" s="133" t="s">
        <v>334</v>
      </c>
    </row>
    <row r="128" ht="15.75" customHeight="1">
      <c r="A128" s="132" t="s">
        <v>335</v>
      </c>
      <c r="B128" s="136" t="s">
        <v>1075</v>
      </c>
    </row>
    <row r="129" ht="15.75" customHeight="1"/>
    <row r="130" ht="15.75" customHeight="1"/>
    <row r="131" ht="15.75" customHeight="1">
      <c r="A131" s="125" t="s">
        <v>1076</v>
      </c>
      <c r="I131" s="125" t="s">
        <v>1077</v>
      </c>
      <c r="Q131" s="84"/>
    </row>
    <row r="132" ht="41.25" customHeight="1">
      <c r="A132" s="126"/>
      <c r="B132" s="127" t="str">
        <f>IMAGE("https://raw.githubusercontent.com/msikma/pokesprite/master/pokemon-gen8/regular/qwilfish.png",4, 80, 100)</f>
        <v/>
      </c>
      <c r="C132" s="127" t="str">
        <f>IMAGE("https://raw.githubusercontent.com/msikma/pokesprite/master/pokemon-gen8/regular/mandibuzz.png",4, 80, 100)</f>
        <v/>
      </c>
      <c r="D132" s="127" t="str">
        <f>IMAGE("https://raw.githubusercontent.com/msikma/pokesprite/master/pokemon-gen8/regular/blissey.png",4, 80, 100)</f>
        <v/>
      </c>
      <c r="E132" s="127" t="str">
        <f>IMAGE("https://raw.githubusercontent.com/msikma/pokesprite/master/pokemon-gen8/regular/tangrowth.png",4, 80, 100)</f>
        <v/>
      </c>
      <c r="F132" s="127" t="str">
        <f>IMAGE("https://raw.githubusercontent.com/msikma/pokesprite/master/pokemon-gen8/regular/slowbro.png",4, 80, 100)</f>
        <v/>
      </c>
      <c r="G132" s="127" t="str">
        <f>IMAGE("https://raw.githubusercontent.com/msikma/pokesprite/master/pokemon-gen8/regular/garbodor-gmax.png",4, 70, 90)</f>
        <v/>
      </c>
      <c r="I132" s="126"/>
      <c r="J132" s="127" t="str">
        <f>IMAGE("https://raw.githubusercontent.com/msikma/pokesprite/master/pokemon-gen8/regular/grimmsnarl.png",4, 80, 100)</f>
        <v/>
      </c>
      <c r="K132" s="127" t="str">
        <f>IMAGE("https://raw.githubusercontent.com/msikma/pokesprite/master/pokemon-gen8/regular/ursaring.png",4, 90, 110)</f>
        <v/>
      </c>
      <c r="L132" s="127" t="str">
        <f>IMAGE("https://raw.githubusercontent.com/msikma/pokesprite/master/pokemon-gen8/regular/bisharp.png",4, 80, 100)</f>
        <v/>
      </c>
      <c r="M132" s="127" t="str">
        <f>IMAGE("https://raw.githubusercontent.com/msikma/pokesprite/master/pokemon-gen8/regular/ninjask.png",4, 80, 100)</f>
        <v/>
      </c>
      <c r="N132" s="127" t="str">
        <f>IMAGE("https://raw.githubusercontent.com/msikma/pokesprite/master/pokemon-gen8/regular/reuniclus.png",4, 80, 100)</f>
        <v/>
      </c>
      <c r="O132" s="127" t="str">
        <f>IMAGE("https://raw.githubusercontent.com/msikma/pokesprite/master/pokemon-gen8/regular/sharpedo-mega.png",4, 90, 110)</f>
        <v/>
      </c>
      <c r="Q132" s="5"/>
      <c r="R132" s="88"/>
      <c r="S132" s="88"/>
      <c r="T132" s="88"/>
      <c r="U132" s="88"/>
      <c r="V132" s="88"/>
      <c r="W132" s="88"/>
    </row>
    <row r="133" ht="15.75" customHeight="1">
      <c r="A133" s="126" t="s">
        <v>293</v>
      </c>
      <c r="B133" s="127" t="s">
        <v>1078</v>
      </c>
      <c r="C133" s="127" t="s">
        <v>1079</v>
      </c>
      <c r="D133" s="127" t="s">
        <v>1080</v>
      </c>
      <c r="E133" s="127" t="s">
        <v>1081</v>
      </c>
      <c r="F133" s="127" t="s">
        <v>1082</v>
      </c>
      <c r="G133" s="127" t="s">
        <v>1083</v>
      </c>
      <c r="I133" s="126" t="s">
        <v>293</v>
      </c>
      <c r="J133" s="127" t="s">
        <v>1084</v>
      </c>
      <c r="K133" s="127" t="s">
        <v>1085</v>
      </c>
      <c r="L133" s="127" t="s">
        <v>836</v>
      </c>
      <c r="M133" s="127" t="s">
        <v>1086</v>
      </c>
      <c r="N133" s="127" t="s">
        <v>407</v>
      </c>
      <c r="O133" s="127" t="s">
        <v>1087</v>
      </c>
      <c r="Q133" s="5"/>
      <c r="R133" s="88"/>
      <c r="S133" s="88"/>
      <c r="T133" s="88"/>
      <c r="U133" s="88"/>
      <c r="V133" s="88"/>
      <c r="W133" s="88"/>
    </row>
    <row r="134" ht="15.75" customHeight="1">
      <c r="A134" s="128" t="s">
        <v>299</v>
      </c>
      <c r="B134" s="129" t="s">
        <v>882</v>
      </c>
      <c r="C134" s="129" t="s">
        <v>434</v>
      </c>
      <c r="D134" s="129" t="s">
        <v>434</v>
      </c>
      <c r="E134" s="129" t="s">
        <v>434</v>
      </c>
      <c r="F134" s="129" t="s">
        <v>434</v>
      </c>
      <c r="G134" s="129" t="s">
        <v>434</v>
      </c>
      <c r="I134" s="128" t="s">
        <v>299</v>
      </c>
      <c r="J134" s="129" t="s">
        <v>434</v>
      </c>
      <c r="K134" s="129" t="s">
        <v>434</v>
      </c>
      <c r="L134" s="129" t="s">
        <v>434</v>
      </c>
      <c r="M134" s="129" t="s">
        <v>434</v>
      </c>
      <c r="N134" s="129" t="s">
        <v>434</v>
      </c>
      <c r="O134" s="129" t="s">
        <v>434</v>
      </c>
      <c r="Q134" s="5"/>
      <c r="R134" s="6"/>
      <c r="S134" s="6"/>
      <c r="T134" s="6"/>
      <c r="U134" s="6"/>
      <c r="V134" s="6"/>
      <c r="W134" s="6"/>
    </row>
    <row r="135" ht="15.75" customHeight="1">
      <c r="A135" s="130" t="s">
        <v>300</v>
      </c>
      <c r="B135" s="131" t="s">
        <v>957</v>
      </c>
      <c r="C135" s="131" t="s">
        <v>301</v>
      </c>
      <c r="D135" s="131" t="s">
        <v>304</v>
      </c>
      <c r="E135" s="131" t="s">
        <v>345</v>
      </c>
      <c r="F135" s="131" t="s">
        <v>304</v>
      </c>
      <c r="G135" s="131" t="s">
        <v>302</v>
      </c>
      <c r="I135" s="130" t="s">
        <v>300</v>
      </c>
      <c r="J135" s="131" t="s">
        <v>301</v>
      </c>
      <c r="K135" s="131" t="s">
        <v>305</v>
      </c>
      <c r="L135" s="131" t="s">
        <v>305</v>
      </c>
      <c r="M135" s="131" t="s">
        <v>302</v>
      </c>
      <c r="N135" s="131" t="s">
        <v>304</v>
      </c>
      <c r="O135" s="131" t="s">
        <v>305</v>
      </c>
      <c r="Q135" s="5"/>
      <c r="R135" s="6"/>
      <c r="S135" s="6"/>
      <c r="T135" s="6"/>
      <c r="U135" s="6"/>
      <c r="V135" s="6"/>
      <c r="W135" s="6"/>
    </row>
    <row r="136" ht="15.75" customHeight="1">
      <c r="A136" s="130" t="s">
        <v>306</v>
      </c>
      <c r="B136" s="131" t="s">
        <v>1033</v>
      </c>
      <c r="C136" s="131" t="s">
        <v>1088</v>
      </c>
      <c r="D136" s="131" t="s">
        <v>132</v>
      </c>
      <c r="E136" s="131" t="s">
        <v>732</v>
      </c>
      <c r="F136" s="131" t="s">
        <v>732</v>
      </c>
      <c r="G136" s="140" t="s">
        <v>1089</v>
      </c>
      <c r="I136" s="130" t="s">
        <v>306</v>
      </c>
      <c r="J136" s="131" t="s">
        <v>1033</v>
      </c>
      <c r="K136" s="131" t="s">
        <v>1090</v>
      </c>
      <c r="L136" s="131" t="s">
        <v>684</v>
      </c>
      <c r="M136" s="131" t="s">
        <v>70</v>
      </c>
      <c r="N136" s="131" t="s">
        <v>732</v>
      </c>
      <c r="O136" s="140" t="s">
        <v>1091</v>
      </c>
      <c r="Q136" s="5"/>
      <c r="R136" s="6"/>
      <c r="S136" s="6"/>
      <c r="T136" s="6"/>
      <c r="U136" s="6"/>
      <c r="V136" s="6"/>
      <c r="W136" s="141"/>
    </row>
    <row r="137" ht="15.75" customHeight="1">
      <c r="A137" s="130" t="s">
        <v>311</v>
      </c>
      <c r="B137" s="131" t="s">
        <v>352</v>
      </c>
      <c r="C137" s="131" t="s">
        <v>383</v>
      </c>
      <c r="D137" s="131" t="s">
        <v>383</v>
      </c>
      <c r="E137" s="131" t="s">
        <v>352</v>
      </c>
      <c r="F137" s="131" t="s">
        <v>383</v>
      </c>
      <c r="G137" s="131" t="s">
        <v>1092</v>
      </c>
      <c r="I137" s="130" t="s">
        <v>311</v>
      </c>
      <c r="J137" s="131" t="s">
        <v>1093</v>
      </c>
      <c r="K137" s="131" t="s">
        <v>857</v>
      </c>
      <c r="L137" s="131" t="s">
        <v>355</v>
      </c>
      <c r="M137" s="131" t="s">
        <v>352</v>
      </c>
      <c r="N137" s="131" t="s">
        <v>383</v>
      </c>
      <c r="O137" s="131" t="s">
        <v>1094</v>
      </c>
      <c r="Q137" s="5"/>
      <c r="R137" s="6"/>
      <c r="S137" s="6"/>
      <c r="T137" s="6"/>
      <c r="U137" s="6"/>
      <c r="V137" s="6"/>
      <c r="W137" s="6"/>
    </row>
    <row r="138" ht="15.75" customHeight="1">
      <c r="A138" s="132" t="s">
        <v>316</v>
      </c>
      <c r="B138" s="133" t="s">
        <v>26</v>
      </c>
      <c r="C138" s="133" t="s">
        <v>1042</v>
      </c>
      <c r="D138" s="133" t="s">
        <v>1095</v>
      </c>
      <c r="E138" s="133" t="s">
        <v>357</v>
      </c>
      <c r="F138" s="133" t="s">
        <v>358</v>
      </c>
      <c r="G138" s="133" t="s">
        <v>488</v>
      </c>
      <c r="I138" s="132" t="s">
        <v>316</v>
      </c>
      <c r="J138" s="133" t="s">
        <v>1096</v>
      </c>
      <c r="K138" s="133" t="s">
        <v>74</v>
      </c>
      <c r="L138" s="133" t="s">
        <v>188</v>
      </c>
      <c r="M138" s="133" t="s">
        <v>188</v>
      </c>
      <c r="N138" s="133" t="s">
        <v>1097</v>
      </c>
      <c r="O138" s="133" t="s">
        <v>1098</v>
      </c>
      <c r="Q138" s="5"/>
      <c r="R138" s="6"/>
      <c r="S138" s="6"/>
      <c r="T138" s="6"/>
      <c r="U138" s="6"/>
      <c r="V138" s="6"/>
      <c r="W138" s="6"/>
    </row>
    <row r="139" ht="15.75" customHeight="1">
      <c r="A139" s="134"/>
      <c r="B139" s="133" t="s">
        <v>823</v>
      </c>
      <c r="C139" s="133" t="s">
        <v>364</v>
      </c>
      <c r="D139" s="133" t="s">
        <v>1099</v>
      </c>
      <c r="E139" s="133" t="s">
        <v>388</v>
      </c>
      <c r="F139" s="133" t="s">
        <v>491</v>
      </c>
      <c r="G139" s="133" t="s">
        <v>362</v>
      </c>
      <c r="I139" s="134"/>
      <c r="J139" s="133" t="s">
        <v>1100</v>
      </c>
      <c r="K139" s="133" t="s">
        <v>862</v>
      </c>
      <c r="L139" s="133" t="s">
        <v>695</v>
      </c>
      <c r="M139" s="133" t="s">
        <v>1101</v>
      </c>
      <c r="N139" s="133" t="s">
        <v>710</v>
      </c>
      <c r="O139" s="133" t="s">
        <v>584</v>
      </c>
      <c r="Q139" s="142"/>
      <c r="R139" s="6"/>
      <c r="S139" s="6"/>
      <c r="T139" s="6"/>
      <c r="U139" s="6"/>
      <c r="V139" s="6"/>
      <c r="W139" s="6"/>
    </row>
    <row r="140" ht="15.75" customHeight="1">
      <c r="A140" s="132"/>
      <c r="B140" s="133" t="s">
        <v>583</v>
      </c>
      <c r="C140" s="133" t="s">
        <v>21</v>
      </c>
      <c r="D140" s="133" t="s">
        <v>775</v>
      </c>
      <c r="E140" s="133" t="s">
        <v>486</v>
      </c>
      <c r="F140" s="133" t="s">
        <v>1097</v>
      </c>
      <c r="G140" s="133" t="s">
        <v>799</v>
      </c>
      <c r="I140" s="132"/>
      <c r="J140" s="133" t="s">
        <v>1102</v>
      </c>
      <c r="K140" s="133" t="s">
        <v>392</v>
      </c>
      <c r="L140" s="133" t="s">
        <v>388</v>
      </c>
      <c r="M140" s="133" t="s">
        <v>563</v>
      </c>
      <c r="N140" s="133" t="s">
        <v>418</v>
      </c>
      <c r="O140" s="133" t="s">
        <v>392</v>
      </c>
      <c r="Q140" s="5"/>
      <c r="R140" s="6"/>
      <c r="S140" s="6"/>
      <c r="T140" s="6"/>
      <c r="U140" s="6"/>
      <c r="V140" s="6"/>
      <c r="W140" s="6"/>
    </row>
    <row r="141" ht="15.75" customHeight="1">
      <c r="A141" s="132"/>
      <c r="B141" s="133" t="s">
        <v>1103</v>
      </c>
      <c r="C141" s="133" t="s">
        <v>331</v>
      </c>
      <c r="D141" s="133" t="s">
        <v>21</v>
      </c>
      <c r="E141" s="133" t="s">
        <v>417</v>
      </c>
      <c r="F141" s="133" t="s">
        <v>775</v>
      </c>
      <c r="G141" s="133" t="s">
        <v>486</v>
      </c>
      <c r="I141" s="132"/>
      <c r="J141" s="133" t="s">
        <v>1062</v>
      </c>
      <c r="K141" s="133" t="s">
        <v>1043</v>
      </c>
      <c r="L141" s="133" t="s">
        <v>637</v>
      </c>
      <c r="M141" s="133" t="s">
        <v>949</v>
      </c>
      <c r="N141" s="133" t="s">
        <v>775</v>
      </c>
      <c r="O141" s="133" t="s">
        <v>771</v>
      </c>
      <c r="Q141" s="5"/>
      <c r="R141" s="6"/>
      <c r="S141" s="6"/>
      <c r="T141" s="6"/>
      <c r="U141" s="6"/>
      <c r="V141" s="6"/>
      <c r="W141" s="6"/>
    </row>
    <row r="142" ht="15.75" customHeight="1">
      <c r="A142" s="132" t="s">
        <v>335</v>
      </c>
      <c r="B142" s="136" t="s">
        <v>1104</v>
      </c>
      <c r="I142" s="132" t="s">
        <v>335</v>
      </c>
      <c r="J142" s="136" t="s">
        <v>1105</v>
      </c>
      <c r="Q142" s="5"/>
      <c r="R142" s="6"/>
    </row>
    <row r="143" ht="15.75" customHeight="1"/>
    <row r="144" ht="15.75" customHeight="1"/>
    <row r="145" ht="15.75" customHeight="1">
      <c r="A145" s="125" t="s">
        <v>1106</v>
      </c>
      <c r="G145" s="84"/>
      <c r="H145" s="125" t="s">
        <v>1107</v>
      </c>
    </row>
    <row r="146" ht="41.25" customHeight="1">
      <c r="A146" s="126"/>
      <c r="B146" s="127" t="str">
        <f>IMAGE("https://raw.githubusercontent.com/msikma/pokesprite/master/pokemon-gen8/regular/ninetales.png",4, 80, 100)</f>
        <v/>
      </c>
      <c r="C146" s="127" t="str">
        <f>IMAGE("https://raw.githubusercontent.com/msikma/pokesprite/master/pokemon-gen8/regular/exeggutor.png",4, 60, 80)</f>
        <v/>
      </c>
      <c r="D146" s="127" t="str">
        <f>IMAGE("https://raw.githubusercontent.com/msikma/pokesprite/master/pokemon-gen8/regular/landorus-therian.png",4, 60, 80)</f>
        <v/>
      </c>
      <c r="E146" s="127" t="str">
        <f>IMAGE("https://raw.githubusercontent.com/msikma/pokesprite/master/pokemon-gen8/regular/houndoom-mega.png",4, 80, 100)</f>
        <v/>
      </c>
      <c r="F146" s="127" t="str">
        <f>IMAGE("https://raw.githubusercontent.com/msikma/pokesprite/master/pokemon-gen8/regular/sunflora.png",4, 80, 100)</f>
        <v/>
      </c>
      <c r="G146" s="88"/>
      <c r="H146" s="126"/>
      <c r="I146" s="127" t="str">
        <f>IMAGE("https://raw.githubusercontent.com/msikma/pokesprite/master/pokemon-gen8/regular/porygon2.png",4, 80, 100)</f>
        <v/>
      </c>
      <c r="J146" s="127" t="str">
        <f>IMAGE("https://raw.githubusercontent.com/msikma/pokesprite/master/pokemon-gen8/regular/hoopa-unbound.png",4, 80, 100)</f>
        <v/>
      </c>
      <c r="K146" s="127" t="str">
        <f>IMAGE("https://raw.githubusercontent.com/msikma/pokesprite/master/pokemon-gen8/regular/sawk.png",4, 80, 100)</f>
        <v/>
      </c>
      <c r="L146" s="127" t="str">
        <f>IMAGE("https://raw.githubusercontent.com/msikma/pokesprite/master/pokemon-gen8/regular/mawile-mega.png",4, 80, 100)</f>
        <v/>
      </c>
    </row>
    <row r="147" ht="15.75" customHeight="1">
      <c r="A147" s="126" t="s">
        <v>293</v>
      </c>
      <c r="B147" s="127" t="s">
        <v>213</v>
      </c>
      <c r="C147" s="127" t="s">
        <v>1108</v>
      </c>
      <c r="D147" s="127" t="s">
        <v>621</v>
      </c>
      <c r="E147" s="127" t="s">
        <v>724</v>
      </c>
      <c r="F147" s="127" t="s">
        <v>842</v>
      </c>
      <c r="G147" s="88"/>
      <c r="H147" s="126" t="s">
        <v>293</v>
      </c>
      <c r="I147" s="127" t="s">
        <v>1109</v>
      </c>
      <c r="J147" s="127" t="s">
        <v>1110</v>
      </c>
      <c r="K147" s="127" t="s">
        <v>1111</v>
      </c>
      <c r="L147" s="127" t="s">
        <v>1053</v>
      </c>
    </row>
    <row r="148" ht="15.75" customHeight="1">
      <c r="A148" s="128" t="s">
        <v>299</v>
      </c>
      <c r="B148" s="129" t="s">
        <v>434</v>
      </c>
      <c r="C148" s="129" t="s">
        <v>434</v>
      </c>
      <c r="D148" s="129" t="s">
        <v>434</v>
      </c>
      <c r="E148" s="129" t="s">
        <v>434</v>
      </c>
      <c r="F148" s="129" t="s">
        <v>434</v>
      </c>
      <c r="G148" s="6"/>
      <c r="H148" s="128" t="s">
        <v>299</v>
      </c>
      <c r="I148" s="129" t="s">
        <v>434</v>
      </c>
      <c r="J148" s="129" t="s">
        <v>434</v>
      </c>
      <c r="K148" s="129" t="s">
        <v>434</v>
      </c>
      <c r="L148" s="129" t="s">
        <v>434</v>
      </c>
    </row>
    <row r="149" ht="15.75" customHeight="1">
      <c r="A149" s="130" t="s">
        <v>300</v>
      </c>
      <c r="B149" s="131" t="s">
        <v>346</v>
      </c>
      <c r="C149" s="131" t="s">
        <v>346</v>
      </c>
      <c r="D149" s="131" t="s">
        <v>305</v>
      </c>
      <c r="E149" s="131" t="s">
        <v>554</v>
      </c>
      <c r="F149" s="131" t="s">
        <v>346</v>
      </c>
      <c r="G149" s="6"/>
      <c r="H149" s="130" t="s">
        <v>300</v>
      </c>
      <c r="I149" s="131" t="s">
        <v>845</v>
      </c>
      <c r="J149" s="131" t="s">
        <v>435</v>
      </c>
      <c r="K149" s="131" t="s">
        <v>436</v>
      </c>
      <c r="L149" s="131" t="s">
        <v>436</v>
      </c>
    </row>
    <row r="150" ht="15.75" customHeight="1">
      <c r="A150" s="130" t="s">
        <v>306</v>
      </c>
      <c r="B150" s="131" t="s">
        <v>30</v>
      </c>
      <c r="C150" s="131" t="s">
        <v>505</v>
      </c>
      <c r="D150" s="131" t="s">
        <v>381</v>
      </c>
      <c r="E150" s="131" t="s">
        <v>731</v>
      </c>
      <c r="F150" s="131" t="s">
        <v>505</v>
      </c>
      <c r="G150" s="6"/>
      <c r="H150" s="130" t="s">
        <v>306</v>
      </c>
      <c r="I150" s="131" t="s">
        <v>135</v>
      </c>
      <c r="J150" s="131" t="s">
        <v>1112</v>
      </c>
      <c r="K150" s="131" t="s">
        <v>603</v>
      </c>
      <c r="L150" s="131" t="s">
        <v>381</v>
      </c>
    </row>
    <row r="151" ht="15.75" customHeight="1">
      <c r="A151" s="130" t="s">
        <v>311</v>
      </c>
      <c r="B151" s="131" t="s">
        <v>794</v>
      </c>
      <c r="C151" s="131" t="s">
        <v>355</v>
      </c>
      <c r="D151" s="131" t="s">
        <v>629</v>
      </c>
      <c r="E151" s="131" t="s">
        <v>738</v>
      </c>
      <c r="F151" s="131" t="s">
        <v>352</v>
      </c>
      <c r="G151" s="6"/>
      <c r="H151" s="130" t="s">
        <v>311</v>
      </c>
      <c r="I151" s="131" t="s">
        <v>313</v>
      </c>
      <c r="J151" s="131" t="s">
        <v>854</v>
      </c>
      <c r="K151" s="131" t="s">
        <v>445</v>
      </c>
      <c r="L151" s="131" t="s">
        <v>1059</v>
      </c>
    </row>
    <row r="152" ht="15.75" customHeight="1">
      <c r="A152" s="132" t="s">
        <v>316</v>
      </c>
      <c r="B152" s="133" t="s">
        <v>513</v>
      </c>
      <c r="C152" s="133" t="s">
        <v>515</v>
      </c>
      <c r="D152" s="133" t="s">
        <v>486</v>
      </c>
      <c r="E152" s="135" t="s">
        <v>694</v>
      </c>
      <c r="F152" s="133" t="s">
        <v>212</v>
      </c>
      <c r="G152" s="6"/>
      <c r="H152" s="132" t="s">
        <v>316</v>
      </c>
      <c r="I152" s="133" t="s">
        <v>98</v>
      </c>
      <c r="J152" s="133" t="s">
        <v>585</v>
      </c>
      <c r="K152" s="135" t="s">
        <v>893</v>
      </c>
      <c r="L152" s="133" t="s">
        <v>695</v>
      </c>
    </row>
    <row r="153" ht="15.75" customHeight="1">
      <c r="A153" s="134"/>
      <c r="B153" s="133" t="s">
        <v>515</v>
      </c>
      <c r="C153" s="133" t="s">
        <v>365</v>
      </c>
      <c r="D153" s="133" t="s">
        <v>1113</v>
      </c>
      <c r="E153" s="133" t="s">
        <v>394</v>
      </c>
      <c r="F153" s="133" t="s">
        <v>515</v>
      </c>
      <c r="G153" s="6"/>
      <c r="H153" s="134"/>
      <c r="I153" s="133" t="s">
        <v>775</v>
      </c>
      <c r="J153" s="133" t="s">
        <v>710</v>
      </c>
      <c r="K153" s="133" t="s">
        <v>388</v>
      </c>
      <c r="L153" s="133" t="s">
        <v>637</v>
      </c>
    </row>
    <row r="154" ht="15.75" customHeight="1">
      <c r="A154" s="134"/>
      <c r="B154" s="133" t="s">
        <v>519</v>
      </c>
      <c r="C154" s="133" t="s">
        <v>513</v>
      </c>
      <c r="D154" s="133" t="s">
        <v>421</v>
      </c>
      <c r="E154" s="133" t="s">
        <v>695</v>
      </c>
      <c r="F154" s="133" t="s">
        <v>513</v>
      </c>
      <c r="G154" s="6"/>
      <c r="H154" s="134"/>
      <c r="I154" s="133" t="s">
        <v>361</v>
      </c>
      <c r="J154" s="133" t="s">
        <v>418</v>
      </c>
      <c r="K154" s="133" t="s">
        <v>486</v>
      </c>
      <c r="L154" s="133" t="s">
        <v>1043</v>
      </c>
    </row>
    <row r="155" ht="15.75" customHeight="1">
      <c r="A155" s="134"/>
      <c r="B155" s="133" t="s">
        <v>951</v>
      </c>
      <c r="C155" s="133" t="s">
        <v>420</v>
      </c>
      <c r="D155" s="133" t="s">
        <v>188</v>
      </c>
      <c r="E155" s="133" t="s">
        <v>515</v>
      </c>
      <c r="F155" s="133" t="s">
        <v>800</v>
      </c>
      <c r="G155" s="6"/>
      <c r="H155" s="134"/>
      <c r="I155" s="133" t="s">
        <v>491</v>
      </c>
      <c r="J155" s="133" t="s">
        <v>799</v>
      </c>
      <c r="K155" s="133" t="s">
        <v>488</v>
      </c>
      <c r="L155" s="133" t="s">
        <v>772</v>
      </c>
    </row>
    <row r="156" ht="15.75" customHeight="1">
      <c r="A156" s="132" t="s">
        <v>335</v>
      </c>
      <c r="B156" s="136" t="s">
        <v>1114</v>
      </c>
      <c r="G156" s="6"/>
      <c r="H156" s="132" t="s">
        <v>335</v>
      </c>
      <c r="I156" s="136" t="s">
        <v>1115</v>
      </c>
    </row>
    <row r="157" ht="15.75" customHeight="1"/>
    <row r="158" ht="15.75" customHeight="1"/>
    <row r="159" ht="15.75" customHeight="1">
      <c r="A159" s="125" t="s">
        <v>1116</v>
      </c>
      <c r="I159" s="83" t="s">
        <v>1117</v>
      </c>
    </row>
    <row r="160" ht="41.25" customHeight="1">
      <c r="A160" s="126"/>
      <c r="B160" s="127" t="str">
        <f>IMAGE("https://raw.githubusercontent.com/msikma/pokesprite/master/pokemon-gen8/regular/spiritomb.png",4, 80, 100)</f>
        <v/>
      </c>
      <c r="C160" s="127" t="str">
        <f>IMAGE("https://raw.githubusercontent.com/msikma/pokesprite/master/pokemon-gen8/regular/delphox.png",4, 100, 110)</f>
        <v/>
      </c>
      <c r="D160" s="127" t="str">
        <f>IMAGE("https://raw.githubusercontent.com/msikma/pokesprite/master/pokemon-gen8/regular/silvally-fairy.png",4, 70, 90)</f>
        <v/>
      </c>
      <c r="E160" s="127" t="str">
        <f>IMAGE("https://raw.githubusercontent.com/msikma/pokesprite/master/pokemon-gen8/regular/moltres-galar.png",4, 70, 90)</f>
        <v/>
      </c>
      <c r="F160" s="127" t="str">
        <f>IMAGE("https://raw.githubusercontent.com/msikma/pokesprite/master/pokemon-gen8/regular/genesect.png",4, 80, 100)</f>
        <v/>
      </c>
      <c r="G160" s="127" t="str">
        <f>IMAGE("https://raw.githubusercontent.com/msikma/pokesprite/master/pokemon-gen8/regular/mewtwo-mega-y.png",4, 80, 100)</f>
        <v/>
      </c>
      <c r="I160" s="36"/>
      <c r="J160" s="37" t="str">
        <f>IMAGE("https://raw.githubusercontent.com/msikma/pokesprite/master/pokemon-gen8/regular/dragapult.png",4, 70, 90)</f>
        <v/>
      </c>
      <c r="K160" s="37" t="str">
        <f>IMAGE("https://raw.githubusercontent.com/msikma/pokesprite/master/pokemon-gen8/regular/dialga.png",4, 60, 80)</f>
        <v/>
      </c>
      <c r="L160" s="37" t="str">
        <f>IMAGE("https://raw.githubusercontent.com/msikma/pokesprite/master/pokemon-gen8/regular/salamence-mega.png",4, 90, 110)</f>
        <v/>
      </c>
    </row>
    <row r="161" ht="15.75" customHeight="1">
      <c r="A161" s="126" t="s">
        <v>293</v>
      </c>
      <c r="B161" s="127" t="s">
        <v>1118</v>
      </c>
      <c r="C161" s="127" t="s">
        <v>1119</v>
      </c>
      <c r="D161" s="127" t="s">
        <v>1120</v>
      </c>
      <c r="E161" s="127" t="s">
        <v>1121</v>
      </c>
      <c r="F161" s="127" t="s">
        <v>616</v>
      </c>
      <c r="G161" s="127" t="s">
        <v>1122</v>
      </c>
      <c r="I161" s="36" t="s">
        <v>293</v>
      </c>
      <c r="J161" s="37" t="s">
        <v>1123</v>
      </c>
      <c r="K161" s="37" t="s">
        <v>1124</v>
      </c>
      <c r="L161" s="37" t="s">
        <v>1125</v>
      </c>
    </row>
    <row r="162" ht="15.75" customHeight="1">
      <c r="A162" s="128" t="s">
        <v>299</v>
      </c>
      <c r="B162" s="129" t="s">
        <v>434</v>
      </c>
      <c r="C162" s="129" t="s">
        <v>434</v>
      </c>
      <c r="D162" s="129" t="s">
        <v>434</v>
      </c>
      <c r="E162" s="129" t="s">
        <v>434</v>
      </c>
      <c r="F162" s="129" t="s">
        <v>434</v>
      </c>
      <c r="G162" s="129" t="s">
        <v>434</v>
      </c>
      <c r="I162" s="38" t="s">
        <v>299</v>
      </c>
      <c r="J162" s="39">
        <v>80.0</v>
      </c>
      <c r="K162" s="39">
        <v>80.0</v>
      </c>
      <c r="L162" s="39">
        <v>80.0</v>
      </c>
    </row>
    <row r="163" ht="15.75" customHeight="1">
      <c r="A163" s="130" t="s">
        <v>300</v>
      </c>
      <c r="B163" s="131" t="s">
        <v>345</v>
      </c>
      <c r="C163" s="131" t="s">
        <v>346</v>
      </c>
      <c r="D163" s="131" t="s">
        <v>305</v>
      </c>
      <c r="E163" s="131" t="s">
        <v>346</v>
      </c>
      <c r="F163" s="131" t="s">
        <v>623</v>
      </c>
      <c r="G163" s="131" t="s">
        <v>346</v>
      </c>
      <c r="I163" s="40" t="s">
        <v>300</v>
      </c>
      <c r="J163" s="41" t="s">
        <v>305</v>
      </c>
      <c r="K163" s="41" t="s">
        <v>344</v>
      </c>
      <c r="L163" s="41" t="s">
        <v>305</v>
      </c>
    </row>
    <row r="164" ht="15.75" customHeight="1">
      <c r="A164" s="130" t="s">
        <v>306</v>
      </c>
      <c r="B164" s="131" t="s">
        <v>381</v>
      </c>
      <c r="C164" s="131" t="s">
        <v>111</v>
      </c>
      <c r="D164" s="131" t="s">
        <v>504</v>
      </c>
      <c r="E164" s="131" t="s">
        <v>1126</v>
      </c>
      <c r="F164" s="131" t="s">
        <v>624</v>
      </c>
      <c r="G164" s="131" t="s">
        <v>96</v>
      </c>
      <c r="I164" s="42" t="s">
        <v>306</v>
      </c>
      <c r="J164" s="43" t="s">
        <v>79</v>
      </c>
      <c r="K164" s="43" t="s">
        <v>531</v>
      </c>
      <c r="L164" s="43" t="s">
        <v>818</v>
      </c>
    </row>
    <row r="165" ht="15.75" customHeight="1">
      <c r="A165" s="130" t="s">
        <v>311</v>
      </c>
      <c r="B165" s="131" t="s">
        <v>1127</v>
      </c>
      <c r="C165" s="131" t="s">
        <v>352</v>
      </c>
      <c r="D165" s="131" t="s">
        <v>383</v>
      </c>
      <c r="E165" s="131" t="s">
        <v>629</v>
      </c>
      <c r="F165" s="131" t="s">
        <v>445</v>
      </c>
      <c r="G165" s="131" t="s">
        <v>1128</v>
      </c>
      <c r="I165" s="42" t="s">
        <v>311</v>
      </c>
      <c r="J165" s="43" t="s">
        <v>1093</v>
      </c>
      <c r="K165" s="43" t="s">
        <v>383</v>
      </c>
      <c r="L165" s="43" t="s">
        <v>1129</v>
      </c>
    </row>
    <row r="166" ht="15.75" customHeight="1">
      <c r="A166" s="132" t="s">
        <v>316</v>
      </c>
      <c r="B166" s="133" t="s">
        <v>1130</v>
      </c>
      <c r="C166" s="133" t="s">
        <v>1131</v>
      </c>
      <c r="D166" s="133" t="s">
        <v>511</v>
      </c>
      <c r="E166" s="133" t="s">
        <v>184</v>
      </c>
      <c r="F166" s="133" t="s">
        <v>331</v>
      </c>
      <c r="G166" s="133" t="s">
        <v>693</v>
      </c>
      <c r="I166" s="44" t="s">
        <v>316</v>
      </c>
      <c r="J166" s="45" t="s">
        <v>1132</v>
      </c>
      <c r="K166" s="45" t="s">
        <v>580</v>
      </c>
      <c r="L166" s="45" t="s">
        <v>825</v>
      </c>
    </row>
    <row r="167" ht="15.75" customHeight="1">
      <c r="A167" s="134"/>
      <c r="B167" s="133" t="s">
        <v>521</v>
      </c>
      <c r="C167" s="133" t="s">
        <v>693</v>
      </c>
      <c r="D167" s="133" t="s">
        <v>394</v>
      </c>
      <c r="E167" s="133" t="s">
        <v>1133</v>
      </c>
      <c r="F167" s="133" t="s">
        <v>637</v>
      </c>
      <c r="G167" s="135" t="s">
        <v>1134</v>
      </c>
      <c r="I167" s="47"/>
      <c r="J167" s="45" t="s">
        <v>1135</v>
      </c>
      <c r="K167" s="45" t="s">
        <v>454</v>
      </c>
      <c r="L167" s="45" t="s">
        <v>486</v>
      </c>
    </row>
    <row r="168" ht="15.75" customHeight="1">
      <c r="A168" s="132"/>
      <c r="B168" s="133" t="s">
        <v>456</v>
      </c>
      <c r="C168" s="133" t="s">
        <v>398</v>
      </c>
      <c r="D168" s="133" t="s">
        <v>521</v>
      </c>
      <c r="E168" s="133" t="s">
        <v>359</v>
      </c>
      <c r="F168" s="133" t="s">
        <v>491</v>
      </c>
      <c r="G168" s="133" t="s">
        <v>394</v>
      </c>
      <c r="I168" s="47"/>
      <c r="J168" s="45" t="s">
        <v>1096</v>
      </c>
      <c r="K168" s="45" t="s">
        <v>1136</v>
      </c>
      <c r="L168" s="45" t="s">
        <v>364</v>
      </c>
    </row>
    <row r="169" ht="15.75" customHeight="1">
      <c r="A169" s="132"/>
      <c r="B169" s="133" t="s">
        <v>695</v>
      </c>
      <c r="C169" s="133" t="s">
        <v>456</v>
      </c>
      <c r="D169" s="133" t="s">
        <v>518</v>
      </c>
      <c r="E169" s="133" t="s">
        <v>364</v>
      </c>
      <c r="F169" s="133" t="s">
        <v>394</v>
      </c>
      <c r="G169" s="133" t="s">
        <v>458</v>
      </c>
      <c r="I169" s="47"/>
      <c r="J169" s="45" t="s">
        <v>1100</v>
      </c>
      <c r="K169" s="45" t="s">
        <v>1061</v>
      </c>
      <c r="L169" s="45"/>
    </row>
    <row r="170" ht="15.75" customHeight="1">
      <c r="A170" s="132" t="s">
        <v>333</v>
      </c>
      <c r="B170" s="133" t="s">
        <v>1137</v>
      </c>
    </row>
    <row r="171" ht="15.75" customHeight="1">
      <c r="A171" s="132" t="s">
        <v>335</v>
      </c>
      <c r="B171" s="136" t="s">
        <v>1138</v>
      </c>
    </row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">
    <mergeCell ref="A3:F3"/>
    <mergeCell ref="B14:F14"/>
    <mergeCell ref="A17:E17"/>
    <mergeCell ref="B28:E28"/>
    <mergeCell ref="A31:E31"/>
    <mergeCell ref="B42:E42"/>
    <mergeCell ref="A45:E45"/>
    <mergeCell ref="A87:F87"/>
    <mergeCell ref="H87:M87"/>
    <mergeCell ref="O87:T87"/>
    <mergeCell ref="B56:E56"/>
    <mergeCell ref="A59:E59"/>
    <mergeCell ref="G59:K59"/>
    <mergeCell ref="B70:E70"/>
    <mergeCell ref="H70:K70"/>
    <mergeCell ref="A73:G73"/>
    <mergeCell ref="B84:G84"/>
    <mergeCell ref="B98:F98"/>
    <mergeCell ref="I98:M98"/>
    <mergeCell ref="P98:T98"/>
    <mergeCell ref="A100:I100"/>
    <mergeCell ref="A102:D102"/>
    <mergeCell ref="F102:I102"/>
    <mergeCell ref="K102:N102"/>
    <mergeCell ref="J142:O142"/>
    <mergeCell ref="R142:W142"/>
    <mergeCell ref="A145:F145"/>
    <mergeCell ref="H145:L145"/>
    <mergeCell ref="B156:F156"/>
    <mergeCell ref="I156:L156"/>
    <mergeCell ref="A159:G159"/>
    <mergeCell ref="I159:L159"/>
    <mergeCell ref="B170:G170"/>
    <mergeCell ref="B171:G171"/>
    <mergeCell ref="A116:G116"/>
    <mergeCell ref="B127:G127"/>
    <mergeCell ref="B128:G128"/>
    <mergeCell ref="A131:G131"/>
    <mergeCell ref="I131:O131"/>
    <mergeCell ref="Q131:W131"/>
    <mergeCell ref="B142:G142"/>
  </mergeCells>
  <hyperlinks>
    <hyperlink r:id="rId1" ref="B14"/>
    <hyperlink r:id="rId2" ref="B28"/>
    <hyperlink r:id="rId3" ref="B42"/>
    <hyperlink r:id="rId4" ref="B56"/>
    <hyperlink r:id="rId5" ref="B70"/>
    <hyperlink r:id="rId6" ref="H70"/>
    <hyperlink r:id="rId7" ref="B84"/>
    <hyperlink r:id="rId8" ref="B98"/>
    <hyperlink r:id="rId9" ref="I98"/>
    <hyperlink r:id="rId10" ref="P98"/>
    <hyperlink r:id="rId11" ref="A100"/>
    <hyperlink r:id="rId12" ref="B128"/>
    <hyperlink r:id="rId13" ref="B142"/>
    <hyperlink r:id="rId14" ref="J142"/>
    <hyperlink r:id="rId15" ref="B156"/>
    <hyperlink r:id="rId16" ref="I156"/>
    <hyperlink r:id="rId17" ref="B171"/>
  </hyperlinks>
  <drawing r:id="rId1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5" width="21.57"/>
  </cols>
  <sheetData>
    <row r="1" ht="15.75" customHeight="1"/>
    <row r="2" ht="15.75" customHeight="1"/>
    <row r="3" ht="15.75" customHeight="1">
      <c r="A3" s="143" t="s">
        <v>1139</v>
      </c>
    </row>
    <row r="4" ht="41.25" customHeight="1">
      <c r="A4" s="144"/>
      <c r="B4" s="145" t="str">
        <f>IMAGE("https://raw.githubusercontent.com/msikma/pokesprite/master/pokemon-gen8/regular/trumbeak.png",4, 80, 100)</f>
        <v/>
      </c>
      <c r="C4" s="145" t="str">
        <f>IMAGE("https://raw.githubusercontent.com/msikma/pokesprite/master/pokemon-gen8/regular/emolga.png",4, 80, 100)</f>
        <v/>
      </c>
      <c r="D4" s="145" t="str">
        <f>IMAGE("https://raw.githubusercontent.com/msikma/pokesprite/master/pokemon-gen8/regular/yanma.png",4, 80, 100)</f>
        <v/>
      </c>
      <c r="E4" s="145" t="str">
        <f>IMAGE("https://raw.githubusercontent.com/msikma/pokesprite/master/pokemon-gen8/regular/rufflet.png",4, 80, 100)</f>
        <v/>
      </c>
      <c r="F4" s="145" t="str">
        <f>IMAGE("https://raw.githubusercontent.com/msikma/pokesprite/master/pokemon-gen8/regular/farfetchd-galar.png",4, 80, 100)</f>
        <v/>
      </c>
    </row>
    <row r="5" ht="15.75" customHeight="1">
      <c r="A5" s="144" t="s">
        <v>293</v>
      </c>
      <c r="B5" s="145" t="s">
        <v>1140</v>
      </c>
      <c r="C5" s="145" t="s">
        <v>172</v>
      </c>
      <c r="D5" s="145" t="s">
        <v>1141</v>
      </c>
      <c r="E5" s="145" t="s">
        <v>1142</v>
      </c>
      <c r="F5" s="145" t="s">
        <v>1143</v>
      </c>
    </row>
    <row r="6" ht="15.75" customHeight="1">
      <c r="A6" s="146" t="s">
        <v>299</v>
      </c>
      <c r="B6" s="147" t="s">
        <v>882</v>
      </c>
      <c r="C6" s="147" t="s">
        <v>434</v>
      </c>
      <c r="D6" s="147" t="s">
        <v>434</v>
      </c>
      <c r="E6" s="147" t="s">
        <v>760</v>
      </c>
      <c r="F6" s="147" t="s">
        <v>434</v>
      </c>
    </row>
    <row r="7" ht="15.75" customHeight="1">
      <c r="A7" s="148" t="s">
        <v>300</v>
      </c>
      <c r="B7" s="149" t="s">
        <v>305</v>
      </c>
      <c r="C7" s="149" t="s">
        <v>303</v>
      </c>
      <c r="D7" s="149" t="s">
        <v>303</v>
      </c>
      <c r="E7" s="149" t="s">
        <v>305</v>
      </c>
      <c r="F7" s="149" t="s">
        <v>303</v>
      </c>
    </row>
    <row r="8" ht="15.75" customHeight="1">
      <c r="A8" s="148" t="s">
        <v>306</v>
      </c>
      <c r="B8" s="149" t="s">
        <v>974</v>
      </c>
      <c r="C8" s="149" t="s">
        <v>1144</v>
      </c>
      <c r="D8" s="149" t="s">
        <v>70</v>
      </c>
      <c r="E8" s="149" t="s">
        <v>885</v>
      </c>
      <c r="F8" s="149" t="s">
        <v>1145</v>
      </c>
    </row>
    <row r="9" ht="15.75" customHeight="1">
      <c r="A9" s="148" t="s">
        <v>311</v>
      </c>
      <c r="B9" s="149" t="s">
        <v>765</v>
      </c>
      <c r="C9" s="149" t="s">
        <v>767</v>
      </c>
      <c r="D9" s="149" t="s">
        <v>739</v>
      </c>
      <c r="E9" s="149" t="s">
        <v>707</v>
      </c>
      <c r="F9" s="149" t="s">
        <v>478</v>
      </c>
    </row>
    <row r="10" ht="15.75" customHeight="1">
      <c r="A10" s="150" t="s">
        <v>316</v>
      </c>
      <c r="B10" s="151" t="s">
        <v>210</v>
      </c>
      <c r="C10" s="151" t="s">
        <v>979</v>
      </c>
      <c r="D10" s="151" t="s">
        <v>330</v>
      </c>
      <c r="E10" s="151" t="s">
        <v>326</v>
      </c>
      <c r="F10" s="151" t="s">
        <v>890</v>
      </c>
    </row>
    <row r="11" ht="15.75" customHeight="1">
      <c r="A11" s="152"/>
      <c r="B11" s="151" t="s">
        <v>319</v>
      </c>
      <c r="C11" s="151" t="s">
        <v>978</v>
      </c>
      <c r="D11" s="151" t="s">
        <v>318</v>
      </c>
      <c r="E11" s="151" t="s">
        <v>776</v>
      </c>
      <c r="F11" s="151" t="s">
        <v>492</v>
      </c>
    </row>
    <row r="12" ht="15.75" customHeight="1">
      <c r="A12" s="152"/>
      <c r="B12" s="151" t="s">
        <v>321</v>
      </c>
      <c r="C12" s="151" t="s">
        <v>325</v>
      </c>
      <c r="D12" s="151" t="s">
        <v>1146</v>
      </c>
      <c r="E12" s="151" t="s">
        <v>890</v>
      </c>
      <c r="F12" s="151" t="s">
        <v>388</v>
      </c>
    </row>
    <row r="13" ht="15.75" customHeight="1">
      <c r="A13" s="152"/>
      <c r="B13" s="151" t="s">
        <v>332</v>
      </c>
      <c r="C13" s="151" t="s">
        <v>332</v>
      </c>
      <c r="D13" s="151" t="s">
        <v>978</v>
      </c>
      <c r="E13" s="151" t="s">
        <v>364</v>
      </c>
      <c r="F13" s="151" t="s">
        <v>364</v>
      </c>
    </row>
    <row r="14" ht="15.75" customHeight="1">
      <c r="A14" s="150" t="s">
        <v>335</v>
      </c>
      <c r="B14" s="153" t="s">
        <v>1147</v>
      </c>
    </row>
    <row r="15" ht="15.75" customHeight="1"/>
    <row r="16" ht="15.75" customHeight="1"/>
    <row r="17" ht="15.75" customHeight="1">
      <c r="A17" s="143" t="s">
        <v>1148</v>
      </c>
    </row>
    <row r="18" ht="41.25" customHeight="1">
      <c r="A18" s="144"/>
      <c r="B18" s="145" t="str">
        <f>IMAGE("https://raw.githubusercontent.com/msikma/pokesprite/master/pokemon-gen8/regular/anorith.png",4, 80, 100)</f>
        <v/>
      </c>
      <c r="C18" s="145" t="str">
        <f>IMAGE("https://raw.githubusercontent.com/msikma/pokesprite/master/pokemon-gen8/regular/scizor.png",4, 80, 100)</f>
        <v/>
      </c>
      <c r="D18" s="145" t="str">
        <f>IMAGE("https://raw.githubusercontent.com/msikma/pokesprite/master/pokemon-gen8/regular/scyther.png",4, 70, 90)</f>
        <v/>
      </c>
      <c r="E18" s="145" t="str">
        <f>IMAGE("https://raw.githubusercontent.com/msikma/pokesprite/master/pokemon-gen8/regular/heracross.png",4, 60, 80)</f>
        <v/>
      </c>
      <c r="F18" s="145" t="str">
        <f>IMAGE("https://raw.githubusercontent.com/msikma/pokesprite/master/pokemon-gen8/regular/araquanid.png",4, 80, 100)</f>
        <v/>
      </c>
      <c r="G18" s="145" t="str">
        <f>IMAGE("https://raw.githubusercontent.com/msikma/pokesprite/master/pokemon-gen8/regular/vikavolt.png",4, 80, 100)</f>
        <v/>
      </c>
    </row>
    <row r="19" ht="15.75" customHeight="1">
      <c r="A19" s="144" t="s">
        <v>293</v>
      </c>
      <c r="B19" s="145" t="s">
        <v>280</v>
      </c>
      <c r="C19" s="145" t="s">
        <v>1149</v>
      </c>
      <c r="D19" s="145" t="s">
        <v>1150</v>
      </c>
      <c r="E19" s="145" t="s">
        <v>1151</v>
      </c>
      <c r="F19" s="145" t="s">
        <v>266</v>
      </c>
      <c r="G19" s="145" t="s">
        <v>1152</v>
      </c>
    </row>
    <row r="20" ht="15.75" customHeight="1">
      <c r="A20" s="146" t="s">
        <v>299</v>
      </c>
      <c r="B20" s="147">
        <v>24.0</v>
      </c>
      <c r="C20" s="147">
        <v>24.0</v>
      </c>
      <c r="D20" s="147">
        <v>23.0</v>
      </c>
      <c r="E20" s="147">
        <v>23.0</v>
      </c>
      <c r="F20" s="147">
        <v>23.0</v>
      </c>
      <c r="G20" s="147">
        <v>23.0</v>
      </c>
    </row>
    <row r="21" ht="15.75" customHeight="1">
      <c r="A21" s="148" t="s">
        <v>300</v>
      </c>
      <c r="B21" s="149" t="s">
        <v>302</v>
      </c>
      <c r="C21" s="149" t="s">
        <v>301</v>
      </c>
      <c r="D21" s="149" t="s">
        <v>302</v>
      </c>
      <c r="E21" s="149" t="s">
        <v>305</v>
      </c>
      <c r="F21" s="149" t="s">
        <v>957</v>
      </c>
      <c r="G21" s="149" t="s">
        <v>344</v>
      </c>
    </row>
    <row r="22" ht="15.75" customHeight="1">
      <c r="A22" s="148" t="s">
        <v>306</v>
      </c>
      <c r="B22" s="149" t="s">
        <v>62</v>
      </c>
      <c r="C22" s="149" t="s">
        <v>793</v>
      </c>
      <c r="D22" s="149" t="s">
        <v>793</v>
      </c>
      <c r="E22" s="149" t="s">
        <v>439</v>
      </c>
      <c r="F22" s="149" t="s">
        <v>441</v>
      </c>
      <c r="G22" s="149" t="s">
        <v>309</v>
      </c>
    </row>
    <row r="23" ht="15.75" customHeight="1">
      <c r="A23" s="148" t="s">
        <v>311</v>
      </c>
      <c r="B23" s="149" t="s">
        <v>352</v>
      </c>
      <c r="C23" s="149" t="s">
        <v>445</v>
      </c>
      <c r="D23" s="149" t="s">
        <v>765</v>
      </c>
      <c r="E23" s="149" t="s">
        <v>1153</v>
      </c>
      <c r="F23" s="149" t="s">
        <v>383</v>
      </c>
      <c r="G23" s="149" t="s">
        <v>382</v>
      </c>
    </row>
    <row r="24" ht="15.75" customHeight="1">
      <c r="A24" s="150" t="s">
        <v>316</v>
      </c>
      <c r="B24" s="151" t="s">
        <v>46</v>
      </c>
      <c r="C24" s="151" t="s">
        <v>669</v>
      </c>
      <c r="D24" s="151" t="s">
        <v>188</v>
      </c>
      <c r="E24" s="151" t="s">
        <v>1154</v>
      </c>
      <c r="F24" s="151" t="s">
        <v>1154</v>
      </c>
      <c r="G24" s="151" t="s">
        <v>597</v>
      </c>
    </row>
    <row r="25" ht="15.75" customHeight="1">
      <c r="A25" s="152"/>
      <c r="B25" s="151" t="s">
        <v>977</v>
      </c>
      <c r="C25" s="151" t="s">
        <v>326</v>
      </c>
      <c r="D25" s="151" t="s">
        <v>326</v>
      </c>
      <c r="E25" s="151" t="s">
        <v>459</v>
      </c>
      <c r="F25" s="151" t="s">
        <v>583</v>
      </c>
      <c r="G25" s="151" t="s">
        <v>1155</v>
      </c>
    </row>
    <row r="26" ht="15.75" customHeight="1">
      <c r="A26" s="152"/>
      <c r="B26" s="151" t="s">
        <v>1154</v>
      </c>
      <c r="C26" s="151" t="s">
        <v>331</v>
      </c>
      <c r="D26" s="151" t="s">
        <v>331</v>
      </c>
      <c r="E26" s="151" t="s">
        <v>977</v>
      </c>
      <c r="F26" s="151" t="s">
        <v>74</v>
      </c>
      <c r="G26" s="151" t="s">
        <v>364</v>
      </c>
    </row>
    <row r="27" ht="15.75" customHeight="1">
      <c r="A27" s="152"/>
      <c r="B27" s="151" t="s">
        <v>388</v>
      </c>
      <c r="C27" s="151" t="s">
        <v>890</v>
      </c>
      <c r="D27" s="151" t="s">
        <v>890</v>
      </c>
      <c r="E27" s="151" t="s">
        <v>321</v>
      </c>
      <c r="F27" s="151" t="s">
        <v>21</v>
      </c>
      <c r="G27" s="151" t="s">
        <v>367</v>
      </c>
    </row>
    <row r="28" ht="15.75" customHeight="1">
      <c r="A28" s="150" t="s">
        <v>333</v>
      </c>
      <c r="B28" s="151" t="s">
        <v>1156</v>
      </c>
    </row>
    <row r="29" ht="15.75" customHeight="1">
      <c r="A29" s="150" t="s">
        <v>335</v>
      </c>
      <c r="B29" s="153" t="s">
        <v>1157</v>
      </c>
    </row>
    <row r="30" ht="15.75" customHeight="1"/>
    <row r="31" ht="15.75" customHeight="1"/>
    <row r="32" ht="15.75" customHeight="1">
      <c r="A32" s="143" t="s">
        <v>1158</v>
      </c>
    </row>
    <row r="33" ht="41.25" customHeight="1">
      <c r="A33" s="144"/>
      <c r="B33" s="145" t="str">
        <f>IMAGE("https://raw.githubusercontent.com/msikma/pokesprite/master/pokemon-gen8/regular/diggersby.png",4, 80, 100)</f>
        <v/>
      </c>
      <c r="C33" s="145"/>
      <c r="D33" s="145" t="str">
        <f>IMAGE("https://raw.githubusercontent.com/msikma/pokesprite/master/pokemon-gen8/regular/pyroar.png",4, 80, 100)</f>
        <v/>
      </c>
      <c r="E33" s="145" t="str">
        <f>IMAGE("https://raw.githubusercontent.com/msikma/pokesprite/master/pokemon-gen8/regular/luvdisc.png",4, 80, 100)</f>
        <v/>
      </c>
      <c r="F33" s="154" t="str">
        <f>IMAGE("https://raw.githubusercontent.com/msikma/pokesprite/master/pokemon-gen8/regular/togekiss.png",4, 80, 100)</f>
        <v/>
      </c>
      <c r="G33" s="145" t="str">
        <f>IMAGE("https://raw.githubusercontent.com/msikma/pokesprite/master/pokemon-gen8/regular/altaria-mega.png",4, 80, 100)</f>
        <v/>
      </c>
    </row>
    <row r="34" ht="15.75" customHeight="1">
      <c r="A34" s="144" t="s">
        <v>293</v>
      </c>
      <c r="B34" s="145" t="s">
        <v>1159</v>
      </c>
      <c r="C34" s="145" t="s">
        <v>1160</v>
      </c>
      <c r="D34" s="145" t="s">
        <v>1161</v>
      </c>
      <c r="E34" s="145" t="s">
        <v>1162</v>
      </c>
      <c r="F34" s="145" t="s">
        <v>878</v>
      </c>
      <c r="G34" s="145" t="s">
        <v>1163</v>
      </c>
    </row>
    <row r="35" ht="15.75" customHeight="1">
      <c r="A35" s="146" t="s">
        <v>299</v>
      </c>
      <c r="B35" s="147">
        <v>30.0</v>
      </c>
      <c r="C35" s="147">
        <v>30.0</v>
      </c>
      <c r="D35" s="147">
        <v>30.0</v>
      </c>
      <c r="E35" s="147">
        <v>30.0</v>
      </c>
      <c r="F35" s="147">
        <v>30.0</v>
      </c>
      <c r="G35" s="147">
        <v>30.0</v>
      </c>
    </row>
    <row r="36" ht="15.75" customHeight="1">
      <c r="A36" s="148" t="s">
        <v>300</v>
      </c>
      <c r="B36" s="149" t="s">
        <v>302</v>
      </c>
      <c r="C36" s="149" t="s">
        <v>346</v>
      </c>
      <c r="D36" s="149" t="s">
        <v>346</v>
      </c>
      <c r="E36" s="149" t="s">
        <v>346</v>
      </c>
      <c r="F36" s="149" t="s">
        <v>346</v>
      </c>
      <c r="G36" s="155" t="s">
        <v>305</v>
      </c>
    </row>
    <row r="37" ht="15.75" customHeight="1">
      <c r="A37" s="148" t="s">
        <v>306</v>
      </c>
      <c r="B37" s="149" t="s">
        <v>660</v>
      </c>
      <c r="C37" s="149" t="s">
        <v>473</v>
      </c>
      <c r="D37" s="149" t="s">
        <v>658</v>
      </c>
      <c r="E37" s="149" t="s">
        <v>440</v>
      </c>
      <c r="F37" s="149" t="s">
        <v>575</v>
      </c>
      <c r="G37" s="149" t="s">
        <v>1164</v>
      </c>
    </row>
    <row r="38" ht="15.75" customHeight="1">
      <c r="A38" s="148" t="s">
        <v>311</v>
      </c>
      <c r="B38" s="149" t="s">
        <v>352</v>
      </c>
      <c r="C38" s="149" t="s">
        <v>477</v>
      </c>
      <c r="D38" s="149" t="s">
        <v>794</v>
      </c>
      <c r="E38" s="149" t="s">
        <v>446</v>
      </c>
      <c r="F38" s="149" t="s">
        <v>383</v>
      </c>
      <c r="G38" s="149" t="s">
        <v>1165</v>
      </c>
    </row>
    <row r="39" ht="15.75" customHeight="1">
      <c r="A39" s="150" t="s">
        <v>316</v>
      </c>
      <c r="B39" s="151" t="s">
        <v>798</v>
      </c>
      <c r="C39" s="151" t="s">
        <v>693</v>
      </c>
      <c r="D39" s="151" t="s">
        <v>394</v>
      </c>
      <c r="E39" s="151" t="s">
        <v>1166</v>
      </c>
      <c r="F39" s="151" t="s">
        <v>364</v>
      </c>
      <c r="G39" s="151" t="s">
        <v>53</v>
      </c>
    </row>
    <row r="40" ht="15.75" customHeight="1">
      <c r="A40" s="152"/>
      <c r="B40" s="151" t="s">
        <v>486</v>
      </c>
      <c r="C40" s="151" t="s">
        <v>859</v>
      </c>
      <c r="D40" s="151" t="s">
        <v>859</v>
      </c>
      <c r="E40" s="151" t="s">
        <v>358</v>
      </c>
      <c r="F40" s="151" t="s">
        <v>824</v>
      </c>
      <c r="G40" s="151" t="s">
        <v>859</v>
      </c>
    </row>
    <row r="41" ht="15.75" customHeight="1">
      <c r="A41" s="152"/>
      <c r="B41" s="151" t="s">
        <v>331</v>
      </c>
      <c r="C41" s="151" t="s">
        <v>863</v>
      </c>
      <c r="D41" s="151" t="s">
        <v>367</v>
      </c>
      <c r="E41" s="151" t="s">
        <v>395</v>
      </c>
      <c r="F41" s="151" t="s">
        <v>518</v>
      </c>
      <c r="G41" s="151" t="s">
        <v>394</v>
      </c>
    </row>
    <row r="42" ht="15.75" customHeight="1">
      <c r="A42" s="152"/>
      <c r="B42" s="151" t="s">
        <v>324</v>
      </c>
      <c r="C42" s="151" t="s">
        <v>456</v>
      </c>
      <c r="D42" s="151" t="s">
        <v>332</v>
      </c>
      <c r="E42" s="151" t="s">
        <v>491</v>
      </c>
      <c r="F42" s="151" t="s">
        <v>863</v>
      </c>
      <c r="G42" s="151" t="s">
        <v>364</v>
      </c>
    </row>
    <row r="43" ht="15.75" customHeight="1">
      <c r="A43" s="150" t="s">
        <v>335</v>
      </c>
      <c r="B43" s="153" t="s">
        <v>1167</v>
      </c>
    </row>
    <row r="44" ht="15.75" customHeight="1"/>
    <row r="45" ht="15.75" customHeight="1"/>
    <row r="46" ht="15.75" customHeight="1">
      <c r="A46" s="143" t="s">
        <v>1168</v>
      </c>
    </row>
    <row r="47" ht="41.25" customHeight="1">
      <c r="A47" s="144"/>
      <c r="B47" s="145" t="str">
        <f>IMAGE("https://raw.githubusercontent.com/msikma/pokesprite/master/pokemon-gen8/regular/krookodile.png",4, 80, 100)</f>
        <v/>
      </c>
      <c r="C47" s="145" t="str">
        <f>IMAGE("https://raw.githubusercontent.com/msikma/pokesprite/master/pokemon-gen8/regular/dusknoir.png",4, 80, 100)</f>
        <v/>
      </c>
      <c r="D47" s="145" t="str">
        <f>IMAGE("https://raw.githubusercontent.com/msikma/pokesprite/master/pokemon-gen8/regular/mismagius.png",4, 80, 100)</f>
        <v/>
      </c>
      <c r="E47" s="145" t="str">
        <f>IMAGE("https://raw.githubusercontent.com/msikma/pokesprite/master/pokemon-gen8/regular/delphox.png",4, 80, 100)</f>
        <v/>
      </c>
      <c r="F47" s="145" t="str">
        <f>IMAGE("https://raw.githubusercontent.com/msikma/pokesprite/master/pokemon-gen8/regular/weavile.png",4, 80, 100)</f>
        <v/>
      </c>
      <c r="G47" s="145" t="str">
        <f>IMAGE("https://raw.githubusercontent.com/msikma/pokesprite/master/pokemon-gen8/regular/gengar-mega.png",4, 80, 100)</f>
        <v/>
      </c>
    </row>
    <row r="48" ht="15.75" customHeight="1">
      <c r="A48" s="144" t="s">
        <v>293</v>
      </c>
      <c r="B48" s="145" t="s">
        <v>466</v>
      </c>
      <c r="C48" s="145" t="s">
        <v>1169</v>
      </c>
      <c r="D48" s="145" t="s">
        <v>1170</v>
      </c>
      <c r="E48" s="145" t="s">
        <v>1119</v>
      </c>
      <c r="F48" s="145" t="s">
        <v>1171</v>
      </c>
      <c r="G48" s="145" t="s">
        <v>1172</v>
      </c>
    </row>
    <row r="49" ht="15.75" customHeight="1">
      <c r="A49" s="146" t="s">
        <v>299</v>
      </c>
      <c r="B49" s="147">
        <v>44.0</v>
      </c>
      <c r="C49" s="147">
        <v>44.0</v>
      </c>
      <c r="D49" s="147">
        <v>44.0</v>
      </c>
      <c r="E49" s="147">
        <v>44.0</v>
      </c>
      <c r="F49" s="147">
        <v>44.0</v>
      </c>
      <c r="G49" s="147">
        <v>44.0</v>
      </c>
    </row>
    <row r="50" ht="15.75" customHeight="1">
      <c r="A50" s="148" t="s">
        <v>300</v>
      </c>
      <c r="B50" s="149" t="s">
        <v>305</v>
      </c>
      <c r="C50" s="149" t="s">
        <v>302</v>
      </c>
      <c r="D50" s="149" t="s">
        <v>346</v>
      </c>
      <c r="E50" s="149" t="s">
        <v>344</v>
      </c>
      <c r="F50" s="149" t="s">
        <v>305</v>
      </c>
      <c r="G50" s="149" t="s">
        <v>346</v>
      </c>
    </row>
    <row r="51" ht="15.75" customHeight="1">
      <c r="A51" s="148" t="s">
        <v>306</v>
      </c>
      <c r="B51" s="149" t="s">
        <v>381</v>
      </c>
      <c r="C51" s="149" t="s">
        <v>885</v>
      </c>
      <c r="D51" s="149" t="s">
        <v>309</v>
      </c>
      <c r="E51" s="149" t="s">
        <v>111</v>
      </c>
      <c r="F51" s="149" t="s">
        <v>71</v>
      </c>
      <c r="G51" s="149" t="s">
        <v>1173</v>
      </c>
    </row>
    <row r="52" ht="15.75" customHeight="1">
      <c r="A52" s="148" t="s">
        <v>311</v>
      </c>
      <c r="B52" s="149" t="s">
        <v>352</v>
      </c>
      <c r="C52" s="149" t="s">
        <v>1174</v>
      </c>
      <c r="D52" s="149" t="s">
        <v>1175</v>
      </c>
      <c r="E52" s="149" t="s">
        <v>1176</v>
      </c>
      <c r="F52" s="149" t="s">
        <v>355</v>
      </c>
      <c r="G52" s="149" t="s">
        <v>1177</v>
      </c>
    </row>
    <row r="53" ht="15.75" customHeight="1">
      <c r="A53" s="150" t="s">
        <v>316</v>
      </c>
      <c r="B53" s="151" t="s">
        <v>46</v>
      </c>
      <c r="C53" s="151" t="s">
        <v>1041</v>
      </c>
      <c r="D53" s="151" t="s">
        <v>184</v>
      </c>
      <c r="E53" s="151" t="s">
        <v>1131</v>
      </c>
      <c r="F53" s="151" t="s">
        <v>188</v>
      </c>
      <c r="G53" s="151" t="s">
        <v>742</v>
      </c>
    </row>
    <row r="54" ht="15.75" customHeight="1">
      <c r="A54" s="152"/>
      <c r="B54" s="151" t="s">
        <v>482</v>
      </c>
      <c r="C54" s="151" t="s">
        <v>544</v>
      </c>
      <c r="D54" s="151" t="s">
        <v>456</v>
      </c>
      <c r="E54" s="151" t="s">
        <v>1178</v>
      </c>
      <c r="F54" s="151" t="s">
        <v>607</v>
      </c>
      <c r="G54" s="151" t="s">
        <v>456</v>
      </c>
    </row>
    <row r="55" ht="15.75" customHeight="1">
      <c r="A55" s="152"/>
      <c r="B55" s="151" t="s">
        <v>486</v>
      </c>
      <c r="C55" s="151" t="s">
        <v>1179</v>
      </c>
      <c r="D55" s="151" t="s">
        <v>449</v>
      </c>
      <c r="E55" s="151" t="s">
        <v>398</v>
      </c>
      <c r="F55" s="151" t="s">
        <v>388</v>
      </c>
      <c r="G55" s="151" t="s">
        <v>418</v>
      </c>
    </row>
    <row r="56" ht="15.75" customHeight="1">
      <c r="A56" s="152"/>
      <c r="B56" s="151" t="s">
        <v>421</v>
      </c>
      <c r="C56" s="151" t="s">
        <v>397</v>
      </c>
      <c r="D56" s="151" t="s">
        <v>361</v>
      </c>
      <c r="E56" s="151" t="s">
        <v>395</v>
      </c>
      <c r="F56" s="151" t="s">
        <v>1180</v>
      </c>
      <c r="G56" s="151" t="s">
        <v>184</v>
      </c>
    </row>
    <row r="57" ht="15.75" customHeight="1">
      <c r="A57" s="150" t="s">
        <v>335</v>
      </c>
      <c r="B57" s="153" t="s">
        <v>1181</v>
      </c>
    </row>
    <row r="58" ht="15.75" customHeight="1"/>
    <row r="59" ht="15.75" customHeight="1"/>
    <row r="60" ht="15.75" customHeight="1">
      <c r="A60" s="143" t="s">
        <v>1182</v>
      </c>
    </row>
    <row r="61" ht="41.25" customHeight="1">
      <c r="A61" s="144"/>
      <c r="B61" s="145" t="str">
        <f>IMAGE("https://raw.githubusercontent.com/msikma/pokesprite/master/pokemon-gen8/regular/cobalion.png",4, 70, 90)</f>
        <v/>
      </c>
      <c r="C61" s="145" t="str">
        <f>IMAGE("https://raw.githubusercontent.com/msikma/pokesprite/master/pokemon-gen8/regular/kommo-o.png",4, 80, 100)</f>
        <v/>
      </c>
      <c r="D61" s="145" t="str">
        <f>IMAGE("https://raw.githubusercontent.com/msikma/pokesprite/master/pokemon-gen8/regular/gliscor.png",4, 80, 100)</f>
        <v/>
      </c>
      <c r="E61" s="145" t="str">
        <f>IMAGE("https://raw.githubusercontent.com/msikma/pokesprite/master/pokemon-gen8/regular/blaziken.png",4, 80, 100)</f>
        <v/>
      </c>
      <c r="F61" s="145" t="str">
        <f>IMAGE("https://raw.githubusercontent.com/msikma/pokesprite/master/pokemon-gen8/regular/zamazenta-crowned.png",4, 60, 80)</f>
        <v/>
      </c>
      <c r="G61" s="145" t="str">
        <f>IMAGE("https://raw.githubusercontent.com/msikma/pokesprite/master/pokemon-gen8/regular/gallade-mega.png",4, 80, 100)</f>
        <v/>
      </c>
    </row>
    <row r="62" ht="15.75" customHeight="1">
      <c r="A62" s="144" t="s">
        <v>293</v>
      </c>
      <c r="B62" s="145" t="s">
        <v>1183</v>
      </c>
      <c r="C62" s="145" t="s">
        <v>1184</v>
      </c>
      <c r="D62" s="145" t="s">
        <v>843</v>
      </c>
      <c r="E62" s="145" t="s">
        <v>1185</v>
      </c>
      <c r="F62" s="145" t="s">
        <v>649</v>
      </c>
      <c r="G62" s="145" t="s">
        <v>1186</v>
      </c>
    </row>
    <row r="63" ht="15.75" customHeight="1">
      <c r="A63" s="146" t="s">
        <v>299</v>
      </c>
      <c r="B63" s="147" t="s">
        <v>434</v>
      </c>
      <c r="C63" s="147" t="s">
        <v>434</v>
      </c>
      <c r="D63" s="147" t="s">
        <v>434</v>
      </c>
      <c r="E63" s="147" t="s">
        <v>434</v>
      </c>
      <c r="F63" s="147" t="s">
        <v>434</v>
      </c>
      <c r="G63" s="147" t="s">
        <v>434</v>
      </c>
    </row>
    <row r="64" ht="15.75" customHeight="1">
      <c r="A64" s="148" t="s">
        <v>300</v>
      </c>
      <c r="B64" s="149" t="s">
        <v>305</v>
      </c>
      <c r="C64" s="149" t="s">
        <v>623</v>
      </c>
      <c r="D64" s="149" t="s">
        <v>305</v>
      </c>
      <c r="E64" s="149" t="s">
        <v>305</v>
      </c>
      <c r="F64" s="149" t="s">
        <v>305</v>
      </c>
      <c r="G64" s="149" t="s">
        <v>305</v>
      </c>
    </row>
    <row r="65" ht="15.75" customHeight="1">
      <c r="A65" s="148" t="s">
        <v>306</v>
      </c>
      <c r="B65" s="149" t="s">
        <v>555</v>
      </c>
      <c r="C65" s="149" t="s">
        <v>1187</v>
      </c>
      <c r="D65" s="149" t="s">
        <v>852</v>
      </c>
      <c r="E65" s="149" t="s">
        <v>70</v>
      </c>
      <c r="F65" s="149" t="s">
        <v>655</v>
      </c>
      <c r="G65" s="149" t="s">
        <v>1188</v>
      </c>
    </row>
    <row r="66" ht="15.75" customHeight="1">
      <c r="A66" s="148" t="s">
        <v>311</v>
      </c>
      <c r="B66" s="149" t="s">
        <v>853</v>
      </c>
      <c r="C66" s="149" t="s">
        <v>1189</v>
      </c>
      <c r="D66" s="149" t="s">
        <v>857</v>
      </c>
      <c r="E66" s="149" t="s">
        <v>1190</v>
      </c>
      <c r="F66" s="149" t="s">
        <v>662</v>
      </c>
      <c r="G66" s="149" t="s">
        <v>1191</v>
      </c>
    </row>
    <row r="67" ht="15.75" customHeight="1">
      <c r="A67" s="150" t="s">
        <v>316</v>
      </c>
      <c r="B67" s="151" t="s">
        <v>46</v>
      </c>
      <c r="C67" s="151" t="s">
        <v>362</v>
      </c>
      <c r="D67" s="151" t="s">
        <v>188</v>
      </c>
      <c r="E67" s="151" t="s">
        <v>799</v>
      </c>
      <c r="F67" s="151" t="s">
        <v>63</v>
      </c>
      <c r="G67" s="151" t="s">
        <v>1192</v>
      </c>
    </row>
    <row r="68" ht="15.75" customHeight="1">
      <c r="A68" s="152"/>
      <c r="B68" s="151" t="s">
        <v>392</v>
      </c>
      <c r="C68" s="151" t="s">
        <v>1193</v>
      </c>
      <c r="D68" s="151" t="s">
        <v>74</v>
      </c>
      <c r="E68" s="151" t="s">
        <v>388</v>
      </c>
      <c r="F68" s="151" t="s">
        <v>668</v>
      </c>
      <c r="G68" s="151" t="s">
        <v>362</v>
      </c>
    </row>
    <row r="69" ht="15.75" customHeight="1">
      <c r="A69" s="152"/>
      <c r="B69" s="151" t="s">
        <v>637</v>
      </c>
      <c r="C69" s="151" t="s">
        <v>488</v>
      </c>
      <c r="D69" s="151" t="s">
        <v>486</v>
      </c>
      <c r="E69" s="151" t="s">
        <v>324</v>
      </c>
      <c r="F69" s="151" t="s">
        <v>545</v>
      </c>
      <c r="G69" s="151" t="s">
        <v>1194</v>
      </c>
    </row>
    <row r="70" ht="15.75" customHeight="1">
      <c r="A70" s="152"/>
      <c r="B70" s="151" t="s">
        <v>597</v>
      </c>
      <c r="C70" s="151" t="s">
        <v>324</v>
      </c>
      <c r="D70" s="151" t="s">
        <v>862</v>
      </c>
      <c r="E70" s="151" t="s">
        <v>392</v>
      </c>
      <c r="F70" s="151" t="s">
        <v>671</v>
      </c>
      <c r="G70" s="151" t="s">
        <v>485</v>
      </c>
    </row>
    <row r="71" ht="15.75" customHeight="1">
      <c r="A71" s="150" t="s">
        <v>333</v>
      </c>
      <c r="B71" s="151" t="s">
        <v>1195</v>
      </c>
    </row>
    <row r="72" ht="15.75" customHeight="1">
      <c r="A72" s="150" t="s">
        <v>335</v>
      </c>
      <c r="B72" s="153" t="s">
        <v>1196</v>
      </c>
    </row>
    <row r="73" ht="15.75" customHeight="1"/>
    <row r="74" ht="15.75" customHeight="1"/>
    <row r="75" ht="15.75" customHeight="1">
      <c r="A75" s="143" t="s">
        <v>1197</v>
      </c>
      <c r="I75" s="143" t="s">
        <v>1197</v>
      </c>
    </row>
    <row r="76" ht="41.25" customHeight="1">
      <c r="A76" s="144"/>
      <c r="B76" s="145" t="str">
        <f>IMAGE("https://raw.githubusercontent.com/msikma/pokesprite/master/pokemon-gen8/regular/cloyster.png",4, 80, 100)</f>
        <v/>
      </c>
      <c r="C76" s="145" t="str">
        <f>IMAGE("https://raw.githubusercontent.com/msikma/pokesprite/master/pokemon-gen8/regular/suicune.png",4, 70, 90)</f>
        <v/>
      </c>
      <c r="D76" s="145" t="str">
        <f>IMAGE("https://raw.githubusercontent.com/msikma/pokesprite/master/pokemon-gen8/regular/clefable.png",4, 80, 100)</f>
        <v/>
      </c>
      <c r="E76" s="145" t="str">
        <f>IMAGE("https://raw.githubusercontent.com/msikma/pokesprite/master/pokemon-gen8/regular/kyurem-black.png",4, 80, 100)</f>
        <v/>
      </c>
      <c r="F76" s="145" t="str">
        <f>IMAGE("https://raw.githubusercontent.com/msikma/pokesprite/master/pokemon-gen8/regular/arctozolt.png",4, 80, 100)</f>
        <v/>
      </c>
      <c r="G76" s="145" t="str">
        <f>IMAGE("https://raw.githubusercontent.com/msikma/pokesprite/master/pokemon-gen8/regular/glalie-mega.png",4, 80, 100)</f>
        <v/>
      </c>
      <c r="I76" s="144"/>
      <c r="J76" s="145" t="str">
        <f>IMAGE("https://raw.githubusercontent.com/msikma/pokesprite/master/pokemon-gen8/regular/sandslash-alola.png",4, 80, 100)</f>
        <v/>
      </c>
      <c r="K76" s="145" t="str">
        <f>IMAGE("https://raw.githubusercontent.com/msikma/pokesprite/master/pokemon-gen8/regular/reuniclus.png",4, 80, 100)</f>
        <v/>
      </c>
      <c r="L76" s="145" t="str">
        <f>IMAGE("https://raw.githubusercontent.com/msikma/pokesprite/master/pokemon-gen8/regular/clefable.png",4, 80, 100)</f>
        <v/>
      </c>
      <c r="M76" s="145" t="str">
        <f>IMAGE("https://raw.githubusercontent.com/msikma/pokesprite/master/pokemon-gen8/regular/kyurem-black.png",4, 80, 100)</f>
        <v/>
      </c>
      <c r="N76" s="145" t="str">
        <f>IMAGE("https://raw.githubusercontent.com/msikma/pokesprite/master/pokemon-gen8/regular/arctovish.png",4, 80, 100)</f>
        <v/>
      </c>
      <c r="O76" s="145" t="str">
        <f>IMAGE("https://raw.githubusercontent.com/msikma/pokesprite/master/pokemon-gen8/regular/glalie-mega.png",4, 80, 100)</f>
        <v/>
      </c>
    </row>
    <row r="77" ht="15.75" customHeight="1">
      <c r="A77" s="144" t="s">
        <v>293</v>
      </c>
      <c r="B77" s="145" t="s">
        <v>1198</v>
      </c>
      <c r="C77" s="145" t="s">
        <v>1199</v>
      </c>
      <c r="D77" s="145" t="s">
        <v>782</v>
      </c>
      <c r="E77" s="145" t="s">
        <v>1200</v>
      </c>
      <c r="F77" s="145" t="s">
        <v>1201</v>
      </c>
      <c r="G77" s="145" t="s">
        <v>1202</v>
      </c>
      <c r="I77" s="144" t="s">
        <v>293</v>
      </c>
      <c r="J77" s="145" t="s">
        <v>1203</v>
      </c>
      <c r="K77" s="145" t="s">
        <v>407</v>
      </c>
      <c r="L77" s="145" t="s">
        <v>782</v>
      </c>
      <c r="M77" s="145" t="s">
        <v>1200</v>
      </c>
      <c r="N77" s="145" t="s">
        <v>1204</v>
      </c>
      <c r="O77" s="145" t="s">
        <v>1202</v>
      </c>
    </row>
    <row r="78" ht="15.75" customHeight="1">
      <c r="A78" s="146" t="s">
        <v>299</v>
      </c>
      <c r="B78" s="147" t="s">
        <v>434</v>
      </c>
      <c r="C78" s="147" t="s">
        <v>434</v>
      </c>
      <c r="D78" s="147" t="s">
        <v>434</v>
      </c>
      <c r="E78" s="147" t="s">
        <v>434</v>
      </c>
      <c r="F78" s="147" t="s">
        <v>434</v>
      </c>
      <c r="G78" s="147" t="s">
        <v>434</v>
      </c>
      <c r="I78" s="146" t="s">
        <v>299</v>
      </c>
      <c r="J78" s="147" t="s">
        <v>434</v>
      </c>
      <c r="K78" s="147" t="s">
        <v>434</v>
      </c>
      <c r="L78" s="147" t="s">
        <v>434</v>
      </c>
      <c r="M78" s="147" t="s">
        <v>434</v>
      </c>
      <c r="N78" s="147" t="s">
        <v>434</v>
      </c>
      <c r="O78" s="147" t="s">
        <v>434</v>
      </c>
    </row>
    <row r="79" ht="15.75" customHeight="1">
      <c r="A79" s="148" t="s">
        <v>300</v>
      </c>
      <c r="B79" s="149" t="s">
        <v>554</v>
      </c>
      <c r="C79" s="149" t="s">
        <v>346</v>
      </c>
      <c r="D79" s="149" t="s">
        <v>304</v>
      </c>
      <c r="E79" s="149" t="s">
        <v>305</v>
      </c>
      <c r="F79" s="149" t="s">
        <v>791</v>
      </c>
      <c r="G79" s="149" t="s">
        <v>305</v>
      </c>
      <c r="I79" s="148" t="s">
        <v>300</v>
      </c>
      <c r="J79" s="149" t="s">
        <v>302</v>
      </c>
      <c r="K79" s="149" t="s">
        <v>304</v>
      </c>
      <c r="L79" s="149" t="s">
        <v>304</v>
      </c>
      <c r="M79" s="149" t="s">
        <v>305</v>
      </c>
      <c r="N79" s="149" t="s">
        <v>302</v>
      </c>
      <c r="O79" s="149" t="s">
        <v>305</v>
      </c>
    </row>
    <row r="80" ht="15.75" customHeight="1">
      <c r="A80" s="148" t="s">
        <v>306</v>
      </c>
      <c r="B80" s="149" t="s">
        <v>974</v>
      </c>
      <c r="C80" s="149" t="s">
        <v>531</v>
      </c>
      <c r="D80" s="149" t="s">
        <v>111</v>
      </c>
      <c r="E80" s="149" t="s">
        <v>1205</v>
      </c>
      <c r="F80" s="149" t="s">
        <v>52</v>
      </c>
      <c r="G80" s="149" t="s">
        <v>1206</v>
      </c>
      <c r="I80" s="148" t="s">
        <v>306</v>
      </c>
      <c r="J80" s="149" t="s">
        <v>52</v>
      </c>
      <c r="K80" s="149" t="s">
        <v>111</v>
      </c>
      <c r="L80" s="149" t="s">
        <v>111</v>
      </c>
      <c r="M80" s="149" t="s">
        <v>1205</v>
      </c>
      <c r="N80" s="149" t="s">
        <v>52</v>
      </c>
      <c r="O80" s="149" t="s">
        <v>1206</v>
      </c>
    </row>
    <row r="81" ht="15.75" customHeight="1">
      <c r="A81" s="148" t="s">
        <v>311</v>
      </c>
      <c r="B81" s="149" t="s">
        <v>352</v>
      </c>
      <c r="C81" s="149" t="s">
        <v>383</v>
      </c>
      <c r="D81" s="149" t="s">
        <v>383</v>
      </c>
      <c r="E81" s="149" t="s">
        <v>1207</v>
      </c>
      <c r="F81" s="149" t="s">
        <v>355</v>
      </c>
      <c r="G81" s="149" t="s">
        <v>1208</v>
      </c>
      <c r="I81" s="148" t="s">
        <v>311</v>
      </c>
      <c r="J81" s="149" t="s">
        <v>352</v>
      </c>
      <c r="K81" s="149" t="s">
        <v>383</v>
      </c>
      <c r="L81" s="149" t="s">
        <v>383</v>
      </c>
      <c r="M81" s="149" t="s">
        <v>1207</v>
      </c>
      <c r="N81" s="149" t="s">
        <v>355</v>
      </c>
      <c r="O81" s="149" t="s">
        <v>1208</v>
      </c>
    </row>
    <row r="82" ht="15.75" customHeight="1">
      <c r="A82" s="150" t="s">
        <v>316</v>
      </c>
      <c r="B82" s="151" t="s">
        <v>23</v>
      </c>
      <c r="C82" s="151" t="s">
        <v>358</v>
      </c>
      <c r="D82" s="151" t="s">
        <v>518</v>
      </c>
      <c r="E82" s="151" t="s">
        <v>43</v>
      </c>
      <c r="F82" s="151" t="s">
        <v>1039</v>
      </c>
      <c r="G82" s="151" t="s">
        <v>634</v>
      </c>
      <c r="I82" s="150" t="s">
        <v>316</v>
      </c>
      <c r="J82" s="151" t="s">
        <v>46</v>
      </c>
      <c r="K82" s="151" t="s">
        <v>53</v>
      </c>
      <c r="L82" s="151" t="s">
        <v>518</v>
      </c>
      <c r="M82" s="151" t="s">
        <v>43</v>
      </c>
      <c r="N82" s="151" t="s">
        <v>1073</v>
      </c>
      <c r="O82" s="151" t="s">
        <v>634</v>
      </c>
    </row>
    <row r="83" ht="15.75" customHeight="1">
      <c r="A83" s="152"/>
      <c r="B83" s="151" t="s">
        <v>1209</v>
      </c>
      <c r="C83" s="151" t="s">
        <v>53</v>
      </c>
      <c r="D83" s="151" t="s">
        <v>775</v>
      </c>
      <c r="E83" s="151" t="s">
        <v>1074</v>
      </c>
      <c r="F83" s="151" t="s">
        <v>1074</v>
      </c>
      <c r="G83" s="151" t="s">
        <v>1210</v>
      </c>
      <c r="I83" s="152"/>
      <c r="J83" s="151" t="s">
        <v>486</v>
      </c>
      <c r="K83" s="151" t="s">
        <v>323</v>
      </c>
      <c r="L83" s="151" t="s">
        <v>775</v>
      </c>
      <c r="M83" s="151" t="s">
        <v>1074</v>
      </c>
      <c r="N83" s="151" t="s">
        <v>1074</v>
      </c>
      <c r="O83" s="151" t="s">
        <v>1210</v>
      </c>
    </row>
    <row r="84" ht="15.75" customHeight="1">
      <c r="A84" s="152"/>
      <c r="B84" s="151" t="s">
        <v>460</v>
      </c>
      <c r="C84" s="151" t="s">
        <v>562</v>
      </c>
      <c r="D84" s="151" t="s">
        <v>449</v>
      </c>
      <c r="E84" s="151" t="s">
        <v>1211</v>
      </c>
      <c r="F84" s="151" t="s">
        <v>483</v>
      </c>
      <c r="G84" s="151" t="s">
        <v>486</v>
      </c>
      <c r="I84" s="152"/>
      <c r="J84" s="151" t="s">
        <v>1074</v>
      </c>
      <c r="K84" s="151" t="s">
        <v>1178</v>
      </c>
      <c r="L84" s="151" t="s">
        <v>449</v>
      </c>
      <c r="M84" s="151" t="s">
        <v>1211</v>
      </c>
      <c r="N84" s="151" t="s">
        <v>421</v>
      </c>
      <c r="O84" s="151" t="s">
        <v>486</v>
      </c>
    </row>
    <row r="85" ht="15.75" customHeight="1">
      <c r="A85" s="152"/>
      <c r="B85" s="151" t="s">
        <v>977</v>
      </c>
      <c r="C85" s="151" t="s">
        <v>332</v>
      </c>
      <c r="D85" s="151" t="s">
        <v>394</v>
      </c>
      <c r="E85" s="151" t="s">
        <v>364</v>
      </c>
      <c r="F85" s="151" t="s">
        <v>1180</v>
      </c>
      <c r="G85" s="151" t="s">
        <v>825</v>
      </c>
      <c r="I85" s="152"/>
      <c r="J85" s="151" t="s">
        <v>637</v>
      </c>
      <c r="K85" s="151" t="s">
        <v>418</v>
      </c>
      <c r="L85" s="151" t="s">
        <v>394</v>
      </c>
      <c r="M85" s="151" t="s">
        <v>364</v>
      </c>
      <c r="N85" s="151" t="s">
        <v>861</v>
      </c>
      <c r="O85" s="151" t="s">
        <v>825</v>
      </c>
    </row>
    <row r="86" ht="15.75" customHeight="1">
      <c r="A86" s="150" t="s">
        <v>333</v>
      </c>
      <c r="B86" s="151" t="s">
        <v>1212</v>
      </c>
      <c r="I86" s="150" t="s">
        <v>333</v>
      </c>
      <c r="J86" s="151" t="s">
        <v>1212</v>
      </c>
    </row>
    <row r="87" ht="15.75" customHeight="1">
      <c r="A87" s="150" t="s">
        <v>335</v>
      </c>
      <c r="B87" s="153" t="s">
        <v>1213</v>
      </c>
      <c r="I87" s="152" t="s">
        <v>335</v>
      </c>
      <c r="J87" s="153" t="s">
        <v>1214</v>
      </c>
    </row>
    <row r="88" ht="15.75" customHeight="1"/>
    <row r="89" ht="15.75" customHeight="1"/>
    <row r="90" ht="15.75" customHeight="1">
      <c r="A90" s="143" t="s">
        <v>1215</v>
      </c>
      <c r="I90" s="84"/>
    </row>
    <row r="91" ht="41.25" customHeight="1">
      <c r="A91" s="144"/>
      <c r="B91" s="145" t="str">
        <f>IMAGE("https://raw.githubusercontent.com/msikma/pokesprite/master/pokemon-gen8/regular/gliscor.png",4, 80, 100)</f>
        <v/>
      </c>
      <c r="C91" s="145" t="str">
        <f>IMAGE("https://raw.githubusercontent.com/msikma/pokesprite/master/pokemon-gen8/regular/tapu-bulu.png",4, 60, 80)</f>
        <v/>
      </c>
      <c r="D91" s="145" t="str">
        <f>IMAGE("https://raw.githubusercontent.com/msikma/pokesprite/master/pokemon-gen8/regular/necrozma-dusk.png",4, 60, 80)</f>
        <v/>
      </c>
      <c r="E91" s="145" t="str">
        <f>IMAGE("https://raw.githubusercontent.com/msikma/pokesprite/master/pokemon-gen8/regular/genesect.png",4, 60, 80)</f>
        <v/>
      </c>
      <c r="F91" s="145" t="str">
        <f>IMAGE("https://raw.githubusercontent.com/msikma/pokesprite/master/pokemon-gen8/regular/magnezone.png",4, 80, 100)</f>
        <v/>
      </c>
      <c r="G91" s="145" t="str">
        <f>IMAGE("https://raw.githubusercontent.com/msikma/pokesprite/master/pokemon-gen8/regular/aggron-mega.png",4, 80, 100)</f>
        <v/>
      </c>
      <c r="I91" s="5"/>
      <c r="J91" s="88"/>
      <c r="K91" s="88"/>
      <c r="L91" s="88"/>
      <c r="M91" s="88"/>
      <c r="N91" s="88"/>
      <c r="O91" s="88"/>
    </row>
    <row r="92" ht="15.75" customHeight="1">
      <c r="A92" s="144" t="s">
        <v>293</v>
      </c>
      <c r="B92" s="145" t="s">
        <v>843</v>
      </c>
      <c r="C92" s="145" t="s">
        <v>1216</v>
      </c>
      <c r="D92" s="145" t="s">
        <v>526</v>
      </c>
      <c r="E92" s="145" t="s">
        <v>616</v>
      </c>
      <c r="F92" s="145" t="s">
        <v>589</v>
      </c>
      <c r="G92" s="145" t="s">
        <v>1217</v>
      </c>
      <c r="I92" s="5"/>
      <c r="J92" s="88"/>
      <c r="K92" s="88"/>
      <c r="L92" s="88"/>
      <c r="M92" s="88"/>
      <c r="N92" s="88"/>
      <c r="O92" s="88"/>
    </row>
    <row r="93" ht="15.75" customHeight="1">
      <c r="A93" s="146" t="s">
        <v>299</v>
      </c>
      <c r="B93" s="147" t="s">
        <v>434</v>
      </c>
      <c r="C93" s="147" t="s">
        <v>434</v>
      </c>
      <c r="D93" s="147" t="s">
        <v>434</v>
      </c>
      <c r="E93" s="147" t="s">
        <v>434</v>
      </c>
      <c r="F93" s="147" t="s">
        <v>434</v>
      </c>
      <c r="G93" s="147" t="s">
        <v>434</v>
      </c>
      <c r="I93" s="5"/>
      <c r="J93" s="6"/>
      <c r="K93" s="6"/>
      <c r="L93" s="6"/>
      <c r="M93" s="6"/>
      <c r="N93" s="6"/>
      <c r="O93" s="6"/>
    </row>
    <row r="94" ht="15.75" customHeight="1">
      <c r="A94" s="148" t="s">
        <v>300</v>
      </c>
      <c r="B94" s="149" t="s">
        <v>305</v>
      </c>
      <c r="C94" s="149" t="s">
        <v>305</v>
      </c>
      <c r="D94" s="149" t="s">
        <v>305</v>
      </c>
      <c r="E94" s="149" t="s">
        <v>554</v>
      </c>
      <c r="F94" s="149" t="s">
        <v>344</v>
      </c>
      <c r="G94" s="149" t="s">
        <v>301</v>
      </c>
      <c r="I94" s="5"/>
      <c r="J94" s="6"/>
      <c r="K94" s="6"/>
      <c r="L94" s="6"/>
      <c r="M94" s="6"/>
      <c r="N94" s="6"/>
      <c r="O94" s="6"/>
    </row>
    <row r="95" ht="15.75" customHeight="1">
      <c r="A95" s="148" t="s">
        <v>306</v>
      </c>
      <c r="B95" s="149" t="s">
        <v>852</v>
      </c>
      <c r="C95" s="149" t="s">
        <v>1218</v>
      </c>
      <c r="D95" s="149" t="s">
        <v>656</v>
      </c>
      <c r="E95" s="149" t="s">
        <v>624</v>
      </c>
      <c r="F95" s="149" t="s">
        <v>592</v>
      </c>
      <c r="G95" s="149" t="s">
        <v>1219</v>
      </c>
      <c r="I95" s="5"/>
      <c r="J95" s="6"/>
      <c r="K95" s="6"/>
      <c r="L95" s="6"/>
      <c r="M95" s="6"/>
      <c r="N95" s="6"/>
      <c r="O95" s="6"/>
    </row>
    <row r="96" ht="15.75" customHeight="1">
      <c r="A96" s="148" t="s">
        <v>311</v>
      </c>
      <c r="B96" s="149" t="s">
        <v>857</v>
      </c>
      <c r="C96" s="149" t="s">
        <v>355</v>
      </c>
      <c r="D96" s="149" t="s">
        <v>535</v>
      </c>
      <c r="E96" s="149" t="s">
        <v>355</v>
      </c>
      <c r="F96" s="149" t="s">
        <v>445</v>
      </c>
      <c r="G96" s="149" t="s">
        <v>1220</v>
      </c>
      <c r="I96" s="5"/>
      <c r="J96" s="6"/>
      <c r="K96" s="6"/>
      <c r="L96" s="6"/>
      <c r="M96" s="6"/>
      <c r="N96" s="6"/>
      <c r="O96" s="6"/>
    </row>
    <row r="97" ht="15.75" customHeight="1">
      <c r="A97" s="150" t="s">
        <v>316</v>
      </c>
      <c r="B97" s="151" t="s">
        <v>46</v>
      </c>
      <c r="C97" s="156" t="s">
        <v>416</v>
      </c>
      <c r="D97" s="151" t="s">
        <v>43</v>
      </c>
      <c r="E97" s="151" t="s">
        <v>641</v>
      </c>
      <c r="F97" s="151" t="s">
        <v>361</v>
      </c>
      <c r="G97" s="151" t="s">
        <v>1221</v>
      </c>
      <c r="I97" s="5"/>
      <c r="J97" s="6"/>
      <c r="K97" s="6"/>
      <c r="L97" s="6"/>
      <c r="M97" s="6"/>
      <c r="N97" s="6"/>
      <c r="O97" s="6"/>
    </row>
    <row r="98" ht="15.75" customHeight="1">
      <c r="A98" s="152"/>
      <c r="B98" s="156" t="s">
        <v>455</v>
      </c>
      <c r="C98" s="151" t="s">
        <v>1043</v>
      </c>
      <c r="D98" s="151" t="s">
        <v>667</v>
      </c>
      <c r="E98" s="151" t="s">
        <v>331</v>
      </c>
      <c r="F98" s="151" t="s">
        <v>454</v>
      </c>
      <c r="G98" s="151" t="s">
        <v>1222</v>
      </c>
      <c r="J98" s="6"/>
      <c r="K98" s="6"/>
      <c r="L98" s="6"/>
      <c r="M98" s="6"/>
      <c r="N98" s="6"/>
      <c r="O98" s="6"/>
    </row>
    <row r="99" ht="15.75" customHeight="1">
      <c r="A99" s="152"/>
      <c r="B99" s="151" t="s">
        <v>74</v>
      </c>
      <c r="C99" s="151" t="s">
        <v>392</v>
      </c>
      <c r="D99" s="151" t="s">
        <v>421</v>
      </c>
      <c r="E99" s="151" t="s">
        <v>394</v>
      </c>
      <c r="F99" s="151" t="s">
        <v>367</v>
      </c>
      <c r="G99" s="151" t="s">
        <v>562</v>
      </c>
      <c r="J99" s="6"/>
      <c r="K99" s="6"/>
      <c r="L99" s="6"/>
      <c r="M99" s="6"/>
      <c r="N99" s="6"/>
      <c r="O99" s="6"/>
    </row>
    <row r="100" ht="15.75" customHeight="1">
      <c r="A100" s="152"/>
      <c r="B100" s="151" t="s">
        <v>21</v>
      </c>
      <c r="C100" s="151" t="s">
        <v>188</v>
      </c>
      <c r="D100" s="156" t="s">
        <v>455</v>
      </c>
      <c r="E100" s="151" t="s">
        <v>361</v>
      </c>
      <c r="F100" s="151" t="s">
        <v>545</v>
      </c>
      <c r="G100" s="151" t="s">
        <v>332</v>
      </c>
      <c r="J100" s="6"/>
      <c r="K100" s="6"/>
      <c r="L100" s="6"/>
      <c r="M100" s="6"/>
      <c r="N100" s="6"/>
      <c r="O100" s="6"/>
    </row>
    <row r="101" ht="15.75" customHeight="1">
      <c r="A101" s="150" t="s">
        <v>333</v>
      </c>
      <c r="B101" s="151" t="s">
        <v>1223</v>
      </c>
      <c r="I101" s="5"/>
      <c r="J101" s="6"/>
    </row>
    <row r="102" ht="15.75" customHeight="1">
      <c r="A102" s="150" t="s">
        <v>335</v>
      </c>
      <c r="B102" s="153" t="s">
        <v>1224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3:F3"/>
    <mergeCell ref="B14:F14"/>
    <mergeCell ref="A17:G17"/>
    <mergeCell ref="B28:G28"/>
    <mergeCell ref="B29:G29"/>
    <mergeCell ref="A32:G32"/>
    <mergeCell ref="B43:G43"/>
    <mergeCell ref="A46:G46"/>
    <mergeCell ref="B57:G57"/>
    <mergeCell ref="A60:G60"/>
    <mergeCell ref="B71:G71"/>
    <mergeCell ref="B72:G72"/>
    <mergeCell ref="A75:G75"/>
    <mergeCell ref="I75:O75"/>
    <mergeCell ref="B101:G101"/>
    <mergeCell ref="B102:G102"/>
    <mergeCell ref="B86:G86"/>
    <mergeCell ref="J86:O86"/>
    <mergeCell ref="B87:G87"/>
    <mergeCell ref="J87:O87"/>
    <mergeCell ref="A90:G90"/>
    <mergeCell ref="I90:O90"/>
    <mergeCell ref="J101:O101"/>
  </mergeCells>
  <hyperlinks>
    <hyperlink r:id="rId1" ref="B14"/>
    <hyperlink r:id="rId2" ref="B29"/>
    <hyperlink r:id="rId3" ref="B43"/>
    <hyperlink r:id="rId4" ref="B57"/>
    <hyperlink r:id="rId5" ref="B72"/>
    <hyperlink r:id="rId6" ref="B87"/>
    <hyperlink r:id="rId7" ref="J87"/>
    <hyperlink r:id="rId8" ref="B102"/>
  </hyperlinks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7" width="21.57"/>
  </cols>
  <sheetData>
    <row r="1" ht="15.75" customHeight="1"/>
    <row r="2" ht="15.75" customHeight="1"/>
    <row r="3" ht="15.75" customHeight="1">
      <c r="A3" s="157" t="s">
        <v>1225</v>
      </c>
    </row>
    <row r="4" ht="41.25" customHeight="1">
      <c r="A4" s="158"/>
      <c r="B4" s="159" t="str">
        <f>IMAGE("https://raw.githubusercontent.com/msikma/pokesprite/master/pokemon-gen8/regular/kricketune.png",4, 80, 100)</f>
        <v/>
      </c>
      <c r="C4" s="159" t="str">
        <f>IMAGE("https://raw.githubusercontent.com/msikma/pokesprite/master/pokemon-gen8/regular/dustox.png",4, 80, 100)</f>
        <v/>
      </c>
      <c r="D4" s="159" t="str">
        <f>IMAGE("https://raw.githubusercontent.com/msikma/pokesprite/master/pokemon-gen8/regular/volbeat.png",4, 80, 100)</f>
        <v/>
      </c>
    </row>
    <row r="5" ht="15.75" customHeight="1">
      <c r="A5" s="158" t="s">
        <v>293</v>
      </c>
      <c r="B5" s="159" t="s">
        <v>288</v>
      </c>
      <c r="C5" s="159" t="s">
        <v>76</v>
      </c>
      <c r="D5" s="159" t="s">
        <v>114</v>
      </c>
    </row>
    <row r="6" ht="15.75" customHeight="1">
      <c r="A6" s="160" t="s">
        <v>299</v>
      </c>
      <c r="B6" s="161" t="s">
        <v>882</v>
      </c>
      <c r="C6" s="161" t="s">
        <v>760</v>
      </c>
      <c r="D6" s="161" t="s">
        <v>760</v>
      </c>
    </row>
    <row r="7" ht="15.75" customHeight="1">
      <c r="A7" s="162" t="s">
        <v>300</v>
      </c>
      <c r="B7" s="163" t="s">
        <v>303</v>
      </c>
      <c r="C7" s="163" t="s">
        <v>304</v>
      </c>
      <c r="D7" s="163" t="s">
        <v>303</v>
      </c>
    </row>
    <row r="8" ht="15.75" customHeight="1">
      <c r="A8" s="162" t="s">
        <v>306</v>
      </c>
      <c r="B8" s="163" t="s">
        <v>793</v>
      </c>
      <c r="C8" s="163" t="s">
        <v>1226</v>
      </c>
      <c r="D8" s="163" t="s">
        <v>1033</v>
      </c>
    </row>
    <row r="9" ht="15.75" customHeight="1">
      <c r="A9" s="162" t="s">
        <v>311</v>
      </c>
      <c r="B9" s="163" t="s">
        <v>1153</v>
      </c>
      <c r="C9" s="163" t="s">
        <v>1035</v>
      </c>
      <c r="D9" s="163" t="s">
        <v>767</v>
      </c>
    </row>
    <row r="10" ht="15.75" customHeight="1">
      <c r="A10" s="164" t="s">
        <v>316</v>
      </c>
      <c r="B10" s="165" t="s">
        <v>1154</v>
      </c>
      <c r="C10" s="165" t="s">
        <v>21</v>
      </c>
      <c r="D10" s="165" t="s">
        <v>1146</v>
      </c>
    </row>
    <row r="11" ht="15.75" customHeight="1">
      <c r="A11" s="166"/>
      <c r="B11" s="165" t="s">
        <v>321</v>
      </c>
      <c r="C11" s="165" t="s">
        <v>74</v>
      </c>
      <c r="D11" s="167" t="s">
        <v>330</v>
      </c>
    </row>
    <row r="12" ht="15.75" customHeight="1">
      <c r="A12" s="166"/>
      <c r="B12" s="165" t="s">
        <v>317</v>
      </c>
      <c r="C12" s="165" t="s">
        <v>364</v>
      </c>
      <c r="D12" s="165" t="s">
        <v>1227</v>
      </c>
    </row>
    <row r="13" ht="15.75" customHeight="1">
      <c r="A13" s="166"/>
      <c r="B13" s="165" t="s">
        <v>320</v>
      </c>
      <c r="C13" s="165" t="s">
        <v>322</v>
      </c>
      <c r="D13" s="167" t="s">
        <v>587</v>
      </c>
    </row>
    <row r="14" ht="15.75" customHeight="1">
      <c r="A14" s="164" t="s">
        <v>335</v>
      </c>
      <c r="B14" s="168" t="s">
        <v>1228</v>
      </c>
    </row>
    <row r="15" ht="15.75" customHeight="1"/>
    <row r="16" ht="15.75" customHeight="1"/>
    <row r="17" ht="15.75" customHeight="1">
      <c r="A17" s="157" t="s">
        <v>1229</v>
      </c>
    </row>
    <row r="18" ht="41.25" customHeight="1">
      <c r="A18" s="158"/>
      <c r="B18" s="159" t="str">
        <f>IMAGE("https://raw.githubusercontent.com/msikma/pokesprite/master/pokemon-gen8/regular/pikachu.png",4, 80, 100)</f>
        <v/>
      </c>
      <c r="C18" s="159" t="str">
        <f>IMAGE("https://raw.githubusercontent.com/msikma/pokesprite/master/pokemon-gen8/regular/oricorio-sensu.png",4, 80, 100)</f>
        <v/>
      </c>
      <c r="D18" s="159" t="str">
        <f>IMAGE("https://raw.githubusercontent.com/msikma/pokesprite/master/pokemon-gen8/regular/whimsicott.png",4, 80, 100)</f>
        <v/>
      </c>
      <c r="E18" s="159" t="str">
        <f>IMAGE("https://raw.githubusercontent.com/msikma/pokesprite/master/pokemon-gen8/regular/mawile.png",4, 80, 100)</f>
        <v/>
      </c>
    </row>
    <row r="19" ht="15.75" customHeight="1">
      <c r="A19" s="158" t="s">
        <v>293</v>
      </c>
      <c r="B19" s="159" t="s">
        <v>1230</v>
      </c>
      <c r="C19" s="159" t="s">
        <v>1231</v>
      </c>
      <c r="D19" s="159" t="s">
        <v>1232</v>
      </c>
      <c r="E19" s="159" t="s">
        <v>1233</v>
      </c>
    </row>
    <row r="20" ht="15.75" customHeight="1">
      <c r="A20" s="160" t="s">
        <v>299</v>
      </c>
      <c r="B20" s="161" t="s">
        <v>882</v>
      </c>
      <c r="C20" s="161" t="s">
        <v>760</v>
      </c>
      <c r="D20" s="161" t="s">
        <v>760</v>
      </c>
      <c r="E20" s="161" t="s">
        <v>760</v>
      </c>
    </row>
    <row r="21" ht="15.75" customHeight="1">
      <c r="A21" s="162" t="s">
        <v>300</v>
      </c>
      <c r="B21" s="163" t="s">
        <v>554</v>
      </c>
      <c r="C21" s="163" t="s">
        <v>346</v>
      </c>
      <c r="D21" s="163" t="s">
        <v>344</v>
      </c>
      <c r="E21" s="163" t="s">
        <v>436</v>
      </c>
    </row>
    <row r="22" ht="15.75" customHeight="1">
      <c r="A22" s="162" t="s">
        <v>306</v>
      </c>
      <c r="B22" s="163" t="s">
        <v>1144</v>
      </c>
      <c r="C22" s="163" t="s">
        <v>1234</v>
      </c>
      <c r="D22" s="163" t="s">
        <v>1033</v>
      </c>
      <c r="E22" s="163" t="s">
        <v>381</v>
      </c>
    </row>
    <row r="23" ht="15.75" customHeight="1">
      <c r="A23" s="162" t="s">
        <v>311</v>
      </c>
      <c r="B23" s="163" t="s">
        <v>1235</v>
      </c>
      <c r="C23" s="163" t="s">
        <v>1175</v>
      </c>
      <c r="D23" s="163" t="s">
        <v>383</v>
      </c>
      <c r="E23" s="163" t="s">
        <v>383</v>
      </c>
    </row>
    <row r="24" ht="15.75" customHeight="1">
      <c r="A24" s="164" t="s">
        <v>316</v>
      </c>
      <c r="B24" s="165" t="s">
        <v>962</v>
      </c>
      <c r="C24" s="165" t="s">
        <v>53</v>
      </c>
      <c r="D24" s="165" t="s">
        <v>19</v>
      </c>
      <c r="E24" s="165" t="s">
        <v>1236</v>
      </c>
    </row>
    <row r="25" ht="15.75" customHeight="1">
      <c r="A25" s="166"/>
      <c r="B25" s="165" t="s">
        <v>1237</v>
      </c>
      <c r="C25" s="165" t="s">
        <v>978</v>
      </c>
      <c r="D25" s="165" t="s">
        <v>74</v>
      </c>
      <c r="E25" s="165" t="s">
        <v>769</v>
      </c>
    </row>
    <row r="26" ht="15.75" customHeight="1">
      <c r="A26" s="166"/>
      <c r="B26" s="165" t="s">
        <v>641</v>
      </c>
      <c r="C26" s="165" t="s">
        <v>1238</v>
      </c>
      <c r="D26" s="165" t="s">
        <v>330</v>
      </c>
      <c r="E26" s="165" t="s">
        <v>1239</v>
      </c>
    </row>
    <row r="27" ht="15.75" customHeight="1">
      <c r="A27" s="166"/>
      <c r="B27" s="165" t="s">
        <v>398</v>
      </c>
      <c r="C27" s="165" t="s">
        <v>364</v>
      </c>
      <c r="D27" s="165" t="s">
        <v>1240</v>
      </c>
      <c r="E27" s="165" t="s">
        <v>805</v>
      </c>
    </row>
    <row r="28" ht="15.75" customHeight="1">
      <c r="A28" s="164" t="s">
        <v>335</v>
      </c>
      <c r="B28" s="168" t="s">
        <v>1241</v>
      </c>
    </row>
    <row r="29" ht="15.75" customHeight="1"/>
    <row r="30" ht="15.75" customHeight="1"/>
    <row r="31" ht="15.75" customHeight="1">
      <c r="A31" s="157" t="s">
        <v>1242</v>
      </c>
    </row>
    <row r="32" ht="41.25" customHeight="1">
      <c r="A32" s="158"/>
      <c r="B32" s="159" t="str">
        <f>IMAGE("https://raw.githubusercontent.com/msikma/pokesprite/master/pokemon-gen8/regular/thwackey.png",4, 80, 100)</f>
        <v/>
      </c>
      <c r="C32" s="159" t="str">
        <f>IMAGE("https://raw.githubusercontent.com/msikma/pokesprite/master/pokemon-gen8/regular/voltorb.png",4, 100, 110)</f>
        <v/>
      </c>
      <c r="D32" s="169" t="str">
        <f>IMAGE("https://raw.githubusercontent.com/msikma/pokesprite/master/pokemon-gen8/regular/swoobat.png",4, 80, 100)</f>
        <v/>
      </c>
      <c r="E32" s="159" t="str">
        <f>IMAGE("https://raw.githubusercontent.com/msikma/pokesprite/master/pokemon-gen8/regular/skiddo.png",4, 100, 110)</f>
        <v/>
      </c>
      <c r="F32" s="159" t="str">
        <f>IMAGE("https://raw.githubusercontent.com/msikma/pokesprite/master/pokemon-gen8/regular/sableye.png",4, 80, 100)</f>
        <v/>
      </c>
    </row>
    <row r="33" ht="15.75" customHeight="1">
      <c r="A33" s="158" t="s">
        <v>293</v>
      </c>
      <c r="B33" s="159" t="s">
        <v>1243</v>
      </c>
      <c r="C33" s="159" t="s">
        <v>1244</v>
      </c>
      <c r="D33" s="159" t="s">
        <v>1245</v>
      </c>
      <c r="E33" s="159" t="s">
        <v>1246</v>
      </c>
      <c r="F33" s="159" t="s">
        <v>1247</v>
      </c>
    </row>
    <row r="34" ht="15.75" customHeight="1">
      <c r="A34" s="160" t="s">
        <v>299</v>
      </c>
      <c r="B34" s="161" t="s">
        <v>882</v>
      </c>
      <c r="C34" s="161" t="s">
        <v>760</v>
      </c>
      <c r="D34" s="161" t="s">
        <v>760</v>
      </c>
      <c r="E34" s="161" t="s">
        <v>760</v>
      </c>
      <c r="F34" s="161" t="s">
        <v>760</v>
      </c>
    </row>
    <row r="35" ht="15.75" customHeight="1">
      <c r="A35" s="162" t="s">
        <v>300</v>
      </c>
      <c r="B35" s="163" t="s">
        <v>302</v>
      </c>
      <c r="C35" s="163" t="s">
        <v>554</v>
      </c>
      <c r="D35" s="163" t="s">
        <v>346</v>
      </c>
      <c r="E35" s="163" t="s">
        <v>957</v>
      </c>
      <c r="F35" s="163" t="s">
        <v>301</v>
      </c>
    </row>
    <row r="36" ht="15.75" customHeight="1">
      <c r="A36" s="162" t="s">
        <v>306</v>
      </c>
      <c r="B36" s="163" t="s">
        <v>1218</v>
      </c>
      <c r="C36" s="163" t="s">
        <v>1248</v>
      </c>
      <c r="D36" s="163" t="s">
        <v>883</v>
      </c>
      <c r="E36" s="163" t="s">
        <v>1249</v>
      </c>
      <c r="F36" s="163" t="s">
        <v>1033</v>
      </c>
    </row>
    <row r="37" ht="15.75" customHeight="1">
      <c r="A37" s="162" t="s">
        <v>311</v>
      </c>
      <c r="B37" s="163" t="s">
        <v>313</v>
      </c>
      <c r="C37" s="163" t="s">
        <v>352</v>
      </c>
      <c r="D37" s="163" t="s">
        <v>411</v>
      </c>
      <c r="E37" s="163" t="s">
        <v>797</v>
      </c>
      <c r="F37" s="163" t="s">
        <v>383</v>
      </c>
    </row>
    <row r="38" ht="15.75" customHeight="1">
      <c r="A38" s="164" t="s">
        <v>316</v>
      </c>
      <c r="B38" s="165" t="s">
        <v>634</v>
      </c>
      <c r="C38" s="167" t="s">
        <v>770</v>
      </c>
      <c r="D38" s="165" t="s">
        <v>53</v>
      </c>
      <c r="E38" s="165" t="s">
        <v>1250</v>
      </c>
      <c r="F38" s="165" t="s">
        <v>1130</v>
      </c>
    </row>
    <row r="39" ht="15.75" customHeight="1">
      <c r="A39" s="166"/>
      <c r="B39" s="165" t="s">
        <v>416</v>
      </c>
      <c r="C39" s="165" t="s">
        <v>950</v>
      </c>
      <c r="D39" s="165" t="s">
        <v>978</v>
      </c>
      <c r="E39" s="165" t="s">
        <v>459</v>
      </c>
      <c r="F39" s="165" t="s">
        <v>323</v>
      </c>
    </row>
    <row r="40" ht="15.75" customHeight="1">
      <c r="A40" s="166"/>
      <c r="B40" s="165" t="s">
        <v>388</v>
      </c>
      <c r="C40" s="165" t="s">
        <v>597</v>
      </c>
      <c r="D40" s="167" t="s">
        <v>322</v>
      </c>
      <c r="E40" s="165" t="s">
        <v>396</v>
      </c>
      <c r="F40" s="165" t="s">
        <v>74</v>
      </c>
    </row>
    <row r="41" ht="15.75" customHeight="1">
      <c r="A41" s="166"/>
      <c r="B41" s="165" t="s">
        <v>331</v>
      </c>
      <c r="C41" s="165" t="s">
        <v>367</v>
      </c>
      <c r="D41" s="165" t="s">
        <v>364</v>
      </c>
      <c r="E41" s="165" t="s">
        <v>1251</v>
      </c>
      <c r="F41" s="165" t="s">
        <v>1252</v>
      </c>
    </row>
    <row r="42" ht="15.75" customHeight="1">
      <c r="A42" s="164" t="s">
        <v>335</v>
      </c>
      <c r="B42" s="168" t="s">
        <v>1253</v>
      </c>
    </row>
    <row r="43" ht="15.75" customHeight="1"/>
    <row r="44" ht="15.75" customHeight="1"/>
    <row r="45" ht="15.75" customHeight="1">
      <c r="A45" s="157" t="s">
        <v>1254</v>
      </c>
    </row>
    <row r="46" ht="41.25" customHeight="1">
      <c r="A46" s="158"/>
      <c r="B46" s="169" t="str">
        <f>IMAGE("https://raw.githubusercontent.com/msikma/pokesprite/master/pokemon-gen8/regular/ambipom.png",4, 80, 100)</f>
        <v/>
      </c>
      <c r="C46" s="159" t="str">
        <f>IMAGE("https://raw.githubusercontent.com/msikma/pokesprite/master/pokemon-gen8/regular/mr-mime-galar.png",4, 80, 100)</f>
        <v/>
      </c>
      <c r="D46" s="159" t="str">
        <f>IMAGE("https://raw.githubusercontent.com/msikma/pokesprite/master/pokemon-gen8/regular/perrserker.png",4, 80, 100)</f>
        <v/>
      </c>
      <c r="E46" s="159" t="str">
        <f>IMAGE("https://raw.githubusercontent.com/msikma/pokesprite/master/pokemon-gen8/regular/boltund.png",4, 80, 100)</f>
        <v/>
      </c>
      <c r="F46" s="159" t="str">
        <f>IMAGE("https://raw.githubusercontent.com/msikma/pokesprite/master/pokemon-gen8/regular/granbull.png",4, 100, 110)</f>
        <v/>
      </c>
    </row>
    <row r="47" ht="15.75" customHeight="1">
      <c r="A47" s="158" t="s">
        <v>293</v>
      </c>
      <c r="B47" s="159" t="s">
        <v>1255</v>
      </c>
      <c r="C47" s="159" t="s">
        <v>1256</v>
      </c>
      <c r="D47" s="159" t="s">
        <v>165</v>
      </c>
      <c r="E47" s="159" t="s">
        <v>1257</v>
      </c>
      <c r="F47" s="159" t="s">
        <v>1258</v>
      </c>
    </row>
    <row r="48" ht="15.75" customHeight="1">
      <c r="A48" s="160" t="s">
        <v>299</v>
      </c>
      <c r="B48" s="161" t="s">
        <v>760</v>
      </c>
      <c r="C48" s="161" t="s">
        <v>760</v>
      </c>
      <c r="D48" s="161" t="s">
        <v>434</v>
      </c>
      <c r="E48" s="161" t="s">
        <v>760</v>
      </c>
      <c r="F48" s="161" t="s">
        <v>760</v>
      </c>
    </row>
    <row r="49" ht="15.75" customHeight="1">
      <c r="A49" s="162" t="s">
        <v>300</v>
      </c>
      <c r="B49" s="163" t="s">
        <v>305</v>
      </c>
      <c r="C49" s="163" t="s">
        <v>346</v>
      </c>
      <c r="D49" s="163" t="s">
        <v>302</v>
      </c>
      <c r="E49" s="163" t="s">
        <v>305</v>
      </c>
      <c r="F49" s="163" t="s">
        <v>302</v>
      </c>
    </row>
    <row r="50" ht="15.75" customHeight="1">
      <c r="A50" s="162" t="s">
        <v>306</v>
      </c>
      <c r="B50" s="163" t="s">
        <v>793</v>
      </c>
      <c r="C50" s="163" t="s">
        <v>1259</v>
      </c>
      <c r="D50" s="163" t="s">
        <v>506</v>
      </c>
      <c r="E50" s="163" t="s">
        <v>941</v>
      </c>
      <c r="F50" s="163" t="s">
        <v>381</v>
      </c>
    </row>
    <row r="51" ht="15.75" customHeight="1">
      <c r="A51" s="162" t="s">
        <v>311</v>
      </c>
      <c r="B51" s="163" t="s">
        <v>997</v>
      </c>
      <c r="C51" s="163" t="s">
        <v>313</v>
      </c>
      <c r="D51" s="163" t="s">
        <v>1260</v>
      </c>
      <c r="E51" s="163" t="s">
        <v>354</v>
      </c>
      <c r="F51" s="163" t="s">
        <v>351</v>
      </c>
    </row>
    <row r="52" ht="15.75" customHeight="1">
      <c r="A52" s="164" t="s">
        <v>316</v>
      </c>
      <c r="B52" s="165" t="s">
        <v>634</v>
      </c>
      <c r="C52" s="165" t="s">
        <v>483</v>
      </c>
      <c r="D52" s="165" t="s">
        <v>634</v>
      </c>
      <c r="E52" s="165" t="s">
        <v>805</v>
      </c>
      <c r="F52" s="165" t="s">
        <v>459</v>
      </c>
    </row>
    <row r="53" ht="15.75" customHeight="1">
      <c r="A53" s="166"/>
      <c r="B53" s="165" t="s">
        <v>1261</v>
      </c>
      <c r="C53" s="165" t="s">
        <v>365</v>
      </c>
      <c r="D53" s="165" t="s">
        <v>331</v>
      </c>
      <c r="E53" s="165" t="s">
        <v>946</v>
      </c>
      <c r="F53" s="165" t="s">
        <v>1043</v>
      </c>
    </row>
    <row r="54" ht="15.75" customHeight="1">
      <c r="A54" s="166"/>
      <c r="B54" s="165" t="s">
        <v>1262</v>
      </c>
      <c r="C54" s="165" t="s">
        <v>456</v>
      </c>
      <c r="D54" s="165" t="s">
        <v>669</v>
      </c>
      <c r="E54" s="165" t="s">
        <v>772</v>
      </c>
      <c r="F54" s="165" t="s">
        <v>799</v>
      </c>
    </row>
    <row r="55" ht="15.75" customHeight="1">
      <c r="A55" s="166"/>
      <c r="B55" s="165" t="s">
        <v>1263</v>
      </c>
      <c r="C55" s="165" t="s">
        <v>417</v>
      </c>
      <c r="D55" s="165" t="s">
        <v>637</v>
      </c>
      <c r="E55" s="165" t="s">
        <v>861</v>
      </c>
      <c r="F55" s="165" t="s">
        <v>324</v>
      </c>
    </row>
    <row r="56" ht="15.75" customHeight="1">
      <c r="A56" s="164" t="s">
        <v>335</v>
      </c>
      <c r="B56" s="168" t="s">
        <v>1264</v>
      </c>
    </row>
    <row r="57" ht="15.75" customHeight="1"/>
    <row r="58" ht="15.75" customHeight="1"/>
    <row r="59" ht="15.75" customHeight="1">
      <c r="A59" s="157" t="s">
        <v>1265</v>
      </c>
    </row>
    <row r="60" ht="41.25" customHeight="1">
      <c r="A60" s="158"/>
      <c r="B60" s="159" t="str">
        <f>IMAGE("https://raw.githubusercontent.com/msikma/pokesprite/master/pokemon-gen8/regular/alakazam.png",4, 80, 100)</f>
        <v/>
      </c>
      <c r="C60" s="159" t="str">
        <f>IMAGE("https://raw.githubusercontent.com/msikma/pokesprite/master/pokemon-gen8/regular/farfetchd.png",4, 80, 100)</f>
        <v/>
      </c>
      <c r="D60" s="159" t="str">
        <f>IMAGE("https://raw.githubusercontent.com/msikma/pokesprite/master/pokemon-gen8/regular/porygon-z.png",4, 70, 90)</f>
        <v/>
      </c>
      <c r="E60" s="159" t="str">
        <f>IMAGE("https://raw.githubusercontent.com/msikma/pokesprite/master/pokemon-gen8/regular/pikachu.png",4, 80, 100)</f>
        <v/>
      </c>
      <c r="F60" s="159" t="str">
        <f>IMAGE("https://raw.githubusercontent.com/msikma/pokesprite/master/pokemon-gen8/regular/morpeko.png",4, 80, 100)</f>
        <v/>
      </c>
    </row>
    <row r="61" ht="15.75" customHeight="1">
      <c r="A61" s="158" t="s">
        <v>293</v>
      </c>
      <c r="B61" s="159" t="s">
        <v>1266</v>
      </c>
      <c r="C61" s="159" t="s">
        <v>1267</v>
      </c>
      <c r="D61" s="159" t="s">
        <v>1268</v>
      </c>
      <c r="E61" s="159" t="s">
        <v>1269</v>
      </c>
      <c r="F61" s="159" t="s">
        <v>1270</v>
      </c>
    </row>
    <row r="62" ht="15.75" customHeight="1">
      <c r="A62" s="160" t="s">
        <v>299</v>
      </c>
      <c r="B62" s="161" t="s">
        <v>882</v>
      </c>
      <c r="C62" s="161" t="s">
        <v>434</v>
      </c>
      <c r="D62" s="161" t="s">
        <v>760</v>
      </c>
      <c r="E62" s="161" t="s">
        <v>760</v>
      </c>
      <c r="F62" s="161" t="s">
        <v>760</v>
      </c>
    </row>
    <row r="63" ht="15.75" customHeight="1">
      <c r="A63" s="162" t="s">
        <v>300</v>
      </c>
      <c r="B63" s="163" t="s">
        <v>346</v>
      </c>
      <c r="C63" s="163" t="s">
        <v>305</v>
      </c>
      <c r="D63" s="163" t="s">
        <v>346</v>
      </c>
      <c r="E63" s="163" t="s">
        <v>554</v>
      </c>
      <c r="F63" s="163" t="s">
        <v>305</v>
      </c>
    </row>
    <row r="64" ht="15.75" customHeight="1">
      <c r="A64" s="162" t="s">
        <v>306</v>
      </c>
      <c r="B64" s="163" t="s">
        <v>111</v>
      </c>
      <c r="C64" s="163" t="s">
        <v>474</v>
      </c>
      <c r="D64" s="163" t="s">
        <v>624</v>
      </c>
      <c r="E64" s="163" t="s">
        <v>1144</v>
      </c>
      <c r="F64" s="163" t="s">
        <v>1271</v>
      </c>
    </row>
    <row r="65" ht="15.75" customHeight="1">
      <c r="A65" s="162" t="s">
        <v>311</v>
      </c>
      <c r="B65" s="163" t="s">
        <v>352</v>
      </c>
      <c r="C65" s="163" t="s">
        <v>478</v>
      </c>
      <c r="D65" s="163" t="s">
        <v>354</v>
      </c>
      <c r="E65" s="163" t="s">
        <v>1235</v>
      </c>
      <c r="F65" s="163" t="s">
        <v>355</v>
      </c>
    </row>
    <row r="66" ht="15.75" customHeight="1">
      <c r="A66" s="164" t="s">
        <v>316</v>
      </c>
      <c r="B66" s="165" t="s">
        <v>365</v>
      </c>
      <c r="C66" s="165" t="s">
        <v>424</v>
      </c>
      <c r="D66" s="165" t="s">
        <v>1272</v>
      </c>
      <c r="E66" s="165" t="s">
        <v>1273</v>
      </c>
      <c r="F66" s="165" t="s">
        <v>1274</v>
      </c>
    </row>
    <row r="67" ht="15.75" customHeight="1">
      <c r="A67" s="166"/>
      <c r="B67" s="165" t="s">
        <v>456</v>
      </c>
      <c r="C67" s="165" t="s">
        <v>485</v>
      </c>
      <c r="D67" s="165" t="s">
        <v>456</v>
      </c>
      <c r="E67" s="165" t="s">
        <v>962</v>
      </c>
      <c r="F67" s="165" t="s">
        <v>321</v>
      </c>
    </row>
    <row r="68" ht="15.75" customHeight="1">
      <c r="A68" s="166"/>
      <c r="B68" s="165" t="s">
        <v>639</v>
      </c>
      <c r="C68" s="165" t="s">
        <v>492</v>
      </c>
      <c r="D68" s="165" t="s">
        <v>361</v>
      </c>
      <c r="E68" s="165" t="s">
        <v>641</v>
      </c>
      <c r="F68" s="165" t="s">
        <v>1275</v>
      </c>
    </row>
    <row r="69" ht="15.75" customHeight="1">
      <c r="A69" s="166"/>
      <c r="B69" s="165" t="s">
        <v>1276</v>
      </c>
      <c r="C69" s="165" t="s">
        <v>744</v>
      </c>
      <c r="D69" s="165" t="s">
        <v>491</v>
      </c>
      <c r="E69" s="165" t="s">
        <v>388</v>
      </c>
      <c r="F69" s="165" t="s">
        <v>584</v>
      </c>
    </row>
    <row r="70" ht="15.75" customHeight="1">
      <c r="A70" s="164" t="s">
        <v>335</v>
      </c>
      <c r="B70" s="168" t="s">
        <v>1277</v>
      </c>
    </row>
    <row r="71" ht="15.75" customHeight="1"/>
    <row r="72" ht="15.75" customHeight="1"/>
    <row r="73" ht="15.75" customHeight="1">
      <c r="A73" s="157" t="s">
        <v>1278</v>
      </c>
      <c r="F73" s="84"/>
    </row>
    <row r="74" ht="41.25" customHeight="1">
      <c r="A74" s="158"/>
      <c r="B74" s="169" t="str">
        <f>IMAGE("https://raw.githubusercontent.com/msikma/pokesprite/master/pokemon-gen8/regular/roserade.png",4, 80, 100)</f>
        <v/>
      </c>
      <c r="C74" s="159" t="str">
        <f>IMAGE("https://raw.githubusercontent.com/msikma/pokesprite/master/pokemon-gen8/regular/bruxish.png",4, 80, 100)</f>
        <v/>
      </c>
      <c r="D74" s="159" t="str">
        <f>IMAGE("https://raw.githubusercontent.com/msikma/pokesprite/master/pokemon-gen8/regular/flareon.png",4, 80, 100)</f>
        <v/>
      </c>
      <c r="E74" s="159" t="str">
        <f>IMAGE("https://raw.githubusercontent.com/msikma/pokesprite/master/pokemon-gen8/regular/chatot.png",4, 80, 100)</f>
        <v/>
      </c>
    </row>
    <row r="75" ht="15.75" customHeight="1">
      <c r="A75" s="158" t="s">
        <v>293</v>
      </c>
      <c r="B75" s="159" t="s">
        <v>1279</v>
      </c>
      <c r="C75" s="159" t="s">
        <v>1280</v>
      </c>
      <c r="D75" s="159" t="s">
        <v>1281</v>
      </c>
      <c r="E75" s="159" t="s">
        <v>94</v>
      </c>
    </row>
    <row r="76" ht="15.75" customHeight="1">
      <c r="A76" s="160" t="s">
        <v>299</v>
      </c>
      <c r="B76" s="161" t="s">
        <v>882</v>
      </c>
      <c r="C76" s="161" t="s">
        <v>760</v>
      </c>
      <c r="D76" s="161" t="s">
        <v>434</v>
      </c>
      <c r="E76" s="161" t="s">
        <v>434</v>
      </c>
      <c r="F76" s="6"/>
    </row>
    <row r="77" ht="15.75" customHeight="1">
      <c r="A77" s="162" t="s">
        <v>300</v>
      </c>
      <c r="B77" s="163" t="s">
        <v>346</v>
      </c>
      <c r="C77" s="163" t="s">
        <v>305</v>
      </c>
      <c r="D77" s="163" t="s">
        <v>305</v>
      </c>
      <c r="E77" s="163" t="s">
        <v>346</v>
      </c>
      <c r="F77" s="6"/>
    </row>
    <row r="78" ht="15.75" customHeight="1">
      <c r="A78" s="162" t="s">
        <v>306</v>
      </c>
      <c r="B78" s="163" t="s">
        <v>793</v>
      </c>
      <c r="C78" s="163" t="s">
        <v>941</v>
      </c>
      <c r="D78" s="163" t="s">
        <v>906</v>
      </c>
      <c r="E78" s="163" t="s">
        <v>1282</v>
      </c>
      <c r="F78" s="6"/>
    </row>
    <row r="79" ht="15.75" customHeight="1">
      <c r="A79" s="162" t="s">
        <v>311</v>
      </c>
      <c r="B79" s="163" t="s">
        <v>352</v>
      </c>
      <c r="C79" s="163" t="s">
        <v>355</v>
      </c>
      <c r="D79" s="163" t="s">
        <v>857</v>
      </c>
      <c r="E79" s="163" t="s">
        <v>930</v>
      </c>
      <c r="F79" s="6"/>
    </row>
    <row r="80" ht="15.75" customHeight="1">
      <c r="A80" s="164" t="s">
        <v>316</v>
      </c>
      <c r="B80" s="165" t="s">
        <v>1283</v>
      </c>
      <c r="C80" s="165" t="s">
        <v>1098</v>
      </c>
      <c r="D80" s="165" t="s">
        <v>210</v>
      </c>
      <c r="E80" s="165" t="s">
        <v>484</v>
      </c>
      <c r="F80" s="6"/>
    </row>
    <row r="81" ht="15.75" customHeight="1">
      <c r="A81" s="166"/>
      <c r="B81" s="165" t="s">
        <v>330</v>
      </c>
      <c r="C81" s="165" t="s">
        <v>861</v>
      </c>
      <c r="D81" s="165" t="s">
        <v>741</v>
      </c>
      <c r="E81" s="165" t="s">
        <v>1284</v>
      </c>
      <c r="F81" s="6"/>
    </row>
    <row r="82" ht="15.75" customHeight="1">
      <c r="A82" s="166"/>
      <c r="B82" s="165" t="s">
        <v>417</v>
      </c>
      <c r="C82" s="165" t="s">
        <v>584</v>
      </c>
      <c r="D82" s="165" t="s">
        <v>862</v>
      </c>
      <c r="E82" s="165" t="s">
        <v>1005</v>
      </c>
      <c r="F82" s="6"/>
    </row>
    <row r="83" ht="15.75" customHeight="1">
      <c r="A83" s="166"/>
      <c r="B83" s="165" t="s">
        <v>422</v>
      </c>
      <c r="C83" s="165" t="s">
        <v>771</v>
      </c>
      <c r="D83" s="165" t="s">
        <v>976</v>
      </c>
      <c r="E83" s="165" t="s">
        <v>331</v>
      </c>
      <c r="F83" s="6"/>
    </row>
    <row r="84" ht="15.75" customHeight="1">
      <c r="A84" s="164" t="s">
        <v>335</v>
      </c>
      <c r="B84" s="168" t="s">
        <v>1285</v>
      </c>
    </row>
    <row r="85" ht="15.75" customHeight="1"/>
    <row r="86" ht="15.75" customHeight="1"/>
    <row r="87" ht="15.75" customHeight="1">
      <c r="A87" s="157" t="s">
        <v>1286</v>
      </c>
    </row>
    <row r="88" ht="41.25" customHeight="1">
      <c r="A88" s="158"/>
      <c r="B88" s="159" t="str">
        <f>IMAGE("https://raw.githubusercontent.com/msikma/pokesprite/master/pokemon-gen8/regular/ribombee.png",4, 80, 100)</f>
        <v/>
      </c>
      <c r="C88" s="159" t="str">
        <f>IMAGE("https://raw.githubusercontent.com/msikma/pokesprite/master/pokemon-gen8/regular/bouffalant.png",4, 80, 100)</f>
        <v/>
      </c>
      <c r="D88" s="159" t="str">
        <f>IMAGE("https://raw.githubusercontent.com/msikma/pokesprite/master/pokemon-gen8/regular/clawitzer.png",4, 80, 100)</f>
        <v/>
      </c>
      <c r="E88" s="159" t="str">
        <f>IMAGE("https://raw.githubusercontent.com/msikma/pokesprite/master/pokemon-gen8/regular/rampardos.png",4, 80, 100)</f>
        <v/>
      </c>
      <c r="F88" s="159" t="str">
        <f>IMAGE("https://raw.githubusercontent.com/msikma/pokesprite/master/pokemon-gen8/regular/magmortar.png",4, 80, 100)</f>
        <v/>
      </c>
    </row>
    <row r="89" ht="15.75" customHeight="1">
      <c r="A89" s="158" t="s">
        <v>293</v>
      </c>
      <c r="B89" s="159" t="s">
        <v>189</v>
      </c>
      <c r="C89" s="159" t="s">
        <v>1287</v>
      </c>
      <c r="D89" s="159" t="s">
        <v>1288</v>
      </c>
      <c r="E89" s="159" t="s">
        <v>1289</v>
      </c>
      <c r="F89" s="159" t="s">
        <v>1290</v>
      </c>
    </row>
    <row r="90" ht="15.75" customHeight="1">
      <c r="A90" s="160" t="s">
        <v>299</v>
      </c>
      <c r="B90" s="161" t="s">
        <v>882</v>
      </c>
      <c r="C90" s="161" t="s">
        <v>760</v>
      </c>
      <c r="D90" s="161" t="s">
        <v>434</v>
      </c>
      <c r="E90" s="161" t="s">
        <v>434</v>
      </c>
      <c r="F90" s="161" t="s">
        <v>434</v>
      </c>
    </row>
    <row r="91" ht="15.75" customHeight="1">
      <c r="A91" s="162" t="s">
        <v>300</v>
      </c>
      <c r="B91" s="163" t="s">
        <v>554</v>
      </c>
      <c r="C91" s="163" t="s">
        <v>305</v>
      </c>
      <c r="D91" s="163" t="s">
        <v>346</v>
      </c>
      <c r="E91" s="163" t="s">
        <v>305</v>
      </c>
      <c r="F91" s="163" t="s">
        <v>346</v>
      </c>
    </row>
    <row r="92" ht="15.75" customHeight="1">
      <c r="A92" s="162" t="s">
        <v>306</v>
      </c>
      <c r="B92" s="163" t="s">
        <v>1291</v>
      </c>
      <c r="C92" s="163" t="s">
        <v>1292</v>
      </c>
      <c r="D92" s="163" t="s">
        <v>848</v>
      </c>
      <c r="E92" s="163" t="s">
        <v>1293</v>
      </c>
      <c r="F92" s="163" t="s">
        <v>848</v>
      </c>
    </row>
    <row r="93" ht="15.75" customHeight="1">
      <c r="A93" s="162" t="s">
        <v>311</v>
      </c>
      <c r="B93" s="163" t="s">
        <v>352</v>
      </c>
      <c r="C93" s="163" t="s">
        <v>930</v>
      </c>
      <c r="D93" s="163" t="s">
        <v>354</v>
      </c>
      <c r="E93" s="163" t="s">
        <v>942</v>
      </c>
      <c r="F93" s="163" t="s">
        <v>794</v>
      </c>
    </row>
    <row r="94" ht="15.75" customHeight="1">
      <c r="A94" s="164" t="s">
        <v>316</v>
      </c>
      <c r="B94" s="165" t="s">
        <v>36</v>
      </c>
      <c r="C94" s="165" t="s">
        <v>1294</v>
      </c>
      <c r="D94" s="165" t="s">
        <v>587</v>
      </c>
      <c r="E94" s="165" t="s">
        <v>206</v>
      </c>
      <c r="F94" s="165" t="s">
        <v>394</v>
      </c>
    </row>
    <row r="95" ht="15.75" customHeight="1">
      <c r="A95" s="166"/>
      <c r="B95" s="165" t="s">
        <v>331</v>
      </c>
      <c r="C95" s="167" t="s">
        <v>1295</v>
      </c>
      <c r="D95" s="165" t="s">
        <v>585</v>
      </c>
      <c r="E95" s="165" t="s">
        <v>1296</v>
      </c>
      <c r="F95" s="165" t="s">
        <v>458</v>
      </c>
    </row>
    <row r="96" ht="15.75" customHeight="1">
      <c r="A96" s="166"/>
      <c r="B96" s="165" t="s">
        <v>449</v>
      </c>
      <c r="C96" s="165" t="s">
        <v>486</v>
      </c>
      <c r="D96" s="165" t="s">
        <v>458</v>
      </c>
      <c r="E96" s="165" t="s">
        <v>486</v>
      </c>
      <c r="F96" s="165" t="s">
        <v>361</v>
      </c>
    </row>
    <row r="97" ht="15.75" customHeight="1">
      <c r="A97" s="166"/>
      <c r="B97" s="165" t="s">
        <v>891</v>
      </c>
      <c r="C97" s="165" t="s">
        <v>396</v>
      </c>
      <c r="D97" s="165" t="s">
        <v>491</v>
      </c>
      <c r="E97" s="165" t="s">
        <v>932</v>
      </c>
      <c r="F97" s="165" t="s">
        <v>585</v>
      </c>
    </row>
    <row r="98" ht="15.75" customHeight="1">
      <c r="A98" s="164" t="s">
        <v>335</v>
      </c>
      <c r="B98" s="168" t="s">
        <v>1297</v>
      </c>
    </row>
    <row r="99" ht="15.75" customHeight="1"/>
    <row r="100" ht="15.75" customHeight="1"/>
    <row r="101" ht="15.75" customHeight="1">
      <c r="A101" s="157" t="s">
        <v>1298</v>
      </c>
      <c r="F101" s="84"/>
    </row>
    <row r="102" ht="41.25" customHeight="1">
      <c r="A102" s="158"/>
      <c r="B102" s="159" t="str">
        <f>IMAGE("https://raw.githubusercontent.com/msikma/pokesprite/master/pokemon-gen8/regular/ninetales.png",4, 80, 100)</f>
        <v/>
      </c>
      <c r="C102" s="159" t="str">
        <f>IMAGE("https://raw.githubusercontent.com/msikma/pokesprite/master/pokemon-gen8/regular/victreebel.png",4, 80, 100)</f>
        <v/>
      </c>
      <c r="D102" s="159" t="str">
        <f>IMAGE("https://raw.githubusercontent.com/msikma/pokesprite/master/pokemon-gen8/regular/cherrim-sunshine.png",4, 80, 100)</f>
        <v/>
      </c>
      <c r="E102" s="159" t="str">
        <f>IMAGE("https://raw.githubusercontent.com/msikma/pokesprite/master/pokemon-gen8/regular/sylveon.png",4, 80, 100)</f>
        <v/>
      </c>
      <c r="F102" s="88"/>
    </row>
    <row r="103" ht="15.75" customHeight="1">
      <c r="A103" s="158" t="s">
        <v>293</v>
      </c>
      <c r="B103" s="159" t="s">
        <v>213</v>
      </c>
      <c r="C103" s="159" t="s">
        <v>207</v>
      </c>
      <c r="D103" s="159" t="s">
        <v>1299</v>
      </c>
      <c r="E103" s="159" t="s">
        <v>1300</v>
      </c>
      <c r="F103" s="88"/>
    </row>
    <row r="104" ht="15.75" customHeight="1">
      <c r="A104" s="160" t="s">
        <v>299</v>
      </c>
      <c r="B104" s="161" t="s">
        <v>882</v>
      </c>
      <c r="C104" s="161" t="s">
        <v>760</v>
      </c>
      <c r="D104" s="161" t="s">
        <v>434</v>
      </c>
      <c r="E104" s="161" t="s">
        <v>434</v>
      </c>
      <c r="F104" s="6"/>
    </row>
    <row r="105" ht="15.75" customHeight="1">
      <c r="A105" s="162" t="s">
        <v>300</v>
      </c>
      <c r="B105" s="163" t="s">
        <v>346</v>
      </c>
      <c r="C105" s="163" t="s">
        <v>344</v>
      </c>
      <c r="D105" s="163" t="s">
        <v>791</v>
      </c>
      <c r="E105" s="163" t="s">
        <v>344</v>
      </c>
      <c r="F105" s="6"/>
    </row>
    <row r="106" ht="15.75" customHeight="1">
      <c r="A106" s="162" t="s">
        <v>306</v>
      </c>
      <c r="B106" s="163" t="s">
        <v>30</v>
      </c>
      <c r="C106" s="163" t="s">
        <v>505</v>
      </c>
      <c r="D106" s="163" t="s">
        <v>505</v>
      </c>
      <c r="E106" s="163" t="s">
        <v>1301</v>
      </c>
      <c r="F106" s="6"/>
    </row>
    <row r="107" ht="15.75" customHeight="1">
      <c r="A107" s="162" t="s">
        <v>311</v>
      </c>
      <c r="B107" s="163" t="s">
        <v>1302</v>
      </c>
      <c r="C107" s="163" t="s">
        <v>355</v>
      </c>
      <c r="D107" s="163" t="s">
        <v>797</v>
      </c>
      <c r="E107" s="163" t="s">
        <v>442</v>
      </c>
      <c r="F107" s="6"/>
    </row>
    <row r="108" ht="15.75" customHeight="1">
      <c r="A108" s="164" t="s">
        <v>316</v>
      </c>
      <c r="B108" s="165" t="s">
        <v>1005</v>
      </c>
      <c r="C108" s="165" t="s">
        <v>357</v>
      </c>
      <c r="D108" s="165" t="s">
        <v>1303</v>
      </c>
      <c r="E108" s="165" t="s">
        <v>859</v>
      </c>
      <c r="F108" s="6"/>
    </row>
    <row r="109" ht="15.75" customHeight="1">
      <c r="A109" s="166"/>
      <c r="B109" s="165" t="s">
        <v>515</v>
      </c>
      <c r="C109" s="165" t="s">
        <v>415</v>
      </c>
      <c r="D109" s="165" t="s">
        <v>563</v>
      </c>
      <c r="E109" s="165" t="s">
        <v>513</v>
      </c>
      <c r="F109" s="6"/>
    </row>
    <row r="110" ht="15.75" customHeight="1">
      <c r="A110" s="166"/>
      <c r="B110" s="165" t="s">
        <v>519</v>
      </c>
      <c r="C110" s="165" t="s">
        <v>515</v>
      </c>
      <c r="D110" s="165" t="s">
        <v>513</v>
      </c>
      <c r="E110" s="165" t="s">
        <v>447</v>
      </c>
      <c r="F110" s="6"/>
    </row>
    <row r="111" ht="15.75" customHeight="1">
      <c r="A111" s="166"/>
      <c r="B111" s="165" t="s">
        <v>365</v>
      </c>
      <c r="C111" s="165" t="s">
        <v>513</v>
      </c>
      <c r="D111" s="165" t="s">
        <v>1038</v>
      </c>
      <c r="E111" s="165" t="s">
        <v>365</v>
      </c>
      <c r="F111" s="6"/>
    </row>
    <row r="112" ht="15.75" customHeight="1">
      <c r="A112" s="164" t="s">
        <v>335</v>
      </c>
      <c r="B112" s="168" t="s">
        <v>1304</v>
      </c>
    </row>
    <row r="113" ht="15.75" customHeight="1"/>
    <row r="114" ht="15.75" customHeight="1"/>
    <row r="115" ht="15.75" customHeight="1">
      <c r="A115" s="157" t="s">
        <v>1305</v>
      </c>
      <c r="F115" s="84"/>
    </row>
    <row r="116" ht="41.25" customHeight="1">
      <c r="A116" s="158"/>
      <c r="B116" s="159" t="str">
        <f>IMAGE("https://raw.githubusercontent.com/msikma/pokesprite/master/pokemon-gen8/regular/porygon-z.png",4, 70, 90)</f>
        <v/>
      </c>
      <c r="C116" s="159" t="str">
        <f>IMAGE("https://raw.githubusercontent.com/msikma/pokesprite/master/pokemon-gen8/regular/lunatone.png",4, 80, 100)</f>
        <v/>
      </c>
      <c r="D116" s="159" t="str">
        <f>IMAGE("https://raw.githubusercontent.com/msikma/pokesprite/master/pokemon-gen8/regular/muk.png",4, 80, 100)</f>
        <v/>
      </c>
      <c r="E116" s="159" t="str">
        <f>IMAGE("https://raw.githubusercontent.com/msikma/pokesprite/master/pokemon-gen8/regular/oricorio.png",4, 80, 100)</f>
        <v/>
      </c>
      <c r="F116" s="88"/>
    </row>
    <row r="117" ht="15.75" customHeight="1">
      <c r="A117" s="158" t="s">
        <v>293</v>
      </c>
      <c r="B117" s="159" t="s">
        <v>1268</v>
      </c>
      <c r="C117" s="159" t="s">
        <v>295</v>
      </c>
      <c r="D117" s="159" t="s">
        <v>1306</v>
      </c>
      <c r="E117" s="159" t="s">
        <v>1307</v>
      </c>
      <c r="F117" s="88"/>
    </row>
    <row r="118" ht="15.75" customHeight="1">
      <c r="A118" s="160" t="s">
        <v>299</v>
      </c>
      <c r="B118" s="161" t="s">
        <v>882</v>
      </c>
      <c r="C118" s="161" t="s">
        <v>760</v>
      </c>
      <c r="D118" s="161" t="s">
        <v>760</v>
      </c>
      <c r="E118" s="161" t="s">
        <v>434</v>
      </c>
      <c r="F118" s="6"/>
    </row>
    <row r="119" ht="15.75" customHeight="1">
      <c r="A119" s="162" t="s">
        <v>300</v>
      </c>
      <c r="B119" s="163" t="s">
        <v>346</v>
      </c>
      <c r="C119" s="163" t="s">
        <v>1308</v>
      </c>
      <c r="D119" s="163" t="s">
        <v>302</v>
      </c>
      <c r="E119" s="163" t="s">
        <v>344</v>
      </c>
      <c r="F119" s="6"/>
    </row>
    <row r="120" ht="15.75" customHeight="1">
      <c r="A120" s="162" t="s">
        <v>306</v>
      </c>
      <c r="B120" s="163" t="s">
        <v>658</v>
      </c>
      <c r="C120" s="163" t="s">
        <v>309</v>
      </c>
      <c r="D120" s="163" t="s">
        <v>732</v>
      </c>
      <c r="E120" s="163" t="s">
        <v>1234</v>
      </c>
      <c r="F120" s="6"/>
    </row>
    <row r="121" ht="15.75" customHeight="1">
      <c r="A121" s="162" t="s">
        <v>311</v>
      </c>
      <c r="B121" s="163" t="s">
        <v>997</v>
      </c>
      <c r="C121" s="163" t="s">
        <v>537</v>
      </c>
      <c r="D121" s="163" t="s">
        <v>1309</v>
      </c>
      <c r="E121" s="163" t="s">
        <v>352</v>
      </c>
      <c r="F121" s="6"/>
    </row>
    <row r="122" ht="15.75" customHeight="1">
      <c r="A122" s="164" t="s">
        <v>316</v>
      </c>
      <c r="B122" s="165" t="s">
        <v>1272</v>
      </c>
      <c r="C122" s="165" t="s">
        <v>179</v>
      </c>
      <c r="D122" s="165" t="s">
        <v>488</v>
      </c>
      <c r="E122" s="165" t="s">
        <v>33</v>
      </c>
      <c r="F122" s="6"/>
    </row>
    <row r="123" ht="15.75" customHeight="1">
      <c r="A123" s="166"/>
      <c r="B123" s="165" t="s">
        <v>361</v>
      </c>
      <c r="C123" s="165" t="s">
        <v>710</v>
      </c>
      <c r="D123" s="165" t="s">
        <v>544</v>
      </c>
      <c r="E123" s="165" t="s">
        <v>1310</v>
      </c>
      <c r="F123" s="6"/>
    </row>
    <row r="124" ht="15.75" customHeight="1">
      <c r="A124" s="166"/>
      <c r="B124" s="165" t="s">
        <v>491</v>
      </c>
      <c r="C124" s="165" t="s">
        <v>804</v>
      </c>
      <c r="D124" s="165" t="s">
        <v>799</v>
      </c>
      <c r="E124" s="165" t="s">
        <v>824</v>
      </c>
      <c r="F124" s="6"/>
    </row>
    <row r="125" ht="15.75" customHeight="1">
      <c r="A125" s="166"/>
      <c r="B125" s="165" t="s">
        <v>456</v>
      </c>
      <c r="C125" s="165" t="s">
        <v>420</v>
      </c>
      <c r="D125" s="165" t="s">
        <v>324</v>
      </c>
      <c r="E125" s="165" t="s">
        <v>367</v>
      </c>
      <c r="F125" s="6"/>
    </row>
    <row r="126" ht="15.75" customHeight="1">
      <c r="A126" s="164" t="s">
        <v>335</v>
      </c>
      <c r="B126" s="168" t="s">
        <v>1311</v>
      </c>
    </row>
    <row r="127" ht="15.75" customHeight="1"/>
    <row r="128" ht="15.75" customHeight="1"/>
    <row r="129" ht="15.75" customHeight="1">
      <c r="A129" s="157" t="s">
        <v>1312</v>
      </c>
    </row>
    <row r="130" ht="41.25" customHeight="1">
      <c r="A130" s="158"/>
      <c r="B130" s="159" t="str">
        <f>IMAGE("https://raw.githubusercontent.com/msikma/pokesprite/master/pokemon-gen8/regular/pincurchin.png",4, 80, 100)</f>
        <v/>
      </c>
      <c r="C130" s="159" t="str">
        <f>IMAGE("https://raw.githubusercontent.com/msikma/pokesprite/master/pokemon-gen8/regular/grimmsnarl.png",4, 80, 100)</f>
        <v/>
      </c>
      <c r="D130" s="159" t="str">
        <f>IMAGE("https://raw.githubusercontent.com/msikma/pokesprite/master/pokemon-gen8/regular/drifblim.png",4, 80, 100)</f>
        <v/>
      </c>
      <c r="E130" s="159" t="str">
        <f>IMAGE("https://raw.githubusercontent.com/msikma/pokesprite/master/pokemon-gen8/regular/cresselia.png",4, 75, 95)</f>
        <v/>
      </c>
      <c r="F130" s="159" t="str">
        <f>IMAGE("https://raw.githubusercontent.com/msikma/pokesprite/master/pokemon-gen8/regular/polteageist.png",4, 80, 100)</f>
        <v/>
      </c>
    </row>
    <row r="131" ht="15.75" customHeight="1">
      <c r="A131" s="158" t="s">
        <v>293</v>
      </c>
      <c r="B131" s="159" t="s">
        <v>287</v>
      </c>
      <c r="C131" s="159" t="s">
        <v>1084</v>
      </c>
      <c r="D131" s="159" t="s">
        <v>1313</v>
      </c>
      <c r="E131" s="159" t="s">
        <v>1314</v>
      </c>
      <c r="F131" s="159" t="s">
        <v>1315</v>
      </c>
    </row>
    <row r="132" ht="15.75" customHeight="1">
      <c r="A132" s="160" t="s">
        <v>299</v>
      </c>
      <c r="B132" s="161" t="s">
        <v>760</v>
      </c>
      <c r="C132" s="161" t="s">
        <v>434</v>
      </c>
      <c r="D132" s="161" t="s">
        <v>434</v>
      </c>
      <c r="E132" s="161" t="s">
        <v>434</v>
      </c>
      <c r="F132" s="161" t="s">
        <v>434</v>
      </c>
    </row>
    <row r="133" ht="15.75" customHeight="1">
      <c r="A133" s="162" t="s">
        <v>300</v>
      </c>
      <c r="B133" s="163" t="s">
        <v>344</v>
      </c>
      <c r="C133" s="163" t="s">
        <v>301</v>
      </c>
      <c r="D133" s="163" t="s">
        <v>344</v>
      </c>
      <c r="E133" s="163" t="s">
        <v>346</v>
      </c>
      <c r="F133" s="163" t="s">
        <v>346</v>
      </c>
    </row>
    <row r="134" ht="15.75" customHeight="1">
      <c r="A134" s="162" t="s">
        <v>306</v>
      </c>
      <c r="B134" s="163" t="s">
        <v>377</v>
      </c>
      <c r="C134" s="163" t="s">
        <v>1033</v>
      </c>
      <c r="D134" s="163" t="s">
        <v>379</v>
      </c>
      <c r="E134" s="163" t="s">
        <v>309</v>
      </c>
      <c r="F134" s="163" t="s">
        <v>1316</v>
      </c>
    </row>
    <row r="135" ht="15.75" customHeight="1">
      <c r="A135" s="162" t="s">
        <v>311</v>
      </c>
      <c r="B135" s="163" t="s">
        <v>352</v>
      </c>
      <c r="C135" s="163" t="s">
        <v>1093</v>
      </c>
      <c r="D135" s="163" t="s">
        <v>384</v>
      </c>
      <c r="E135" s="163" t="s">
        <v>384</v>
      </c>
      <c r="F135" s="163" t="s">
        <v>822</v>
      </c>
    </row>
    <row r="136" ht="15.75" customHeight="1">
      <c r="A136" s="164" t="s">
        <v>316</v>
      </c>
      <c r="B136" s="165" t="s">
        <v>387</v>
      </c>
      <c r="C136" s="165" t="s">
        <v>1102</v>
      </c>
      <c r="D136" s="165" t="s">
        <v>53</v>
      </c>
      <c r="E136" s="165" t="s">
        <v>53</v>
      </c>
      <c r="F136" s="165" t="s">
        <v>23</v>
      </c>
    </row>
    <row r="137" ht="15.75" customHeight="1">
      <c r="A137" s="166"/>
      <c r="B137" s="165" t="s">
        <v>1273</v>
      </c>
      <c r="C137" s="165" t="s">
        <v>1100</v>
      </c>
      <c r="D137" s="165" t="s">
        <v>456</v>
      </c>
      <c r="E137" s="165" t="s">
        <v>365</v>
      </c>
      <c r="F137" s="165" t="s">
        <v>456</v>
      </c>
    </row>
    <row r="138" ht="15.75" customHeight="1">
      <c r="A138" s="166"/>
      <c r="B138" s="165" t="s">
        <v>597</v>
      </c>
      <c r="C138" s="165" t="s">
        <v>1096</v>
      </c>
      <c r="D138" s="165" t="s">
        <v>824</v>
      </c>
      <c r="E138" s="165" t="s">
        <v>329</v>
      </c>
      <c r="F138" s="165" t="s">
        <v>610</v>
      </c>
    </row>
    <row r="139" ht="15.75" customHeight="1">
      <c r="A139" s="166"/>
      <c r="B139" s="165" t="s">
        <v>56</v>
      </c>
      <c r="C139" s="165" t="s">
        <v>1062</v>
      </c>
      <c r="D139" s="165" t="s">
        <v>25</v>
      </c>
      <c r="E139" s="165" t="s">
        <v>1317</v>
      </c>
      <c r="F139" s="165" t="s">
        <v>1276</v>
      </c>
    </row>
    <row r="140" ht="15.75" customHeight="1">
      <c r="A140" s="164" t="s">
        <v>335</v>
      </c>
      <c r="B140" s="168" t="s">
        <v>1318</v>
      </c>
    </row>
    <row r="141" ht="15.75" customHeight="1"/>
    <row r="142" ht="15.75" customHeight="1"/>
    <row r="143" ht="15.75" customHeight="1">
      <c r="A143" s="157" t="s">
        <v>1319</v>
      </c>
      <c r="D143" s="84"/>
    </row>
    <row r="144" ht="41.25" customHeight="1">
      <c r="A144" s="160"/>
      <c r="B144" s="161" t="str">
        <f>IMAGE("https://raw.githubusercontent.com/msikma/pokesprite/master/pokemon-gen8/shiny/marowak-alola.png",4, 60, 80)</f>
        <v/>
      </c>
    </row>
    <row r="145" ht="15.75" customHeight="1">
      <c r="A145" s="160" t="s">
        <v>299</v>
      </c>
      <c r="B145" s="161">
        <v>58.0</v>
      </c>
    </row>
    <row r="146" ht="15.75" customHeight="1">
      <c r="A146" s="162" t="s">
        <v>300</v>
      </c>
      <c r="B146" s="163" t="s">
        <v>305</v>
      </c>
    </row>
    <row r="147" ht="15.75" customHeight="1">
      <c r="A147" s="162" t="s">
        <v>306</v>
      </c>
      <c r="B147" s="163" t="s">
        <v>928</v>
      </c>
    </row>
    <row r="148" ht="15.75" customHeight="1">
      <c r="A148" s="162" t="s">
        <v>311</v>
      </c>
      <c r="B148" s="163" t="s">
        <v>929</v>
      </c>
    </row>
    <row r="149" ht="15.75" customHeight="1">
      <c r="A149" s="164" t="s">
        <v>316</v>
      </c>
      <c r="B149" s="165" t="s">
        <v>933</v>
      </c>
    </row>
    <row r="150" ht="15.75" customHeight="1">
      <c r="A150" s="166"/>
      <c r="B150" s="165" t="s">
        <v>931</v>
      </c>
    </row>
    <row r="151" ht="15.75" customHeight="1">
      <c r="A151" s="166"/>
      <c r="B151" s="165" t="s">
        <v>516</v>
      </c>
    </row>
    <row r="152" ht="15.75" customHeight="1">
      <c r="A152" s="166"/>
      <c r="B152" s="165" t="s">
        <v>188</v>
      </c>
    </row>
    <row r="153" ht="15.75" customHeight="1">
      <c r="A153" s="164" t="s">
        <v>919</v>
      </c>
      <c r="B153" s="165" t="s">
        <v>1320</v>
      </c>
    </row>
    <row r="154" ht="15.75" customHeight="1">
      <c r="A154" s="164" t="s">
        <v>335</v>
      </c>
      <c r="B154" s="170" t="s">
        <v>1321</v>
      </c>
    </row>
    <row r="155" ht="15.75" customHeight="1"/>
    <row r="156" ht="15.75" customHeight="1"/>
    <row r="157" ht="15.75" customHeight="1"/>
    <row r="158" ht="15.75" customHeight="1">
      <c r="A158" s="157" t="s">
        <v>1322</v>
      </c>
    </row>
    <row r="159" ht="41.25" customHeight="1">
      <c r="A159" s="158"/>
      <c r="B159" s="159" t="str">
        <f>IMAGE("https://raw.githubusercontent.com/msikma/pokesprite/master/pokemon-gen8/regular/mr-mime.png",4, 80, 100)</f>
        <v/>
      </c>
      <c r="C159" s="159" t="str">
        <f>IMAGE("https://raw.githubusercontent.com/msikma/pokesprite/master/pokemon-gen8/regular/hatterene.png",4, 80, 100)</f>
        <v/>
      </c>
      <c r="D159" s="159" t="str">
        <f>IMAGE("https://raw.githubusercontent.com/msikma/pokesprite/master/pokemon-gen8/regular/electrode.png",4, 80, 100)</f>
        <v/>
      </c>
      <c r="E159" s="159" t="str">
        <f>IMAGE("https://raw.githubusercontent.com/msikma/pokesprite/master/pokemon-gen8/regular/turtonator.png",4, 80, 100)</f>
        <v/>
      </c>
      <c r="F159" s="159" t="str">
        <f>IMAGE("https://raw.githubusercontent.com/msikma/pokesprite/master/pokemon-gen8/regular/silvally.png",4, 70, 90)</f>
        <v/>
      </c>
      <c r="G159" s="159" t="str">
        <f>IMAGE("https://raw.githubusercontent.com/msikma/pokesprite/master/pokemon-gen8/regular/volcanion.png",4, 60, 80)</f>
        <v/>
      </c>
    </row>
    <row r="160" ht="15.75" customHeight="1">
      <c r="A160" s="158" t="s">
        <v>293</v>
      </c>
      <c r="B160" s="159" t="s">
        <v>1323</v>
      </c>
      <c r="C160" s="159" t="s">
        <v>1324</v>
      </c>
      <c r="D160" s="159" t="s">
        <v>1325</v>
      </c>
      <c r="E160" s="159" t="s">
        <v>1326</v>
      </c>
      <c r="F160" s="159" t="s">
        <v>1327</v>
      </c>
      <c r="G160" s="159" t="s">
        <v>1328</v>
      </c>
    </row>
    <row r="161" ht="15.75" customHeight="1">
      <c r="A161" s="160" t="s">
        <v>299</v>
      </c>
      <c r="B161" s="161" t="s">
        <v>434</v>
      </c>
      <c r="C161" s="161" t="s">
        <v>434</v>
      </c>
      <c r="D161" s="161" t="s">
        <v>434</v>
      </c>
      <c r="E161" s="161" t="s">
        <v>434</v>
      </c>
      <c r="F161" s="161" t="s">
        <v>434</v>
      </c>
      <c r="G161" s="161" t="s">
        <v>434</v>
      </c>
    </row>
    <row r="162" ht="15.75" customHeight="1">
      <c r="A162" s="162" t="s">
        <v>300</v>
      </c>
      <c r="B162" s="163" t="s">
        <v>346</v>
      </c>
      <c r="C162" s="163" t="s">
        <v>304</v>
      </c>
      <c r="D162" s="163" t="s">
        <v>554</v>
      </c>
      <c r="E162" s="163" t="s">
        <v>436</v>
      </c>
      <c r="F162" s="163" t="s">
        <v>305</v>
      </c>
      <c r="G162" s="163" t="s">
        <v>554</v>
      </c>
    </row>
    <row r="163" ht="15.75" customHeight="1">
      <c r="A163" s="162" t="s">
        <v>306</v>
      </c>
      <c r="B163" s="163" t="s">
        <v>437</v>
      </c>
      <c r="C163" s="163" t="s">
        <v>110</v>
      </c>
      <c r="D163" s="163" t="s">
        <v>1248</v>
      </c>
      <c r="E163" s="163" t="s">
        <v>655</v>
      </c>
      <c r="F163" s="163" t="s">
        <v>504</v>
      </c>
      <c r="G163" s="171" t="s">
        <v>118</v>
      </c>
    </row>
    <row r="164" ht="15.75" customHeight="1">
      <c r="A164" s="162" t="s">
        <v>311</v>
      </c>
      <c r="B164" s="163" t="s">
        <v>355</v>
      </c>
      <c r="C164" s="163" t="s">
        <v>355</v>
      </c>
      <c r="D164" s="163" t="s">
        <v>355</v>
      </c>
      <c r="E164" s="163" t="s">
        <v>383</v>
      </c>
      <c r="F164" s="163" t="s">
        <v>355</v>
      </c>
      <c r="G164" s="163" t="s">
        <v>355</v>
      </c>
    </row>
    <row r="165" ht="15.75" customHeight="1">
      <c r="A165" s="164" t="s">
        <v>316</v>
      </c>
      <c r="B165" s="165" t="s">
        <v>447</v>
      </c>
      <c r="C165" s="165" t="s">
        <v>447</v>
      </c>
      <c r="D165" s="165" t="s">
        <v>823</v>
      </c>
      <c r="E165" s="165" t="s">
        <v>823</v>
      </c>
      <c r="F165" s="165" t="s">
        <v>823</v>
      </c>
      <c r="G165" s="165" t="s">
        <v>823</v>
      </c>
    </row>
    <row r="166" ht="15.75" customHeight="1">
      <c r="A166" s="166"/>
      <c r="B166" s="165" t="s">
        <v>365</v>
      </c>
      <c r="C166" s="165" t="s">
        <v>365</v>
      </c>
      <c r="D166" s="165" t="s">
        <v>859</v>
      </c>
      <c r="E166" s="165" t="s">
        <v>394</v>
      </c>
      <c r="F166" s="165" t="s">
        <v>511</v>
      </c>
      <c r="G166" s="165" t="s">
        <v>457</v>
      </c>
    </row>
    <row r="167" ht="15.75" customHeight="1">
      <c r="A167" s="166"/>
      <c r="B167" s="165" t="s">
        <v>863</v>
      </c>
      <c r="C167" s="165" t="s">
        <v>863</v>
      </c>
      <c r="D167" s="165" t="s">
        <v>418</v>
      </c>
      <c r="E167" s="165" t="s">
        <v>580</v>
      </c>
      <c r="F167" s="165" t="s">
        <v>521</v>
      </c>
      <c r="G167" s="165" t="s">
        <v>394</v>
      </c>
    </row>
    <row r="168" ht="15.75" customHeight="1">
      <c r="A168" s="166"/>
      <c r="B168" s="165" t="s">
        <v>418</v>
      </c>
      <c r="C168" s="165" t="s">
        <v>608</v>
      </c>
      <c r="D168" s="165" t="s">
        <v>367</v>
      </c>
      <c r="E168" s="165" t="s">
        <v>418</v>
      </c>
      <c r="F168" s="165" t="s">
        <v>745</v>
      </c>
      <c r="G168" s="165" t="s">
        <v>420</v>
      </c>
    </row>
    <row r="169" ht="15.75" customHeight="1">
      <c r="A169" s="164" t="s">
        <v>335</v>
      </c>
      <c r="B169" s="168" t="s">
        <v>1329</v>
      </c>
    </row>
    <row r="170" ht="15.75" customHeight="1"/>
    <row r="171" ht="15.75" customHeight="1"/>
    <row r="172" ht="15.75" customHeight="1">
      <c r="A172" s="157" t="s">
        <v>1330</v>
      </c>
    </row>
    <row r="173" ht="41.25" customHeight="1">
      <c r="A173" s="158"/>
      <c r="B173" s="159" t="str">
        <f>IMAGE("https://raw.githubusercontent.com/msikma/pokesprite/master/pokemon-gen8/regular/froslass.png",4, 80, 100)</f>
        <v/>
      </c>
      <c r="C173" s="159" t="str">
        <f>IMAGE("https://raw.githubusercontent.com/msikma/pokesprite/master/pokemon-gen8/regular/samurott.png",4, 80, 100)</f>
        <v/>
      </c>
      <c r="D173" s="159" t="str">
        <f>IMAGE("https://raw.githubusercontent.com/msikma/pokesprite/master/pokemon-gen8/regular/pidgeot-mega.png",4, 80, 100)</f>
        <v/>
      </c>
      <c r="E173" s="159" t="str">
        <f>IMAGE("https://raw.githubusercontent.com/msikma/pokesprite/master/pokemon-gen8/regular/emboar.png",4, 80, 100)</f>
        <v/>
      </c>
      <c r="F173" s="159" t="str">
        <f>IMAGE("https://raw.githubusercontent.com/msikma/pokesprite/master/pokemon-gen8/regular/leafeon.png",4, 80, 100)</f>
        <v/>
      </c>
      <c r="G173" s="159" t="str">
        <f>IMAGE("https://raw.githubusercontent.com/msikma/pokesprite/master/pokemon-gen8/regular/flygon.png",4, 80, 100)</f>
        <v/>
      </c>
    </row>
    <row r="174" ht="15.75" customHeight="1">
      <c r="A174" s="158" t="s">
        <v>293</v>
      </c>
      <c r="B174" s="159" t="s">
        <v>1331</v>
      </c>
      <c r="C174" s="159" t="s">
        <v>1332</v>
      </c>
      <c r="D174" s="159" t="s">
        <v>1333</v>
      </c>
      <c r="E174" s="159" t="s">
        <v>1334</v>
      </c>
      <c r="F174" s="159" t="s">
        <v>1335</v>
      </c>
      <c r="G174" s="159" t="s">
        <v>1336</v>
      </c>
    </row>
    <row r="175" ht="15.75" customHeight="1">
      <c r="A175" s="160" t="s">
        <v>299</v>
      </c>
      <c r="B175" s="161" t="s">
        <v>882</v>
      </c>
      <c r="C175" s="161" t="s">
        <v>760</v>
      </c>
      <c r="D175" s="161" t="s">
        <v>434</v>
      </c>
      <c r="E175" s="161" t="s">
        <v>434</v>
      </c>
      <c r="F175" s="161" t="s">
        <v>434</v>
      </c>
      <c r="G175" s="161" t="s">
        <v>434</v>
      </c>
    </row>
    <row r="176" ht="15.75" customHeight="1">
      <c r="A176" s="162" t="s">
        <v>300</v>
      </c>
      <c r="B176" s="163" t="s">
        <v>305</v>
      </c>
      <c r="C176" s="163" t="s">
        <v>305</v>
      </c>
      <c r="D176" s="163" t="s">
        <v>346</v>
      </c>
      <c r="E176" s="163" t="s">
        <v>554</v>
      </c>
      <c r="F176" s="163" t="s">
        <v>305</v>
      </c>
      <c r="G176" s="163" t="s">
        <v>554</v>
      </c>
    </row>
    <row r="177" ht="15.75" customHeight="1">
      <c r="A177" s="162" t="s">
        <v>306</v>
      </c>
      <c r="B177" s="163" t="s">
        <v>1316</v>
      </c>
      <c r="C177" s="163" t="s">
        <v>474</v>
      </c>
      <c r="D177" s="163" t="s">
        <v>1337</v>
      </c>
      <c r="E177" s="163" t="s">
        <v>1292</v>
      </c>
      <c r="F177" s="163" t="s">
        <v>1338</v>
      </c>
      <c r="G177" s="171" t="s">
        <v>1339</v>
      </c>
    </row>
    <row r="178" ht="15.75" customHeight="1">
      <c r="A178" s="162" t="s">
        <v>311</v>
      </c>
      <c r="B178" s="163" t="s">
        <v>352</v>
      </c>
      <c r="C178" s="163" t="s">
        <v>577</v>
      </c>
      <c r="D178" s="163" t="s">
        <v>1340</v>
      </c>
      <c r="E178" s="163" t="s">
        <v>1341</v>
      </c>
      <c r="F178" s="163" t="s">
        <v>689</v>
      </c>
      <c r="G178" s="163" t="s">
        <v>355</v>
      </c>
    </row>
    <row r="179" ht="15.75" customHeight="1">
      <c r="A179" s="164" t="s">
        <v>316</v>
      </c>
      <c r="B179" s="165" t="s">
        <v>56</v>
      </c>
      <c r="C179" s="165" t="s">
        <v>188</v>
      </c>
      <c r="D179" s="165" t="s">
        <v>359</v>
      </c>
      <c r="E179" s="165" t="s">
        <v>392</v>
      </c>
      <c r="F179" s="165" t="s">
        <v>692</v>
      </c>
      <c r="G179" s="165" t="s">
        <v>486</v>
      </c>
    </row>
    <row r="180" ht="15.75" customHeight="1">
      <c r="A180" s="166"/>
      <c r="B180" s="165" t="s">
        <v>607</v>
      </c>
      <c r="C180" s="165" t="s">
        <v>1342</v>
      </c>
      <c r="D180" s="165" t="s">
        <v>418</v>
      </c>
      <c r="E180" s="165" t="s">
        <v>516</v>
      </c>
      <c r="F180" s="165" t="s">
        <v>1343</v>
      </c>
      <c r="G180" s="165" t="s">
        <v>540</v>
      </c>
    </row>
    <row r="181" ht="15.75" customHeight="1">
      <c r="A181" s="166"/>
      <c r="B181" s="165" t="s">
        <v>1344</v>
      </c>
      <c r="C181" s="165" t="s">
        <v>771</v>
      </c>
      <c r="D181" s="165" t="s">
        <v>1005</v>
      </c>
      <c r="E181" s="165" t="s">
        <v>671</v>
      </c>
      <c r="F181" s="165" t="s">
        <v>1345</v>
      </c>
      <c r="G181" s="165" t="s">
        <v>331</v>
      </c>
    </row>
    <row r="182" ht="15.75" customHeight="1">
      <c r="A182" s="166"/>
      <c r="B182" s="165" t="s">
        <v>1103</v>
      </c>
      <c r="C182" s="165" t="s">
        <v>424</v>
      </c>
      <c r="D182" s="165" t="s">
        <v>331</v>
      </c>
      <c r="E182" s="165" t="s">
        <v>398</v>
      </c>
      <c r="F182" s="165" t="s">
        <v>388</v>
      </c>
      <c r="G182" s="165" t="s">
        <v>421</v>
      </c>
    </row>
    <row r="183" ht="15.75" customHeight="1">
      <c r="A183" s="164" t="s">
        <v>335</v>
      </c>
      <c r="B183" s="168" t="s">
        <v>1346</v>
      </c>
    </row>
    <row r="184" ht="15.75" customHeight="1"/>
    <row r="185" ht="15.75" customHeight="1"/>
    <row r="186" ht="15.75" customHeight="1">
      <c r="A186" s="157" t="s">
        <v>1347</v>
      </c>
    </row>
    <row r="187" ht="41.25" customHeight="1">
      <c r="A187" s="158"/>
      <c r="B187" s="159" t="str">
        <f>IMAGE("https://raw.githubusercontent.com/msikma/pokesprite/master/pokemon-gen8/regular/arcanine.png",4, 80, 100)</f>
        <v/>
      </c>
      <c r="C187" s="159" t="str">
        <f>IMAGE("https://raw.githubusercontent.com/msikma/pokesprite/master/pokemon-gen8/regular/rillaboom.png",4, 80, 100)</f>
        <v/>
      </c>
      <c r="D187" s="159" t="str">
        <f>IMAGE("https://raw.githubusercontent.com/msikma/pokesprite/master/pokemon-gen8/regular/drapion.png",4, 80, 100)</f>
        <v/>
      </c>
      <c r="E187" s="159" t="str">
        <f>IMAGE("https://raw.githubusercontent.com/msikma/pokesprite/master/pokemon-gen8/regular/lopunny-mega.png",4, 90, 100)</f>
        <v/>
      </c>
      <c r="F187" s="159" t="str">
        <f>IMAGE("https://raw.githubusercontent.com/msikma/pokesprite/master/pokemon-gen8/regular/spectrier.png",4, 80, 100)</f>
        <v/>
      </c>
      <c r="G187" s="159" t="str">
        <f>IMAGE("https://raw.githubusercontent.com/msikma/pokesprite/master/pokemon-gen8/regular/articuno-galar.png",4, 60, 80)</f>
        <v/>
      </c>
    </row>
    <row r="188" ht="15.75" customHeight="1">
      <c r="A188" s="158" t="s">
        <v>293</v>
      </c>
      <c r="B188" s="159" t="s">
        <v>954</v>
      </c>
      <c r="C188" s="159" t="s">
        <v>1348</v>
      </c>
      <c r="D188" s="159" t="s">
        <v>1349</v>
      </c>
      <c r="E188" s="159" t="s">
        <v>1350</v>
      </c>
      <c r="F188" s="159" t="s">
        <v>1351</v>
      </c>
      <c r="G188" s="159" t="s">
        <v>1054</v>
      </c>
    </row>
    <row r="189" ht="15.75" customHeight="1">
      <c r="A189" s="160" t="s">
        <v>299</v>
      </c>
      <c r="B189" s="161" t="s">
        <v>882</v>
      </c>
      <c r="C189" s="161" t="s">
        <v>760</v>
      </c>
      <c r="D189" s="161" t="s">
        <v>760</v>
      </c>
      <c r="E189" s="161" t="s">
        <v>434</v>
      </c>
      <c r="F189" s="161" t="s">
        <v>434</v>
      </c>
      <c r="G189" s="161" t="s">
        <v>434</v>
      </c>
    </row>
    <row r="190" ht="15.75" customHeight="1">
      <c r="A190" s="162" t="s">
        <v>300</v>
      </c>
      <c r="B190" s="163" t="s">
        <v>302</v>
      </c>
      <c r="C190" s="163" t="s">
        <v>302</v>
      </c>
      <c r="D190" s="163" t="s">
        <v>305</v>
      </c>
      <c r="E190" s="163" t="s">
        <v>305</v>
      </c>
      <c r="F190" s="163" t="s">
        <v>346</v>
      </c>
      <c r="G190" s="163" t="s">
        <v>346</v>
      </c>
    </row>
    <row r="191" ht="15.75" customHeight="1">
      <c r="A191" s="162" t="s">
        <v>306</v>
      </c>
      <c r="B191" s="163" t="s">
        <v>381</v>
      </c>
      <c r="C191" s="163" t="s">
        <v>1218</v>
      </c>
      <c r="D191" s="163" t="s">
        <v>973</v>
      </c>
      <c r="E191" s="163" t="s">
        <v>1352</v>
      </c>
      <c r="F191" s="163" t="s">
        <v>1353</v>
      </c>
      <c r="G191" s="171" t="s">
        <v>557</v>
      </c>
    </row>
    <row r="192" ht="15.75" customHeight="1">
      <c r="A192" s="162" t="s">
        <v>311</v>
      </c>
      <c r="B192" s="163" t="s">
        <v>383</v>
      </c>
      <c r="C192" s="163" t="s">
        <v>445</v>
      </c>
      <c r="D192" s="163" t="s">
        <v>355</v>
      </c>
      <c r="E192" s="163" t="s">
        <v>1354</v>
      </c>
      <c r="F192" s="163" t="s">
        <v>1060</v>
      </c>
      <c r="G192" s="163" t="s">
        <v>411</v>
      </c>
    </row>
    <row r="193" ht="15.75" customHeight="1">
      <c r="A193" s="164" t="s">
        <v>316</v>
      </c>
      <c r="B193" s="165" t="s">
        <v>1355</v>
      </c>
      <c r="C193" s="165" t="s">
        <v>634</v>
      </c>
      <c r="D193" s="165" t="s">
        <v>1356</v>
      </c>
      <c r="E193" s="165" t="s">
        <v>634</v>
      </c>
      <c r="F193" s="165" t="s">
        <v>456</v>
      </c>
      <c r="G193" s="165" t="s">
        <v>53</v>
      </c>
    </row>
    <row r="194" ht="15.75" customHeight="1">
      <c r="A194" s="166"/>
      <c r="B194" s="165" t="s">
        <v>641</v>
      </c>
      <c r="C194" s="165" t="s">
        <v>416</v>
      </c>
      <c r="D194" s="165" t="s">
        <v>488</v>
      </c>
      <c r="E194" s="165" t="s">
        <v>392</v>
      </c>
      <c r="F194" s="165" t="s">
        <v>1276</v>
      </c>
      <c r="G194" s="165" t="s">
        <v>364</v>
      </c>
    </row>
    <row r="195" ht="15.75" customHeight="1">
      <c r="A195" s="166"/>
      <c r="B195" s="165" t="s">
        <v>516</v>
      </c>
      <c r="C195" s="165" t="s">
        <v>331</v>
      </c>
      <c r="D195" s="165" t="s">
        <v>482</v>
      </c>
      <c r="E195" s="165" t="s">
        <v>1038</v>
      </c>
      <c r="F195" s="165" t="s">
        <v>585</v>
      </c>
      <c r="G195" s="165" t="s">
        <v>610</v>
      </c>
    </row>
    <row r="196" ht="15.75" customHeight="1">
      <c r="A196" s="166"/>
      <c r="B196" s="165" t="s">
        <v>1357</v>
      </c>
      <c r="C196" s="165" t="s">
        <v>388</v>
      </c>
      <c r="D196" s="165" t="s">
        <v>640</v>
      </c>
      <c r="E196" s="165" t="s">
        <v>607</v>
      </c>
      <c r="F196" s="165" t="s">
        <v>332</v>
      </c>
      <c r="G196" s="165" t="s">
        <v>824</v>
      </c>
    </row>
    <row r="197" ht="15.75" customHeight="1">
      <c r="A197" s="164" t="s">
        <v>335</v>
      </c>
      <c r="B197" s="168" t="s">
        <v>1358</v>
      </c>
    </row>
    <row r="198" ht="15.75" customHeight="1"/>
    <row r="199" ht="15.75" customHeight="1"/>
    <row r="200" ht="15.75" customHeight="1"/>
    <row r="201" ht="15.75" customHeight="1">
      <c r="A201" s="157" t="s">
        <v>1359</v>
      </c>
    </row>
    <row r="202" ht="15.75" customHeight="1"/>
    <row r="203" ht="15.75" customHeight="1">
      <c r="A203" s="157" t="s">
        <v>1360</v>
      </c>
    </row>
    <row r="204" ht="41.25" customHeight="1">
      <c r="A204" s="158"/>
      <c r="B204" s="159" t="str">
        <f>IMAGE("https://raw.githubusercontent.com/msikma/pokesprite/master/pokemon-gen8/regular/ambipom.png",4, 80, 100)</f>
        <v/>
      </c>
      <c r="C204" s="159" t="str">
        <f>IMAGE("https://raw.githubusercontent.com/msikma/pokesprite/master/pokemon-gen8/regular/bruxish.png",4, 80, 100)</f>
        <v/>
      </c>
      <c r="D204" s="159" t="str">
        <f>IMAGE("https://raw.githubusercontent.com/msikma/pokesprite/master/pokemon-gen8/regular/shedinja.png",4, 80, 100)</f>
        <v/>
      </c>
      <c r="E204" s="159" t="str">
        <f>IMAGE("https://raw.githubusercontent.com/msikma/pokesprite/master/pokemon-gen8/regular/absol-mega.png",4, 80, 100)</f>
        <v/>
      </c>
      <c r="F204" s="159" t="str">
        <f>IMAGE("https://raw.githubusercontent.com/msikma/pokesprite/master/pokemon-gen8/regular/galvantula.png",4, 80, 100)</f>
        <v/>
      </c>
      <c r="G204" s="159" t="str">
        <f>IMAGE("https://raw.githubusercontent.com/msikma/pokesprite/master/pokemon-gen8/regular/blacephalon.png",4, 80, 100)</f>
        <v/>
      </c>
    </row>
    <row r="205" ht="15.75" customHeight="1">
      <c r="A205" s="158" t="s">
        <v>293</v>
      </c>
      <c r="B205" s="159" t="s">
        <v>1255</v>
      </c>
      <c r="C205" s="159" t="s">
        <v>1280</v>
      </c>
      <c r="D205" s="159" t="s">
        <v>1361</v>
      </c>
      <c r="E205" s="159" t="s">
        <v>1362</v>
      </c>
      <c r="F205" s="159" t="s">
        <v>1363</v>
      </c>
      <c r="G205" s="159" t="s">
        <v>1364</v>
      </c>
    </row>
    <row r="206" ht="15.75" customHeight="1">
      <c r="A206" s="160" t="s">
        <v>299</v>
      </c>
      <c r="B206" s="161" t="s">
        <v>434</v>
      </c>
      <c r="C206" s="161" t="s">
        <v>434</v>
      </c>
      <c r="D206" s="161" t="s">
        <v>434</v>
      </c>
      <c r="E206" s="161" t="s">
        <v>434</v>
      </c>
      <c r="F206" s="161" t="s">
        <v>434</v>
      </c>
      <c r="G206" s="161" t="s">
        <v>434</v>
      </c>
    </row>
    <row r="207" ht="15.75" customHeight="1">
      <c r="A207" s="162" t="s">
        <v>300</v>
      </c>
      <c r="B207" s="163" t="s">
        <v>305</v>
      </c>
      <c r="C207" s="163" t="s">
        <v>305</v>
      </c>
      <c r="D207" s="163" t="s">
        <v>302</v>
      </c>
      <c r="E207" s="163" t="s">
        <v>554</v>
      </c>
      <c r="F207" s="163" t="s">
        <v>346</v>
      </c>
      <c r="G207" s="163" t="s">
        <v>346</v>
      </c>
    </row>
    <row r="208" ht="15.75" customHeight="1">
      <c r="A208" s="162" t="s">
        <v>306</v>
      </c>
      <c r="B208" s="163" t="s">
        <v>793</v>
      </c>
      <c r="C208" s="163" t="s">
        <v>941</v>
      </c>
      <c r="D208" s="163" t="s">
        <v>1365</v>
      </c>
      <c r="E208" s="163" t="s">
        <v>474</v>
      </c>
      <c r="F208" s="163" t="s">
        <v>1366</v>
      </c>
      <c r="G208" s="171" t="s">
        <v>410</v>
      </c>
    </row>
    <row r="209" ht="15.75" customHeight="1">
      <c r="A209" s="162" t="s">
        <v>311</v>
      </c>
      <c r="B209" s="163" t="s">
        <v>355</v>
      </c>
      <c r="C209" s="163" t="s">
        <v>355</v>
      </c>
      <c r="D209" s="163" t="s">
        <v>352</v>
      </c>
      <c r="E209" s="163" t="s">
        <v>1367</v>
      </c>
      <c r="F209" s="163" t="s">
        <v>352</v>
      </c>
      <c r="G209" s="163" t="s">
        <v>1060</v>
      </c>
    </row>
    <row r="210" ht="15.75" customHeight="1">
      <c r="A210" s="164" t="s">
        <v>316</v>
      </c>
      <c r="B210" s="165" t="s">
        <v>634</v>
      </c>
      <c r="C210" s="165" t="s">
        <v>188</v>
      </c>
      <c r="D210" s="165" t="s">
        <v>1130</v>
      </c>
      <c r="E210" s="165" t="s">
        <v>485</v>
      </c>
      <c r="F210" s="165" t="s">
        <v>597</v>
      </c>
      <c r="G210" s="165" t="s">
        <v>53</v>
      </c>
    </row>
    <row r="211" ht="15.75" customHeight="1">
      <c r="A211" s="166"/>
      <c r="B211" s="165" t="s">
        <v>1263</v>
      </c>
      <c r="C211" s="165" t="s">
        <v>1098</v>
      </c>
      <c r="D211" s="165" t="s">
        <v>1344</v>
      </c>
      <c r="E211" s="165" t="s">
        <v>695</v>
      </c>
      <c r="F211" s="165" t="s">
        <v>639</v>
      </c>
      <c r="G211" s="165" t="s">
        <v>456</v>
      </c>
    </row>
    <row r="212" ht="15.75" customHeight="1">
      <c r="A212" s="166"/>
      <c r="B212" s="165" t="s">
        <v>1262</v>
      </c>
      <c r="C212" s="165" t="s">
        <v>861</v>
      </c>
      <c r="D212" s="165" t="s">
        <v>544</v>
      </c>
      <c r="E212" s="165" t="s">
        <v>1043</v>
      </c>
      <c r="F212" s="165" t="s">
        <v>892</v>
      </c>
      <c r="G212" s="165" t="s">
        <v>394</v>
      </c>
    </row>
    <row r="213" ht="15.75" customHeight="1">
      <c r="A213" s="166"/>
      <c r="B213" s="165" t="s">
        <v>1261</v>
      </c>
      <c r="C213" s="165" t="s">
        <v>771</v>
      </c>
      <c r="D213" s="165" t="s">
        <v>563</v>
      </c>
      <c r="E213" s="165" t="s">
        <v>1194</v>
      </c>
      <c r="F213" s="165" t="s">
        <v>581</v>
      </c>
      <c r="G213" s="165" t="s">
        <v>365</v>
      </c>
    </row>
    <row r="214" ht="15.75" customHeight="1">
      <c r="A214" s="164" t="s">
        <v>335</v>
      </c>
      <c r="B214" s="168" t="s">
        <v>1368</v>
      </c>
    </row>
    <row r="215" ht="15.75" customHeight="1"/>
    <row r="216" ht="15.75" customHeight="1"/>
    <row r="217" ht="15.75" customHeight="1">
      <c r="A217" s="157" t="s">
        <v>1369</v>
      </c>
    </row>
    <row r="218" ht="41.25" customHeight="1">
      <c r="A218" s="158"/>
      <c r="B218" s="159" t="str">
        <f>IMAGE("https://raw.githubusercontent.com/msikma/pokesprite/master/pokemon-gen8/regular/bronzong.png",4, 80, 100)</f>
        <v/>
      </c>
      <c r="C218" s="159" t="str">
        <f>IMAGE("https://raw.githubusercontent.com/msikma/pokesprite/master/pokemon-gen8/regular/volcanion.png",4, 60, 80)</f>
        <v/>
      </c>
      <c r="D218" s="159" t="str">
        <f>IMAGE("https://raw.githubusercontent.com/msikma/pokesprite/master/pokemon-gen8/regular/flygon.png",4, 80, 100)</f>
        <v/>
      </c>
      <c r="E218" s="159" t="str">
        <f>IMAGE("https://raw.githubusercontent.com/msikma/pokesprite/master/pokemon-gen8/regular/crobat.png",4, 80, 100)</f>
        <v/>
      </c>
      <c r="F218" s="159" t="str">
        <f>IMAGE("https://raw.githubusercontent.com/msikma/pokesprite/master/pokemon-gen8/regular/kingler.png",4, 70, 90)</f>
        <v/>
      </c>
      <c r="G218" s="159" t="str">
        <f>IMAGE("https://raw.githubusercontent.com/msikma/pokesprite/master/pokemon-gen8/regular/rapidash-galar.png",4, 80, 100)</f>
        <v/>
      </c>
    </row>
    <row r="219" ht="15.75" customHeight="1">
      <c r="A219" s="158" t="s">
        <v>293</v>
      </c>
      <c r="B219" s="159" t="s">
        <v>1370</v>
      </c>
      <c r="C219" s="159" t="s">
        <v>1328</v>
      </c>
      <c r="D219" s="159" t="s">
        <v>1336</v>
      </c>
      <c r="E219" s="159" t="s">
        <v>970</v>
      </c>
      <c r="F219" s="159" t="s">
        <v>1371</v>
      </c>
      <c r="G219" s="159" t="s">
        <v>1372</v>
      </c>
    </row>
    <row r="220" ht="15.75" customHeight="1">
      <c r="A220" s="160" t="s">
        <v>299</v>
      </c>
      <c r="B220" s="161" t="s">
        <v>434</v>
      </c>
      <c r="C220" s="161" t="s">
        <v>434</v>
      </c>
      <c r="D220" s="161" t="s">
        <v>434</v>
      </c>
      <c r="E220" s="161" t="s">
        <v>434</v>
      </c>
      <c r="F220" s="161" t="s">
        <v>434</v>
      </c>
      <c r="G220" s="161" t="s">
        <v>434</v>
      </c>
    </row>
    <row r="221" ht="15.75" customHeight="1">
      <c r="A221" s="162" t="s">
        <v>300</v>
      </c>
      <c r="B221" s="163" t="s">
        <v>301</v>
      </c>
      <c r="C221" s="163" t="s">
        <v>346</v>
      </c>
      <c r="D221" s="163" t="s">
        <v>305</v>
      </c>
      <c r="E221" s="163" t="s">
        <v>346</v>
      </c>
      <c r="F221" s="163" t="s">
        <v>305</v>
      </c>
      <c r="G221" s="163" t="s">
        <v>305</v>
      </c>
    </row>
    <row r="222" ht="15.75" customHeight="1">
      <c r="A222" s="162" t="s">
        <v>306</v>
      </c>
      <c r="B222" s="163" t="s">
        <v>309</v>
      </c>
      <c r="C222" s="163" t="s">
        <v>118</v>
      </c>
      <c r="D222" s="163" t="s">
        <v>309</v>
      </c>
      <c r="E222" s="163" t="s">
        <v>1373</v>
      </c>
      <c r="F222" s="172" t="s">
        <v>1374</v>
      </c>
      <c r="G222" s="171" t="s">
        <v>1375</v>
      </c>
    </row>
    <row r="223" ht="15.75" customHeight="1">
      <c r="A223" s="162" t="s">
        <v>311</v>
      </c>
      <c r="B223" s="163" t="s">
        <v>383</v>
      </c>
      <c r="C223" s="163" t="s">
        <v>1376</v>
      </c>
      <c r="D223" s="163" t="s">
        <v>355</v>
      </c>
      <c r="E223" s="163" t="s">
        <v>352</v>
      </c>
      <c r="F223" s="163" t="s">
        <v>1377</v>
      </c>
      <c r="G223" s="163" t="s">
        <v>794</v>
      </c>
    </row>
    <row r="224" ht="15.75" customHeight="1">
      <c r="A224" s="164" t="s">
        <v>316</v>
      </c>
      <c r="B224" s="165" t="s">
        <v>46</v>
      </c>
      <c r="C224" s="165" t="s">
        <v>457</v>
      </c>
      <c r="D224" s="165" t="s">
        <v>43</v>
      </c>
      <c r="E224" s="165" t="s">
        <v>1378</v>
      </c>
      <c r="F224" s="165" t="s">
        <v>1379</v>
      </c>
      <c r="G224" s="165" t="s">
        <v>188</v>
      </c>
    </row>
    <row r="225" ht="15.75" customHeight="1">
      <c r="A225" s="166"/>
      <c r="B225" s="165" t="s">
        <v>775</v>
      </c>
      <c r="C225" s="165" t="s">
        <v>394</v>
      </c>
      <c r="D225" s="165" t="s">
        <v>486</v>
      </c>
      <c r="E225" s="165" t="s">
        <v>359</v>
      </c>
      <c r="F225" s="165" t="s">
        <v>392</v>
      </c>
      <c r="G225" s="165" t="s">
        <v>516</v>
      </c>
    </row>
    <row r="226" ht="15.75" customHeight="1">
      <c r="A226" s="166"/>
      <c r="B226" s="165" t="s">
        <v>360</v>
      </c>
      <c r="C226" s="165" t="s">
        <v>415</v>
      </c>
      <c r="D226" s="165" t="s">
        <v>520</v>
      </c>
      <c r="E226" s="165" t="s">
        <v>1005</v>
      </c>
      <c r="F226" s="165" t="s">
        <v>448</v>
      </c>
      <c r="G226" s="165" t="s">
        <v>1043</v>
      </c>
    </row>
    <row r="227" ht="15.75" customHeight="1">
      <c r="A227" s="166"/>
      <c r="B227" s="165" t="s">
        <v>486</v>
      </c>
      <c r="C227" s="165" t="s">
        <v>420</v>
      </c>
      <c r="D227" s="165" t="s">
        <v>799</v>
      </c>
      <c r="E227" s="165" t="s">
        <v>415</v>
      </c>
      <c r="F227" s="165" t="s">
        <v>771</v>
      </c>
      <c r="G227" s="165" t="s">
        <v>453</v>
      </c>
    </row>
    <row r="228" ht="15.75" customHeight="1">
      <c r="A228" s="164" t="s">
        <v>335</v>
      </c>
      <c r="B228" s="168" t="s">
        <v>1380</v>
      </c>
    </row>
    <row r="229" ht="15.75" customHeight="1"/>
    <row r="230" ht="15.75" customHeight="1"/>
    <row r="231" ht="15.75" customHeight="1">
      <c r="A231" s="157" t="s">
        <v>1381</v>
      </c>
    </row>
    <row r="232" ht="41.25" customHeight="1">
      <c r="A232" s="158"/>
      <c r="B232" s="159" t="str">
        <f>IMAGE("https://raw.githubusercontent.com/msikma/pokesprite/master/pokemon-gen8/regular/metagross.png",4, 80, 100)</f>
        <v/>
      </c>
      <c r="C232" s="159" t="str">
        <f>IMAGE("https://raw.githubusercontent.com/msikma/pokesprite/master/pokemon-gen8/regular/starmie.png",4, 80, 100)</f>
        <v/>
      </c>
      <c r="D232" s="159" t="str">
        <f>IMAGE("https://raw.githubusercontent.com/msikma/pokesprite/master/pokemon-gen8/regular/pangoro.png",4, 80, 100)</f>
        <v/>
      </c>
      <c r="E232" s="159" t="str">
        <f>IMAGE("https://raw.githubusercontent.com/msikma/pokesprite/master/pokemon-gen8/regular/espeon.png",4, 80, 100)</f>
        <v/>
      </c>
      <c r="F232" s="159" t="str">
        <f>IMAGE("https://raw.githubusercontent.com/msikma/pokesprite/master/pokemon-gen8/regular/tauros.png",4, 70, 90)</f>
        <v/>
      </c>
      <c r="G232" s="159" t="str">
        <f>IMAGE("https://raw.githubusercontent.com/msikma/pokesprite/master/pokemon-gen8/regular/pinsir-mega.png",4, 80, 100)</f>
        <v/>
      </c>
    </row>
    <row r="233" ht="15.75" customHeight="1">
      <c r="A233" s="158" t="s">
        <v>293</v>
      </c>
      <c r="B233" s="159" t="s">
        <v>1382</v>
      </c>
      <c r="C233" s="159" t="s">
        <v>341</v>
      </c>
      <c r="D233" s="159" t="s">
        <v>1383</v>
      </c>
      <c r="E233" s="159" t="s">
        <v>1384</v>
      </c>
      <c r="F233" s="159" t="s">
        <v>1385</v>
      </c>
      <c r="G233" s="159" t="s">
        <v>1386</v>
      </c>
    </row>
    <row r="234" ht="15.75" customHeight="1">
      <c r="A234" s="160" t="s">
        <v>299</v>
      </c>
      <c r="B234" s="161" t="s">
        <v>434</v>
      </c>
      <c r="C234" s="161" t="s">
        <v>434</v>
      </c>
      <c r="D234" s="161" t="s">
        <v>434</v>
      </c>
      <c r="E234" s="161" t="s">
        <v>434</v>
      </c>
      <c r="F234" s="161" t="s">
        <v>434</v>
      </c>
      <c r="G234" s="161" t="s">
        <v>434</v>
      </c>
    </row>
    <row r="235" ht="15.75" customHeight="1">
      <c r="A235" s="162" t="s">
        <v>300</v>
      </c>
      <c r="B235" s="163" t="s">
        <v>305</v>
      </c>
      <c r="C235" s="163" t="s">
        <v>346</v>
      </c>
      <c r="D235" s="163" t="s">
        <v>302</v>
      </c>
      <c r="E235" s="173" t="s">
        <v>302</v>
      </c>
      <c r="F235" s="163" t="s">
        <v>554</v>
      </c>
      <c r="G235" s="163" t="s">
        <v>305</v>
      </c>
    </row>
    <row r="236" ht="15.75" customHeight="1">
      <c r="A236" s="162" t="s">
        <v>306</v>
      </c>
      <c r="B236" s="163" t="s">
        <v>79</v>
      </c>
      <c r="C236" s="163" t="s">
        <v>1387</v>
      </c>
      <c r="D236" s="163" t="s">
        <v>380</v>
      </c>
      <c r="E236" s="163" t="s">
        <v>110</v>
      </c>
      <c r="F236" s="163" t="s">
        <v>438</v>
      </c>
      <c r="G236" s="171" t="s">
        <v>818</v>
      </c>
    </row>
    <row r="237" ht="15.75" customHeight="1">
      <c r="A237" s="162" t="s">
        <v>311</v>
      </c>
      <c r="B237" s="163" t="s">
        <v>352</v>
      </c>
      <c r="C237" s="163" t="s">
        <v>355</v>
      </c>
      <c r="D237" s="163" t="s">
        <v>479</v>
      </c>
      <c r="E237" s="163" t="s">
        <v>689</v>
      </c>
      <c r="F237" s="163" t="s">
        <v>355</v>
      </c>
      <c r="G237" s="163" t="s">
        <v>1388</v>
      </c>
    </row>
    <row r="238" ht="15.75" customHeight="1">
      <c r="A238" s="164" t="s">
        <v>316</v>
      </c>
      <c r="B238" s="165" t="s">
        <v>46</v>
      </c>
      <c r="C238" s="165" t="s">
        <v>582</v>
      </c>
      <c r="D238" s="165" t="s">
        <v>669</v>
      </c>
      <c r="E238" s="165" t="s">
        <v>692</v>
      </c>
      <c r="F238" s="165" t="s">
        <v>1294</v>
      </c>
      <c r="G238" s="165" t="s">
        <v>1038</v>
      </c>
    </row>
    <row r="239" ht="15.75" customHeight="1">
      <c r="A239" s="166"/>
      <c r="B239" s="165" t="s">
        <v>823</v>
      </c>
      <c r="C239" s="165" t="s">
        <v>460</v>
      </c>
      <c r="D239" s="165" t="s">
        <v>362</v>
      </c>
      <c r="E239" s="165" t="s">
        <v>365</v>
      </c>
      <c r="F239" s="165" t="s">
        <v>392</v>
      </c>
      <c r="G239" s="165" t="s">
        <v>1210</v>
      </c>
    </row>
    <row r="240" ht="15.75" customHeight="1">
      <c r="A240" s="166"/>
      <c r="B240" s="165" t="s">
        <v>672</v>
      </c>
      <c r="C240" s="165" t="s">
        <v>636</v>
      </c>
      <c r="D240" s="165" t="s">
        <v>482</v>
      </c>
      <c r="E240" s="165" t="s">
        <v>224</v>
      </c>
      <c r="F240" s="165" t="s">
        <v>491</v>
      </c>
      <c r="G240" s="165" t="s">
        <v>392</v>
      </c>
    </row>
    <row r="241" ht="15.75" customHeight="1">
      <c r="A241" s="166"/>
      <c r="B241" s="165" t="s">
        <v>486</v>
      </c>
      <c r="C241" s="165" t="s">
        <v>365</v>
      </c>
      <c r="D241" s="165" t="s">
        <v>695</v>
      </c>
      <c r="E241" s="165" t="s">
        <v>395</v>
      </c>
      <c r="F241" s="165" t="s">
        <v>394</v>
      </c>
      <c r="G241" s="165" t="s">
        <v>188</v>
      </c>
    </row>
    <row r="242" ht="15.75" customHeight="1">
      <c r="A242" s="164" t="s">
        <v>335</v>
      </c>
      <c r="B242" s="168" t="s">
        <v>1389</v>
      </c>
    </row>
    <row r="243" ht="15.75" customHeight="1"/>
    <row r="244" ht="15.75" customHeight="1"/>
    <row r="245" ht="15.75" customHeight="1">
      <c r="A245" s="157" t="s">
        <v>1390</v>
      </c>
    </row>
    <row r="246" ht="41.25" customHeight="1">
      <c r="A246" s="158"/>
      <c r="B246" s="159" t="str">
        <f>IMAGE("https://raw.githubusercontent.com/msikma/pokesprite/master/pokemon-gen8/regular/lopunny-mega.png",4, 80, 100)</f>
        <v/>
      </c>
      <c r="C246" s="159" t="str">
        <f>IMAGE("https://raw.githubusercontent.com/msikma/pokesprite/master/pokemon-gen8/regular/bellossom.png",4, 80, 100)</f>
        <v/>
      </c>
      <c r="D246" s="159" t="str">
        <f>IMAGE("https://raw.githubusercontent.com/msikma/pokesprite/master/pokemon-gen8/regular/stakataka.png",4, 70, 90)</f>
        <v/>
      </c>
      <c r="E246" s="159" t="str">
        <f>IMAGE("https://raw.githubusercontent.com/msikma/pokesprite/master/pokemon-gen8/regular/morpeko.png",4, 100, 110)</f>
        <v/>
      </c>
      <c r="F246" s="159" t="str">
        <f>IMAGE("https://raw.githubusercontent.com/msikma/pokesprite/master/pokemon-gen8/regular/latias.png",4, 80, 100)</f>
        <v/>
      </c>
      <c r="G246" s="159" t="str">
        <f>IMAGE("https://raw.githubusercontent.com/msikma/pokesprite/master/pokemon-gen8/regular/simisear.png",4, 100, 110)</f>
        <v/>
      </c>
    </row>
    <row r="247" ht="15.75" customHeight="1">
      <c r="A247" s="158" t="s">
        <v>293</v>
      </c>
      <c r="B247" s="159" t="s">
        <v>1350</v>
      </c>
      <c r="C247" s="159" t="s">
        <v>75</v>
      </c>
      <c r="D247" s="159" t="s">
        <v>1391</v>
      </c>
      <c r="E247" s="159" t="s">
        <v>1270</v>
      </c>
      <c r="F247" s="159" t="s">
        <v>844</v>
      </c>
      <c r="G247" s="159" t="s">
        <v>783</v>
      </c>
    </row>
    <row r="248" ht="15.75" customHeight="1">
      <c r="A248" s="160" t="s">
        <v>299</v>
      </c>
      <c r="B248" s="161" t="s">
        <v>434</v>
      </c>
      <c r="C248" s="161" t="s">
        <v>434</v>
      </c>
      <c r="D248" s="161" t="s">
        <v>434</v>
      </c>
      <c r="E248" s="161" t="s">
        <v>434</v>
      </c>
      <c r="F248" s="161" t="s">
        <v>434</v>
      </c>
      <c r="G248" s="161" t="s">
        <v>434</v>
      </c>
    </row>
    <row r="249" ht="15.75" customHeight="1">
      <c r="A249" s="162" t="s">
        <v>300</v>
      </c>
      <c r="B249" s="163" t="s">
        <v>305</v>
      </c>
      <c r="C249" s="163" t="s">
        <v>346</v>
      </c>
      <c r="D249" s="163" t="s">
        <v>345</v>
      </c>
      <c r="E249" s="163" t="s">
        <v>305</v>
      </c>
      <c r="F249" s="163" t="s">
        <v>346</v>
      </c>
      <c r="G249" s="163" t="s">
        <v>344</v>
      </c>
    </row>
    <row r="250" ht="15.75" customHeight="1">
      <c r="A250" s="162" t="s">
        <v>306</v>
      </c>
      <c r="B250" s="163" t="s">
        <v>1145</v>
      </c>
      <c r="C250" s="163" t="s">
        <v>505</v>
      </c>
      <c r="D250" s="163" t="s">
        <v>410</v>
      </c>
      <c r="E250" s="163" t="s">
        <v>1271</v>
      </c>
      <c r="F250" s="163" t="s">
        <v>309</v>
      </c>
      <c r="G250" s="171" t="s">
        <v>792</v>
      </c>
    </row>
    <row r="251" ht="15.75" customHeight="1">
      <c r="A251" s="162" t="s">
        <v>311</v>
      </c>
      <c r="B251" s="163" t="s">
        <v>1354</v>
      </c>
      <c r="C251" s="163" t="s">
        <v>383</v>
      </c>
      <c r="D251" s="163" t="s">
        <v>445</v>
      </c>
      <c r="E251" s="163" t="s">
        <v>355</v>
      </c>
      <c r="F251" s="163" t="s">
        <v>480</v>
      </c>
      <c r="G251" s="163" t="s">
        <v>1176</v>
      </c>
    </row>
    <row r="252" ht="15.75" customHeight="1">
      <c r="A252" s="164" t="s">
        <v>316</v>
      </c>
      <c r="B252" s="165" t="s">
        <v>634</v>
      </c>
      <c r="C252" s="165" t="s">
        <v>33</v>
      </c>
      <c r="D252" s="165" t="s">
        <v>545</v>
      </c>
      <c r="E252" s="165" t="s">
        <v>1274</v>
      </c>
      <c r="F252" s="165" t="s">
        <v>53</v>
      </c>
      <c r="G252" s="165" t="s">
        <v>394</v>
      </c>
    </row>
    <row r="253" ht="15.75" customHeight="1">
      <c r="A253" s="166"/>
      <c r="B253" s="165" t="s">
        <v>1392</v>
      </c>
      <c r="C253" s="165" t="s">
        <v>422</v>
      </c>
      <c r="D253" s="165" t="s">
        <v>360</v>
      </c>
      <c r="E253" s="165" t="s">
        <v>1393</v>
      </c>
      <c r="F253" s="165" t="s">
        <v>540</v>
      </c>
      <c r="G253" s="165" t="s">
        <v>418</v>
      </c>
    </row>
    <row r="254" ht="15.75" customHeight="1">
      <c r="A254" s="166"/>
      <c r="B254" s="165" t="s">
        <v>392</v>
      </c>
      <c r="C254" s="165" t="s">
        <v>357</v>
      </c>
      <c r="D254" s="165" t="s">
        <v>977</v>
      </c>
      <c r="E254" s="165" t="s">
        <v>962</v>
      </c>
      <c r="F254" s="165" t="s">
        <v>365</v>
      </c>
      <c r="G254" s="165" t="s">
        <v>398</v>
      </c>
    </row>
    <row r="255" ht="15.75" customHeight="1">
      <c r="A255" s="166"/>
      <c r="B255" s="165" t="s">
        <v>331</v>
      </c>
      <c r="C255" s="165" t="s">
        <v>224</v>
      </c>
      <c r="D255" s="165" t="s">
        <v>486</v>
      </c>
      <c r="E255" s="165" t="s">
        <v>521</v>
      </c>
      <c r="F255" s="165" t="s">
        <v>863</v>
      </c>
      <c r="G255" s="165" t="s">
        <v>390</v>
      </c>
    </row>
    <row r="256" ht="15.75" customHeight="1">
      <c r="A256" s="164" t="s">
        <v>335</v>
      </c>
      <c r="B256" s="168" t="s">
        <v>1394</v>
      </c>
    </row>
    <row r="257" ht="15.75" customHeight="1"/>
    <row r="258" ht="15.75" customHeight="1"/>
    <row r="259" ht="15.75" customHeight="1">
      <c r="A259" s="157" t="s">
        <v>1395</v>
      </c>
    </row>
    <row r="260" ht="41.25" customHeight="1">
      <c r="A260" s="158"/>
      <c r="B260" s="159" t="str">
        <f>IMAGE("https://raw.githubusercontent.com/msikma/pokesprite/master/pokemon-gen8/regular/arcanine.png",4, 70, 90)</f>
        <v/>
      </c>
      <c r="C260" s="159" t="str">
        <f>IMAGE("https://raw.githubusercontent.com/msikma/pokesprite/master/pokemon-gen8/regular/diancie-mega.png",4, 90, 110)</f>
        <v/>
      </c>
      <c r="D260" s="159" t="str">
        <f>IMAGE("https://raw.githubusercontent.com/msikma/pokesprite/master/pokemon-gen8/regular/virizion.png",4, 80, 100)</f>
        <v/>
      </c>
      <c r="E260" s="159" t="str">
        <f>IMAGE("https://raw.githubusercontent.com/msikma/pokesprite/master/pokemon-gen8/regular/muk-alola.png",4, 80, 100)</f>
        <v/>
      </c>
      <c r="F260" s="159" t="str">
        <f>IMAGE("https://raw.githubusercontent.com/msikma/pokesprite/master/pokemon-gen8/regular/mismagius.png",4, 80, 100)</f>
        <v/>
      </c>
      <c r="G260" s="159" t="str">
        <f>IMAGE("https://raw.githubusercontent.com/msikma/pokesprite/master/pokemon-gen8/regular/grapploct.png",4, 80, 100)</f>
        <v/>
      </c>
    </row>
    <row r="261" ht="15.75" customHeight="1">
      <c r="A261" s="158" t="s">
        <v>293</v>
      </c>
      <c r="B261" s="159" t="s">
        <v>954</v>
      </c>
      <c r="C261" s="159" t="s">
        <v>1396</v>
      </c>
      <c r="D261" s="159" t="s">
        <v>1397</v>
      </c>
      <c r="E261" s="159" t="s">
        <v>1398</v>
      </c>
      <c r="F261" s="159" t="s">
        <v>1170</v>
      </c>
      <c r="G261" s="159" t="s">
        <v>283</v>
      </c>
    </row>
    <row r="262" ht="15.75" customHeight="1">
      <c r="A262" s="160" t="s">
        <v>299</v>
      </c>
      <c r="B262" s="161" t="s">
        <v>434</v>
      </c>
      <c r="C262" s="161" t="s">
        <v>434</v>
      </c>
      <c r="D262" s="161" t="s">
        <v>434</v>
      </c>
      <c r="E262" s="161" t="s">
        <v>434</v>
      </c>
      <c r="F262" s="161" t="s">
        <v>434</v>
      </c>
      <c r="G262" s="161" t="s">
        <v>434</v>
      </c>
    </row>
    <row r="263" ht="15.75" customHeight="1">
      <c r="A263" s="162" t="s">
        <v>300</v>
      </c>
      <c r="B263" s="163" t="s">
        <v>302</v>
      </c>
      <c r="C263" s="163" t="s">
        <v>346</v>
      </c>
      <c r="D263" s="163" t="s">
        <v>305</v>
      </c>
      <c r="E263" s="163" t="s">
        <v>302</v>
      </c>
      <c r="F263" s="163" t="s">
        <v>346</v>
      </c>
      <c r="G263" s="163" t="s">
        <v>302</v>
      </c>
    </row>
    <row r="264" ht="15.75" customHeight="1">
      <c r="A264" s="162" t="s">
        <v>306</v>
      </c>
      <c r="B264" s="163" t="s">
        <v>381</v>
      </c>
      <c r="C264" s="172" t="s">
        <v>1399</v>
      </c>
      <c r="D264" s="163" t="s">
        <v>555</v>
      </c>
      <c r="E264" s="163" t="s">
        <v>1400</v>
      </c>
      <c r="F264" s="163" t="s">
        <v>309</v>
      </c>
      <c r="G264" s="171" t="s">
        <v>793</v>
      </c>
    </row>
    <row r="265" ht="15.75" customHeight="1">
      <c r="A265" s="162" t="s">
        <v>311</v>
      </c>
      <c r="B265" s="163" t="s">
        <v>383</v>
      </c>
      <c r="C265" s="163" t="s">
        <v>1401</v>
      </c>
      <c r="D265" s="163" t="s">
        <v>355</v>
      </c>
      <c r="E265" s="163" t="s">
        <v>445</v>
      </c>
      <c r="F265" s="163" t="s">
        <v>1060</v>
      </c>
      <c r="G265" s="163" t="s">
        <v>383</v>
      </c>
    </row>
    <row r="266" ht="15.75" customHeight="1">
      <c r="A266" s="164" t="s">
        <v>316</v>
      </c>
      <c r="B266" s="165" t="s">
        <v>1130</v>
      </c>
      <c r="C266" s="165" t="s">
        <v>449</v>
      </c>
      <c r="D266" s="165" t="s">
        <v>188</v>
      </c>
      <c r="E266" s="165" t="s">
        <v>1402</v>
      </c>
      <c r="F266" s="165" t="s">
        <v>184</v>
      </c>
      <c r="G266" s="165" t="s">
        <v>1262</v>
      </c>
    </row>
    <row r="267" ht="15.75" customHeight="1">
      <c r="A267" s="166"/>
      <c r="B267" s="165" t="s">
        <v>641</v>
      </c>
      <c r="C267" s="165" t="s">
        <v>1403</v>
      </c>
      <c r="D267" s="165" t="s">
        <v>826</v>
      </c>
      <c r="E267" s="165" t="s">
        <v>388</v>
      </c>
      <c r="F267" s="165" t="s">
        <v>449</v>
      </c>
      <c r="G267" s="165" t="s">
        <v>771</v>
      </c>
    </row>
    <row r="268" ht="15.75" customHeight="1">
      <c r="A268" s="166"/>
      <c r="B268" s="165" t="s">
        <v>516</v>
      </c>
      <c r="C268" s="165" t="s">
        <v>420</v>
      </c>
      <c r="D268" s="165" t="s">
        <v>424</v>
      </c>
      <c r="E268" s="165" t="s">
        <v>488</v>
      </c>
      <c r="F268" s="165" t="s">
        <v>456</v>
      </c>
      <c r="G268" s="165" t="s">
        <v>393</v>
      </c>
    </row>
    <row r="269" ht="15.75" customHeight="1">
      <c r="A269" s="166"/>
      <c r="B269" s="165" t="s">
        <v>775</v>
      </c>
      <c r="C269" s="165" t="s">
        <v>447</v>
      </c>
      <c r="D269" s="165" t="s">
        <v>421</v>
      </c>
      <c r="E269" s="165" t="s">
        <v>799</v>
      </c>
      <c r="F269" s="165" t="s">
        <v>863</v>
      </c>
      <c r="G269" s="165" t="s">
        <v>397</v>
      </c>
    </row>
    <row r="270" ht="15.75" customHeight="1">
      <c r="A270" s="164" t="s">
        <v>335</v>
      </c>
      <c r="B270" s="168" t="s">
        <v>1404</v>
      </c>
    </row>
    <row r="271" ht="15.75" customHeight="1"/>
    <row r="272" ht="15.75" customHeight="1"/>
    <row r="273" ht="15.75" customHeight="1">
      <c r="A273" s="157" t="s">
        <v>1405</v>
      </c>
    </row>
    <row r="274" ht="41.25" customHeight="1">
      <c r="A274" s="158"/>
      <c r="B274" s="159" t="str">
        <f>IMAGE("https://raw.githubusercontent.com/msikma/pokesprite/master/pokemon-gen8/regular/clefable.png",4, 80, 100)</f>
        <v/>
      </c>
      <c r="C274" s="159" t="str">
        <f>IMAGE("https://raw.githubusercontent.com/msikma/pokesprite/master/pokemon-gen8/regular/audino-mega.png",4, 80, 100)</f>
        <v/>
      </c>
      <c r="D274" s="159" t="str">
        <f>IMAGE("https://raw.githubusercontent.com/msikma/pokesprite/master/pokemon-gen8/regular/mew.png",4, 80, 100)</f>
        <v/>
      </c>
      <c r="E274" s="159" t="str">
        <f>IMAGE("https://raw.githubusercontent.com/msikma/pokesprite/master/pokemon-gen8/regular/mienshao.png",4, 80, 100)</f>
        <v/>
      </c>
      <c r="F274" s="159" t="str">
        <f>IMAGE("https://raw.githubusercontent.com/msikma/pokesprite/master/pokemon-gen8/regular/silvally-steel.png",4, 70, 90)</f>
        <v/>
      </c>
      <c r="G274" s="159" t="str">
        <f>IMAGE("https://raw.githubusercontent.com/msikma/pokesprite/master/pokemon-gen8/regular/infernape.png",4, 80, 100)</f>
        <v/>
      </c>
    </row>
    <row r="275" ht="15.75" customHeight="1">
      <c r="A275" s="158" t="s">
        <v>293</v>
      </c>
      <c r="B275" s="159" t="s">
        <v>782</v>
      </c>
      <c r="C275" s="159" t="s">
        <v>1406</v>
      </c>
      <c r="D275" s="159" t="s">
        <v>1407</v>
      </c>
      <c r="E275" s="159" t="s">
        <v>1408</v>
      </c>
      <c r="F275" s="159" t="s">
        <v>1409</v>
      </c>
      <c r="G275" s="159" t="s">
        <v>647</v>
      </c>
    </row>
    <row r="276" ht="15.75" customHeight="1">
      <c r="A276" s="160" t="s">
        <v>299</v>
      </c>
      <c r="B276" s="161" t="s">
        <v>434</v>
      </c>
      <c r="C276" s="161" t="s">
        <v>434</v>
      </c>
      <c r="D276" s="161" t="s">
        <v>434</v>
      </c>
      <c r="E276" s="161" t="s">
        <v>434</v>
      </c>
      <c r="F276" s="161" t="s">
        <v>434</v>
      </c>
      <c r="G276" s="161" t="s">
        <v>434</v>
      </c>
    </row>
    <row r="277" ht="15.75" customHeight="1">
      <c r="A277" s="162" t="s">
        <v>300</v>
      </c>
      <c r="B277" s="163" t="s">
        <v>344</v>
      </c>
      <c r="C277" s="163" t="s">
        <v>304</v>
      </c>
      <c r="D277" s="163" t="s">
        <v>346</v>
      </c>
      <c r="E277" s="163" t="s">
        <v>305</v>
      </c>
      <c r="F277" s="163" t="s">
        <v>554</v>
      </c>
      <c r="G277" s="163" t="s">
        <v>346</v>
      </c>
    </row>
    <row r="278" ht="15.75" customHeight="1">
      <c r="A278" s="162" t="s">
        <v>306</v>
      </c>
      <c r="B278" s="163" t="s">
        <v>111</v>
      </c>
      <c r="C278" s="163" t="s">
        <v>732</v>
      </c>
      <c r="D278" s="163" t="s">
        <v>1410</v>
      </c>
      <c r="E278" s="163" t="s">
        <v>732</v>
      </c>
      <c r="F278" s="163" t="s">
        <v>504</v>
      </c>
      <c r="G278" s="171" t="s">
        <v>654</v>
      </c>
    </row>
    <row r="279" ht="15.75" customHeight="1">
      <c r="A279" s="162" t="s">
        <v>311</v>
      </c>
      <c r="B279" s="163" t="s">
        <v>355</v>
      </c>
      <c r="C279" s="163" t="s">
        <v>1411</v>
      </c>
      <c r="D279" s="163" t="s">
        <v>383</v>
      </c>
      <c r="E279" s="163" t="s">
        <v>355</v>
      </c>
      <c r="F279" s="163" t="s">
        <v>383</v>
      </c>
      <c r="G279" s="163" t="s">
        <v>352</v>
      </c>
    </row>
    <row r="280" ht="15.75" customHeight="1">
      <c r="A280" s="164" t="s">
        <v>316</v>
      </c>
      <c r="B280" s="165" t="s">
        <v>449</v>
      </c>
      <c r="C280" s="165" t="s">
        <v>1412</v>
      </c>
      <c r="D280" s="165" t="s">
        <v>142</v>
      </c>
      <c r="E280" s="165" t="s">
        <v>634</v>
      </c>
      <c r="F280" s="165" t="s">
        <v>511</v>
      </c>
      <c r="G280" s="165" t="s">
        <v>184</v>
      </c>
    </row>
    <row r="281" ht="15.75" customHeight="1">
      <c r="A281" s="166"/>
      <c r="B281" s="165" t="s">
        <v>1413</v>
      </c>
      <c r="C281" s="165" t="s">
        <v>74</v>
      </c>
      <c r="D281" s="165" t="s">
        <v>545</v>
      </c>
      <c r="E281" s="165" t="s">
        <v>388</v>
      </c>
      <c r="F281" s="165" t="s">
        <v>394</v>
      </c>
      <c r="G281" s="165" t="s">
        <v>1413</v>
      </c>
    </row>
    <row r="282" ht="15.75" customHeight="1">
      <c r="A282" s="166"/>
      <c r="B282" s="165" t="s">
        <v>361</v>
      </c>
      <c r="C282" s="165" t="s">
        <v>21</v>
      </c>
      <c r="D282" s="165" t="s">
        <v>610</v>
      </c>
      <c r="E282" s="165" t="s">
        <v>392</v>
      </c>
      <c r="F282" s="165" t="s">
        <v>518</v>
      </c>
      <c r="G282" s="165" t="s">
        <v>458</v>
      </c>
    </row>
    <row r="283" ht="15.75" customHeight="1">
      <c r="A283" s="166"/>
      <c r="B283" s="165" t="s">
        <v>46</v>
      </c>
      <c r="C283" s="165" t="s">
        <v>449</v>
      </c>
      <c r="D283" s="165" t="s">
        <v>364</v>
      </c>
      <c r="E283" s="165" t="s">
        <v>331</v>
      </c>
      <c r="F283" s="165" t="s">
        <v>521</v>
      </c>
      <c r="G283" s="165" t="s">
        <v>1414</v>
      </c>
    </row>
    <row r="284" ht="15.75" customHeight="1">
      <c r="A284" s="164" t="s">
        <v>335</v>
      </c>
      <c r="B284" s="168" t="s">
        <v>1415</v>
      </c>
    </row>
    <row r="285" ht="15.75" customHeight="1"/>
    <row r="286" ht="15.75" customHeight="1"/>
    <row r="287" ht="15.75" customHeight="1">
      <c r="A287" s="157" t="s">
        <v>1416</v>
      </c>
    </row>
    <row r="288" ht="41.25" customHeight="1">
      <c r="A288" s="158"/>
      <c r="B288" s="174" t="str">
        <f>IMAGE("https://raw.githubusercontent.com/msikma/pokesprite/master/pokemon-gen8/regular/darmanitan-zen.png",4, 80, 100)</f>
        <v/>
      </c>
      <c r="C288" s="159" t="str">
        <f>IMAGE("https://raw.githubusercontent.com/msikma/pokesprite/master/pokemon-gen8/regular/scrafty.png",4, 80, 100)</f>
        <v/>
      </c>
      <c r="D288" s="159" t="str">
        <f>IMAGE("https://raw.githubusercontent.com/msikma/pokesprite/master/pokemon-gen8/regular/copperajah-gmax.png",4, 60, 80)</f>
        <v/>
      </c>
      <c r="E288" s="159" t="str">
        <f>IMAGE("https://raw.githubusercontent.com/msikma/pokesprite/master/pokemon-gen8/regular/runerigus.png",4, 80, 100)</f>
        <v/>
      </c>
      <c r="F288" s="159" t="str">
        <f>IMAGE("https://raw.githubusercontent.com/msikma/pokesprite/master/pokemon-gen8/regular/dragalge.png",4, 80, 100)</f>
        <v/>
      </c>
      <c r="G288" s="159" t="str">
        <f>IMAGE("https://raw.githubusercontent.com/msikma/pokesprite/master/pokemon-gen8/regular/vikavolt.png",4, 80, 100)</f>
        <v/>
      </c>
    </row>
    <row r="289" ht="15.75" customHeight="1">
      <c r="A289" s="158" t="s">
        <v>293</v>
      </c>
      <c r="B289" s="174" t="s">
        <v>1417</v>
      </c>
      <c r="C289" s="159" t="s">
        <v>217</v>
      </c>
      <c r="D289" s="159" t="s">
        <v>1418</v>
      </c>
      <c r="E289" s="159" t="s">
        <v>1419</v>
      </c>
      <c r="F289" s="159" t="s">
        <v>1027</v>
      </c>
      <c r="G289" s="159" t="s">
        <v>1152</v>
      </c>
    </row>
    <row r="290" ht="15.75" customHeight="1">
      <c r="A290" s="160" t="s">
        <v>299</v>
      </c>
      <c r="B290" s="161" t="s">
        <v>434</v>
      </c>
      <c r="C290" s="161" t="s">
        <v>434</v>
      </c>
      <c r="D290" s="161" t="s">
        <v>434</v>
      </c>
      <c r="E290" s="161" t="s">
        <v>434</v>
      </c>
      <c r="F290" s="161" t="s">
        <v>434</v>
      </c>
      <c r="G290" s="161" t="s">
        <v>434</v>
      </c>
    </row>
    <row r="291" ht="15.75" customHeight="1">
      <c r="A291" s="162" t="s">
        <v>300</v>
      </c>
      <c r="B291" s="163" t="s">
        <v>435</v>
      </c>
      <c r="C291" s="163" t="s">
        <v>436</v>
      </c>
      <c r="D291" s="163" t="s">
        <v>436</v>
      </c>
      <c r="E291" s="163" t="s">
        <v>845</v>
      </c>
      <c r="F291" s="163" t="s">
        <v>435</v>
      </c>
      <c r="G291" s="163" t="s">
        <v>435</v>
      </c>
    </row>
    <row r="292" ht="15.75" customHeight="1">
      <c r="A292" s="162" t="s">
        <v>306</v>
      </c>
      <c r="B292" s="163" t="s">
        <v>1420</v>
      </c>
      <c r="C292" s="163" t="s">
        <v>381</v>
      </c>
      <c r="D292" s="163" t="s">
        <v>438</v>
      </c>
      <c r="E292" s="163" t="s">
        <v>1421</v>
      </c>
      <c r="F292" s="163" t="s">
        <v>658</v>
      </c>
      <c r="G292" s="171" t="s">
        <v>309</v>
      </c>
    </row>
    <row r="293" ht="15.75" customHeight="1">
      <c r="A293" s="162" t="s">
        <v>311</v>
      </c>
      <c r="B293" s="163" t="s">
        <v>351</v>
      </c>
      <c r="C293" s="163" t="s">
        <v>445</v>
      </c>
      <c r="D293" s="163" t="s">
        <v>1422</v>
      </c>
      <c r="E293" s="163" t="s">
        <v>351</v>
      </c>
      <c r="F293" s="163" t="s">
        <v>795</v>
      </c>
      <c r="G293" s="163" t="s">
        <v>382</v>
      </c>
    </row>
    <row r="294" ht="15.75" customHeight="1">
      <c r="A294" s="164" t="s">
        <v>316</v>
      </c>
      <c r="B294" s="165" t="s">
        <v>98</v>
      </c>
      <c r="C294" s="165" t="s">
        <v>634</v>
      </c>
      <c r="D294" s="165" t="s">
        <v>450</v>
      </c>
      <c r="E294" s="165" t="s">
        <v>1130</v>
      </c>
      <c r="F294" s="165" t="s">
        <v>742</v>
      </c>
      <c r="G294" s="165" t="s">
        <v>361</v>
      </c>
    </row>
    <row r="295" ht="15.75" customHeight="1">
      <c r="A295" s="166"/>
      <c r="B295" s="165" t="s">
        <v>394</v>
      </c>
      <c r="C295" s="165" t="s">
        <v>388</v>
      </c>
      <c r="D295" s="167" t="s">
        <v>392</v>
      </c>
      <c r="E295" s="165" t="s">
        <v>98</v>
      </c>
      <c r="F295" s="167" t="s">
        <v>394</v>
      </c>
      <c r="G295" s="165" t="s">
        <v>892</v>
      </c>
    </row>
    <row r="296" ht="15.75" customHeight="1">
      <c r="A296" s="166"/>
      <c r="B296" s="165" t="s">
        <v>1178</v>
      </c>
      <c r="C296" s="165" t="s">
        <v>362</v>
      </c>
      <c r="D296" s="165" t="s">
        <v>514</v>
      </c>
      <c r="E296" s="165" t="s">
        <v>486</v>
      </c>
      <c r="F296" s="165" t="s">
        <v>580</v>
      </c>
      <c r="G296" s="165" t="s">
        <v>639</v>
      </c>
    </row>
    <row r="297" ht="15.75" customHeight="1">
      <c r="A297" s="166"/>
      <c r="B297" s="165" t="s">
        <v>418</v>
      </c>
      <c r="C297" s="165" t="s">
        <v>397</v>
      </c>
      <c r="D297" s="165" t="s">
        <v>586</v>
      </c>
      <c r="E297" s="165" t="s">
        <v>1344</v>
      </c>
      <c r="F297" s="165" t="s">
        <v>358</v>
      </c>
      <c r="G297" s="165" t="s">
        <v>597</v>
      </c>
    </row>
    <row r="298" ht="15.75" customHeight="1">
      <c r="A298" s="164" t="s">
        <v>335</v>
      </c>
      <c r="B298" s="168" t="s">
        <v>1423</v>
      </c>
    </row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3">
    <mergeCell ref="A3:D3"/>
    <mergeCell ref="B14:D14"/>
    <mergeCell ref="A17:E17"/>
    <mergeCell ref="B28:E28"/>
    <mergeCell ref="A31:F31"/>
    <mergeCell ref="B42:F42"/>
    <mergeCell ref="A45:F45"/>
    <mergeCell ref="B56:F56"/>
    <mergeCell ref="A59:F59"/>
    <mergeCell ref="B70:F70"/>
    <mergeCell ref="A73:E73"/>
    <mergeCell ref="B84:E84"/>
    <mergeCell ref="A87:F87"/>
    <mergeCell ref="B98:F98"/>
    <mergeCell ref="A101:E101"/>
    <mergeCell ref="B112:E112"/>
    <mergeCell ref="A115:E115"/>
    <mergeCell ref="B126:E126"/>
    <mergeCell ref="A129:F129"/>
    <mergeCell ref="B140:F140"/>
    <mergeCell ref="A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A158:G158"/>
    <mergeCell ref="B169:G169"/>
    <mergeCell ref="A172:G172"/>
    <mergeCell ref="B183:G183"/>
    <mergeCell ref="A186:G186"/>
    <mergeCell ref="B197:G197"/>
    <mergeCell ref="A201:G201"/>
    <mergeCell ref="A203:G203"/>
    <mergeCell ref="B214:G214"/>
    <mergeCell ref="A217:G217"/>
    <mergeCell ref="A273:G273"/>
    <mergeCell ref="B284:G284"/>
    <mergeCell ref="A287:G287"/>
    <mergeCell ref="B298:G298"/>
    <mergeCell ref="B228:G228"/>
    <mergeCell ref="A231:G231"/>
    <mergeCell ref="B242:G242"/>
    <mergeCell ref="A245:G245"/>
    <mergeCell ref="B256:G256"/>
    <mergeCell ref="A259:G259"/>
    <mergeCell ref="B270:G270"/>
  </mergeCells>
  <hyperlinks>
    <hyperlink r:id="rId1" ref="B14"/>
    <hyperlink r:id="rId2" ref="B28"/>
    <hyperlink r:id="rId3" ref="B42"/>
    <hyperlink r:id="rId4" ref="B56"/>
    <hyperlink r:id="rId5" ref="B70"/>
    <hyperlink r:id="rId6" ref="B84"/>
    <hyperlink r:id="rId7" ref="B98"/>
    <hyperlink r:id="rId8" ref="B112"/>
    <hyperlink r:id="rId9" ref="B126"/>
    <hyperlink r:id="rId10" ref="B140"/>
    <hyperlink r:id="rId11" ref="B154"/>
    <hyperlink r:id="rId12" ref="B169"/>
    <hyperlink r:id="rId13" ref="B183"/>
    <hyperlink r:id="rId14" ref="B197"/>
    <hyperlink r:id="rId15" ref="B214"/>
    <hyperlink r:id="rId16" ref="B228"/>
    <hyperlink r:id="rId17" ref="B242"/>
    <hyperlink r:id="rId18" ref="B256"/>
    <hyperlink r:id="rId19" ref="B270"/>
    <hyperlink r:id="rId20" ref="B284"/>
    <hyperlink r:id="rId21" ref="B298"/>
  </hyperlinks>
  <drawing r:id="rId22"/>
</worksheet>
</file>