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k\Documents\Visual Studio 2017\source\repos\voerch\Diss\Codes\"/>
    </mc:Choice>
  </mc:AlternateContent>
  <xr:revisionPtr revIDLastSave="0" documentId="13_ncr:1_{4AAC5F95-B992-48B6-BD57-3485E245A44B}" xr6:coauthVersionLast="43" xr6:coauthVersionMax="43" xr10:uidLastSave="{00000000-0000-0000-0000-000000000000}"/>
  <bookViews>
    <workbookView xWindow="-120" yWindow="-120" windowWidth="20730" windowHeight="11310" xr2:uid="{6A69414C-DCF0-4C14-99F2-1C6AA74093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8" i="2" l="1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7" i="2"/>
  <c r="DC6" i="2"/>
  <c r="AZ5" i="2"/>
  <c r="BA5" i="2"/>
  <c r="BB5" i="2"/>
  <c r="BC5" i="2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AG5" i="2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H5" i="2"/>
  <c r="E6" i="2"/>
  <c r="E7" i="2" l="1"/>
  <c r="C13" i="1"/>
  <c r="C5" i="1"/>
  <c r="F5" i="1"/>
  <c r="F6" i="1"/>
  <c r="F7" i="1"/>
  <c r="F8" i="1"/>
  <c r="F13" i="1"/>
  <c r="F14" i="1"/>
  <c r="F15" i="1"/>
  <c r="F16" i="1"/>
  <c r="O10" i="1"/>
  <c r="C14" i="1"/>
  <c r="O7" i="1"/>
  <c r="C6" i="1"/>
  <c r="G10" i="1" s="1"/>
  <c r="E8" i="2" l="1"/>
  <c r="J18" i="1"/>
  <c r="J16" i="1" s="1"/>
  <c r="I18" i="1"/>
  <c r="G18" i="1"/>
  <c r="K18" i="1"/>
  <c r="H18" i="1"/>
  <c r="H16" i="1" s="1"/>
  <c r="I16" i="1"/>
  <c r="I10" i="1"/>
  <c r="I8" i="1" s="1"/>
  <c r="G8" i="1"/>
  <c r="H10" i="1"/>
  <c r="H8" i="1" s="1"/>
  <c r="G16" i="1"/>
  <c r="E9" i="2" l="1"/>
  <c r="J15" i="1"/>
  <c r="H15" i="1"/>
  <c r="I15" i="1"/>
  <c r="H7" i="1"/>
  <c r="E10" i="2" l="1"/>
  <c r="J14" i="1"/>
  <c r="H14" i="1"/>
  <c r="I14" i="1"/>
  <c r="J13" i="1" s="1"/>
  <c r="H6" i="1"/>
  <c r="H5" i="1" s="1"/>
  <c r="E11" i="2" l="1"/>
  <c r="H13" i="1"/>
  <c r="I13" i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</calcChain>
</file>

<file path=xl/sharedStrings.xml><?xml version="1.0" encoding="utf-8"?>
<sst xmlns="http://schemas.openxmlformats.org/spreadsheetml/2006/main" count="57" uniqueCount="40">
  <si>
    <t>DeltaT</t>
  </si>
  <si>
    <t>DeltaX</t>
  </si>
  <si>
    <t>Explicit Scheme (Forward Time Central Space)</t>
  </si>
  <si>
    <t>Heat Equation</t>
  </si>
  <si>
    <t>r</t>
  </si>
  <si>
    <t>J</t>
  </si>
  <si>
    <t>Analytical Solution</t>
  </si>
  <si>
    <t>t</t>
  </si>
  <si>
    <t>x</t>
  </si>
  <si>
    <t>PI</t>
  </si>
  <si>
    <t>t0</t>
  </si>
  <si>
    <t>t1</t>
  </si>
  <si>
    <t>t2</t>
  </si>
  <si>
    <t>t3</t>
  </si>
  <si>
    <t>n=0</t>
  </si>
  <si>
    <t>n=3</t>
  </si>
  <si>
    <t>n=2</t>
  </si>
  <si>
    <t>n=1</t>
  </si>
  <si>
    <t>IC</t>
  </si>
  <si>
    <t>BC</t>
  </si>
  <si>
    <t>u(x,0) = sin(pi * x)</t>
  </si>
  <si>
    <t>u(1,t) = u(0,t) = 0</t>
  </si>
  <si>
    <t>Market Data</t>
  </si>
  <si>
    <t>Spot</t>
  </si>
  <si>
    <t>Interest Rate</t>
  </si>
  <si>
    <t>Volatility</t>
  </si>
  <si>
    <t>Trade Data</t>
  </si>
  <si>
    <t>Strike</t>
  </si>
  <si>
    <t>Notional</t>
  </si>
  <si>
    <t>Years to Expiry</t>
  </si>
  <si>
    <t>CallPut</t>
  </si>
  <si>
    <t>PDE Grid Data</t>
  </si>
  <si>
    <t>Upper Spot</t>
  </si>
  <si>
    <t>Lower Spot</t>
  </si>
  <si>
    <t>Number of x steps</t>
  </si>
  <si>
    <t>Number of t steps</t>
  </si>
  <si>
    <t>Call</t>
  </si>
  <si>
    <t>BS PDE Solver</t>
  </si>
  <si>
    <t>Results</t>
  </si>
  <si>
    <t>s/t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</si>
</sst>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/>
    <xf numFmtId="0" fontId="1" fillId="3" borderId="6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3" borderId="4" xfId="0" applyNumberFormat="1" applyFill="1" applyBorder="1"/>
    <xf numFmtId="0" fontId="1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5" borderId="0" xfId="0" applyFill="1"/>
    <xf numFmtId="0" fontId="1" fillId="5" borderId="0" xfId="0" applyFont="1" applyFill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9" fontId="0" fillId="3" borderId="7" xfId="0" applyNumberFormat="1" applyFill="1" applyBorder="1"/>
    <xf numFmtId="9" fontId="0" fillId="3" borderId="4" xfId="0" applyNumberFormat="1" applyFill="1" applyBorder="1"/>
    <xf numFmtId="0" fontId="3" fillId="5" borderId="0" xfId="0" applyFont="1" applyFill="1" applyAlignment="1">
      <alignment horizontal="left" vertical="center"/>
    </xf>
    <xf numFmtId="2" fontId="0" fillId="5" borderId="0" xfId="0" applyNumberFormat="1" applyFill="1"/>
    <xf numFmtId="0" fontId="0" fillId="3" borderId="5" xfId="0" applyFill="1" applyBorder="1"/>
    <xf numFmtId="0" fontId="0" fillId="3" borderId="0" xfId="0" applyFill="1" applyBorder="1"/>
    <xf numFmtId="0" fontId="0" fillId="3" borderId="8" xfId="0" applyFill="1" applyBorder="1"/>
    <xf numFmtId="0" fontId="0" fillId="5" borderId="12" xfId="0" applyFill="1" applyBorder="1"/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66" fontId="0" fillId="5" borderId="13" xfId="0" applyNumberFormat="1" applyFill="1" applyBorder="1" applyAlignment="1">
      <alignment horizontal="center" vertical="center"/>
    </xf>
    <xf numFmtId="166" fontId="0" fillId="5" borderId="1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6" fontId="0" fillId="5" borderId="15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2</xdr:row>
      <xdr:rowOff>133350</xdr:rowOff>
    </xdr:from>
    <xdr:to>
      <xdr:col>0</xdr:col>
      <xdr:colOff>1111684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E084F-BB8E-4E8A-A77F-91097840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" y="514350"/>
          <a:ext cx="1035485" cy="59055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19</xdr:row>
      <xdr:rowOff>9525</xdr:rowOff>
    </xdr:from>
    <xdr:to>
      <xdr:col>10</xdr:col>
      <xdr:colOff>95743</xdr:colOff>
      <xdr:row>21</xdr:row>
      <xdr:rowOff>171526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200E3B-4FF1-481D-AA2C-1717FF683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629025"/>
          <a:ext cx="3534268" cy="543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4</xdr:row>
      <xdr:rowOff>76200</xdr:rowOff>
    </xdr:from>
    <xdr:to>
      <xdr:col>14</xdr:col>
      <xdr:colOff>771525</xdr:colOff>
      <xdr:row>5</xdr:row>
      <xdr:rowOff>140413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55374F-F073-4B2E-B193-AA78E4860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838200"/>
          <a:ext cx="2000250" cy="254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638C-DAC6-4E1B-A977-40B0D8C18BBD}">
  <dimension ref="A1:S18"/>
  <sheetViews>
    <sheetView tabSelected="1" workbookViewId="0">
      <selection activeCell="O11" sqref="O11"/>
    </sheetView>
  </sheetViews>
  <sheetFormatPr defaultRowHeight="15" x14ac:dyDescent="0.25"/>
  <cols>
    <col min="1" max="1" width="22.5703125" style="1" customWidth="1"/>
    <col min="2" max="5" width="9.140625" style="1"/>
    <col min="6" max="6" width="10.7109375" style="1" customWidth="1"/>
    <col min="7" max="7" width="15.85546875" style="1" customWidth="1"/>
    <col min="8" max="10" width="9.5703125" style="1" bestFit="1" customWidth="1"/>
    <col min="11" max="11" width="9" style="1" customWidth="1"/>
    <col min="12" max="12" width="12" style="1" bestFit="1" customWidth="1"/>
    <col min="13" max="13" width="9.140625" style="1"/>
    <col min="14" max="14" width="18.7109375" style="1" customWidth="1"/>
    <col min="15" max="15" width="12" style="1" bestFit="1" customWidth="1"/>
    <col min="16" max="16384" width="9.140625" style="1"/>
  </cols>
  <sheetData>
    <row r="1" spans="1:15" x14ac:dyDescent="0.25">
      <c r="A1" s="2" t="s">
        <v>2</v>
      </c>
    </row>
    <row r="2" spans="1:15" x14ac:dyDescent="0.25">
      <c r="A2" s="1" t="s">
        <v>3</v>
      </c>
      <c r="F2" s="25" t="s">
        <v>18</v>
      </c>
      <c r="G2" s="7" t="s">
        <v>20</v>
      </c>
      <c r="H2" s="27"/>
    </row>
    <row r="3" spans="1:15" x14ac:dyDescent="0.25">
      <c r="F3" s="26" t="s">
        <v>19</v>
      </c>
      <c r="G3" s="8" t="s">
        <v>21</v>
      </c>
      <c r="H3" s="27"/>
    </row>
    <row r="5" spans="1:15" x14ac:dyDescent="0.25">
      <c r="B5" s="3" t="s">
        <v>0</v>
      </c>
      <c r="C5" s="4">
        <f>+C8*C6*C6</f>
        <v>0.1</v>
      </c>
      <c r="E5" s="17" t="s">
        <v>13</v>
      </c>
      <c r="F5" s="14">
        <f>+$C$5*3</f>
        <v>0.30000000000000004</v>
      </c>
      <c r="G5" s="33">
        <v>0</v>
      </c>
      <c r="H5" s="33">
        <f>+($C$8*G6)+(1-2*$C$8)*H6+C6*I6</f>
        <v>7.9999999999999967E-3</v>
      </c>
      <c r="I5" s="34">
        <v>0</v>
      </c>
      <c r="J5" s="19" t="s">
        <v>15</v>
      </c>
    </row>
    <row r="6" spans="1:15" x14ac:dyDescent="0.25">
      <c r="B6" s="5" t="s">
        <v>1</v>
      </c>
      <c r="C6" s="6">
        <f>1/C9</f>
        <v>0.5</v>
      </c>
      <c r="E6" s="29" t="s">
        <v>12</v>
      </c>
      <c r="F6" s="30">
        <f>+$C$5*2</f>
        <v>0.2</v>
      </c>
      <c r="G6" s="35">
        <v>0</v>
      </c>
      <c r="H6" s="35">
        <f>+($C$8*G7)+(1-2*$C$8)*H7+C7*I7</f>
        <v>3.9999999999999994E-2</v>
      </c>
      <c r="I6" s="36">
        <v>0</v>
      </c>
      <c r="J6" s="20" t="s">
        <v>16</v>
      </c>
    </row>
    <row r="7" spans="1:15" x14ac:dyDescent="0.25">
      <c r="E7" s="29" t="s">
        <v>11</v>
      </c>
      <c r="F7" s="30">
        <f>+$C$5*1</f>
        <v>0.1</v>
      </c>
      <c r="G7" s="35">
        <v>0</v>
      </c>
      <c r="H7" s="35">
        <f>+($C$8*G8)+(1-2*$C$8)*H8+C8*I8</f>
        <v>0.2</v>
      </c>
      <c r="I7" s="36">
        <v>0</v>
      </c>
      <c r="J7" s="20" t="s">
        <v>17</v>
      </c>
      <c r="N7" s="3" t="s">
        <v>9</v>
      </c>
      <c r="O7" s="4">
        <f>+PI()</f>
        <v>3.1415926535897931</v>
      </c>
    </row>
    <row r="8" spans="1:15" x14ac:dyDescent="0.25">
      <c r="B8" s="3" t="s">
        <v>4</v>
      </c>
      <c r="C8" s="4">
        <v>0.4</v>
      </c>
      <c r="E8" s="18" t="s">
        <v>10</v>
      </c>
      <c r="F8" s="31">
        <f>+$C$5*0</f>
        <v>0</v>
      </c>
      <c r="G8" s="37">
        <f>+SIN($O$7*G10)</f>
        <v>0</v>
      </c>
      <c r="H8" s="37">
        <f>+SIN($O$7*H10)</f>
        <v>1</v>
      </c>
      <c r="I8" s="32">
        <f>+SIN($O$7*I10)</f>
        <v>1.22514845490862E-16</v>
      </c>
      <c r="J8" s="24" t="s">
        <v>14</v>
      </c>
      <c r="N8" s="10" t="s">
        <v>7</v>
      </c>
      <c r="O8" s="9">
        <v>7.4999999999999997E-2</v>
      </c>
    </row>
    <row r="9" spans="1:15" x14ac:dyDescent="0.25">
      <c r="B9" s="5" t="s">
        <v>5</v>
      </c>
      <c r="C9" s="6">
        <v>2</v>
      </c>
      <c r="F9" s="29" t="s">
        <v>5</v>
      </c>
      <c r="G9" s="13">
        <v>0</v>
      </c>
      <c r="H9" s="13">
        <v>1</v>
      </c>
      <c r="I9" s="14">
        <v>2</v>
      </c>
      <c r="N9" s="10" t="s">
        <v>8</v>
      </c>
      <c r="O9" s="9">
        <v>0.5</v>
      </c>
    </row>
    <row r="10" spans="1:15" x14ac:dyDescent="0.25">
      <c r="F10" s="18" t="s">
        <v>8</v>
      </c>
      <c r="G10" s="15">
        <f>+G9*$C$6</f>
        <v>0</v>
      </c>
      <c r="H10" s="15">
        <f t="shared" ref="H10:I10" si="0">+H9*$C$6</f>
        <v>0.5</v>
      </c>
      <c r="I10" s="16">
        <f t="shared" si="0"/>
        <v>1</v>
      </c>
      <c r="N10" s="5" t="s">
        <v>6</v>
      </c>
      <c r="O10" s="28">
        <f>EXP(-O8*(O7^2))*SIN(O7*O9)</f>
        <v>0.47700880455302586</v>
      </c>
    </row>
    <row r="13" spans="1:15" x14ac:dyDescent="0.25">
      <c r="B13" s="3" t="s">
        <v>0</v>
      </c>
      <c r="C13" s="4">
        <f>+C16*C14*C14</f>
        <v>2.5000000000000001E-2</v>
      </c>
      <c r="E13" s="17" t="s">
        <v>13</v>
      </c>
      <c r="F13" s="14">
        <f>+$C$13*3</f>
        <v>7.5000000000000011E-2</v>
      </c>
      <c r="G13" s="33">
        <v>0</v>
      </c>
      <c r="H13" s="11">
        <f t="shared" ref="H13:H14" si="1">+($C$16*G14)+(1-2*$C$16)*H14+$C$16*I14</f>
        <v>0.31742135623730949</v>
      </c>
      <c r="I13" s="11">
        <f t="shared" ref="I13:I14" si="2">+($C$16*H14)+(1-2*$C$16)*I14+$C$16*J14</f>
        <v>0.44890158697766469</v>
      </c>
      <c r="J13" s="11">
        <f t="shared" ref="J13:J14" si="3">+($C$16*I14)+(1-2*$C$16)*J14+$C$16*K14</f>
        <v>0.31742135623730949</v>
      </c>
      <c r="K13" s="38">
        <v>0</v>
      </c>
      <c r="L13" s="21" t="s">
        <v>15</v>
      </c>
    </row>
    <row r="14" spans="1:15" x14ac:dyDescent="0.25">
      <c r="B14" s="5" t="s">
        <v>1</v>
      </c>
      <c r="C14" s="6">
        <f>1/C17</f>
        <v>0.25</v>
      </c>
      <c r="E14" s="29" t="s">
        <v>12</v>
      </c>
      <c r="F14" s="30">
        <f>+$C$13*2</f>
        <v>0.05</v>
      </c>
      <c r="G14" s="35">
        <v>0</v>
      </c>
      <c r="H14" s="12">
        <f t="shared" si="1"/>
        <v>0.41455844122715707</v>
      </c>
      <c r="I14" s="12">
        <f t="shared" si="2"/>
        <v>0.58627416997969517</v>
      </c>
      <c r="J14" s="12">
        <f t="shared" si="3"/>
        <v>0.41455844122715707</v>
      </c>
      <c r="K14" s="39">
        <v>0</v>
      </c>
      <c r="L14" s="22" t="s">
        <v>16</v>
      </c>
    </row>
    <row r="15" spans="1:15" x14ac:dyDescent="0.25">
      <c r="E15" s="29" t="s">
        <v>11</v>
      </c>
      <c r="F15" s="30">
        <f>+$C$13*1</f>
        <v>2.5000000000000001E-2</v>
      </c>
      <c r="G15" s="35">
        <v>0</v>
      </c>
      <c r="H15" s="12">
        <f>+($C$16*G16)+(1-2*$C$16)*H16+$C$16*I16</f>
        <v>0.54142135623730947</v>
      </c>
      <c r="I15" s="12">
        <f t="shared" ref="I15:J15" si="4">+($C$16*H16)+(1-2*$C$16)*I16+$C$16*J16</f>
        <v>0.76568542494923797</v>
      </c>
      <c r="J15" s="12">
        <f t="shared" si="4"/>
        <v>0.54142135623730947</v>
      </c>
      <c r="K15" s="39">
        <v>0</v>
      </c>
      <c r="L15" s="22" t="s">
        <v>17</v>
      </c>
    </row>
    <row r="16" spans="1:15" x14ac:dyDescent="0.25">
      <c r="B16" s="3" t="s">
        <v>4</v>
      </c>
      <c r="C16" s="4">
        <v>0.4</v>
      </c>
      <c r="E16" s="18" t="s">
        <v>10</v>
      </c>
      <c r="F16" s="31">
        <f>+$C$13*0</f>
        <v>0</v>
      </c>
      <c r="G16" s="35">
        <f>+SIN($O$7*G18)</f>
        <v>0</v>
      </c>
      <c r="H16" s="12">
        <f>+SIN($O$7*H18)</f>
        <v>0.70710678118654746</v>
      </c>
      <c r="I16" s="12">
        <f>+SIN($O$7*I18)</f>
        <v>1</v>
      </c>
      <c r="J16" s="12">
        <f>+SIN($O$7*J18)</f>
        <v>0.70710678118654757</v>
      </c>
      <c r="K16" s="36">
        <v>0</v>
      </c>
      <c r="L16" s="23" t="s">
        <v>14</v>
      </c>
    </row>
    <row r="17" spans="2:19" x14ac:dyDescent="0.25">
      <c r="B17" s="5" t="s">
        <v>5</v>
      </c>
      <c r="C17" s="6">
        <v>4</v>
      </c>
      <c r="F17" s="29" t="s">
        <v>5</v>
      </c>
      <c r="G17" s="13">
        <v>0</v>
      </c>
      <c r="H17" s="13">
        <v>1</v>
      </c>
      <c r="I17" s="13">
        <v>2</v>
      </c>
      <c r="J17" s="13">
        <v>3</v>
      </c>
      <c r="K17" s="14">
        <v>4</v>
      </c>
      <c r="S17" s="1">
        <v>0</v>
      </c>
    </row>
    <row r="18" spans="2:19" x14ac:dyDescent="0.25">
      <c r="F18" s="18" t="s">
        <v>8</v>
      </c>
      <c r="G18" s="15">
        <f>+G17*$C$14</f>
        <v>0</v>
      </c>
      <c r="H18" s="15">
        <f>+H17*$C$14</f>
        <v>0.25</v>
      </c>
      <c r="I18" s="15">
        <f>+I17*$C$14</f>
        <v>0.5</v>
      </c>
      <c r="J18" s="15">
        <f>+J17*$C$14</f>
        <v>0.75</v>
      </c>
      <c r="K18" s="16">
        <f>+K17*$C$14</f>
        <v>1</v>
      </c>
      <c r="S18" s="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580F-C124-4CCD-BC54-16F18A405747}">
  <dimension ref="B1:DY106"/>
  <sheetViews>
    <sheetView topLeftCell="A4" workbookViewId="0">
      <selection activeCell="F6" sqref="F6"/>
    </sheetView>
  </sheetViews>
  <sheetFormatPr defaultRowHeight="15" x14ac:dyDescent="0.25"/>
  <cols>
    <col min="1" max="1" width="2.28515625" style="40" customWidth="1"/>
    <col min="2" max="2" width="17.42578125" style="40" bestFit="1" customWidth="1"/>
    <col min="3" max="16384" width="9.140625" style="40"/>
  </cols>
  <sheetData>
    <row r="1" spans="2:129" x14ac:dyDescent="0.25">
      <c r="B1" s="47" t="s">
        <v>37</v>
      </c>
      <c r="C1" s="47"/>
      <c r="D1" s="47"/>
      <c r="E1" s="47"/>
    </row>
    <row r="2" spans="2:129" x14ac:dyDescent="0.25">
      <c r="B2" s="47"/>
      <c r="C2" s="47"/>
      <c r="D2" s="47"/>
      <c r="E2" s="47"/>
    </row>
    <row r="4" spans="2:129" x14ac:dyDescent="0.25">
      <c r="B4" s="41" t="s">
        <v>22</v>
      </c>
      <c r="F4" s="41" t="s">
        <v>38</v>
      </c>
    </row>
    <row r="5" spans="2:129" x14ac:dyDescent="0.25">
      <c r="B5" s="42" t="s">
        <v>23</v>
      </c>
      <c r="C5" s="4">
        <v>1</v>
      </c>
      <c r="E5" s="40" t="s">
        <v>23</v>
      </c>
      <c r="F5" s="52" t="s">
        <v>39</v>
      </c>
      <c r="G5" s="66">
        <v>0</v>
      </c>
      <c r="H5" s="58">
        <f>+G5+($C$12/$C$19)</f>
        <v>1E-3</v>
      </c>
      <c r="I5" s="58">
        <f t="shared" ref="I5:BT5" si="0">+H5+($C$12/$C$19)</f>
        <v>2E-3</v>
      </c>
      <c r="J5" s="58">
        <f t="shared" si="0"/>
        <v>3.0000000000000001E-3</v>
      </c>
      <c r="K5" s="58">
        <f t="shared" si="0"/>
        <v>4.0000000000000001E-3</v>
      </c>
      <c r="L5" s="58">
        <f t="shared" si="0"/>
        <v>5.0000000000000001E-3</v>
      </c>
      <c r="M5" s="58">
        <f t="shared" si="0"/>
        <v>6.0000000000000001E-3</v>
      </c>
      <c r="N5" s="58">
        <f t="shared" si="0"/>
        <v>7.0000000000000001E-3</v>
      </c>
      <c r="O5" s="58">
        <f t="shared" si="0"/>
        <v>8.0000000000000002E-3</v>
      </c>
      <c r="P5" s="58">
        <f t="shared" si="0"/>
        <v>9.0000000000000011E-3</v>
      </c>
      <c r="Q5" s="58">
        <f t="shared" si="0"/>
        <v>1.0000000000000002E-2</v>
      </c>
      <c r="R5" s="58">
        <f t="shared" si="0"/>
        <v>1.1000000000000003E-2</v>
      </c>
      <c r="S5" s="58">
        <f t="shared" si="0"/>
        <v>1.2000000000000004E-2</v>
      </c>
      <c r="T5" s="58">
        <f t="shared" si="0"/>
        <v>1.3000000000000005E-2</v>
      </c>
      <c r="U5" s="58">
        <f t="shared" si="0"/>
        <v>1.4000000000000005E-2</v>
      </c>
      <c r="V5" s="58">
        <f t="shared" si="0"/>
        <v>1.5000000000000006E-2</v>
      </c>
      <c r="W5" s="58">
        <f t="shared" si="0"/>
        <v>1.6000000000000007E-2</v>
      </c>
      <c r="X5" s="58">
        <f t="shared" si="0"/>
        <v>1.7000000000000008E-2</v>
      </c>
      <c r="Y5" s="58">
        <f t="shared" si="0"/>
        <v>1.8000000000000009E-2</v>
      </c>
      <c r="Z5" s="58">
        <f t="shared" si="0"/>
        <v>1.900000000000001E-2</v>
      </c>
      <c r="AA5" s="58">
        <f t="shared" si="0"/>
        <v>2.0000000000000011E-2</v>
      </c>
      <c r="AB5" s="58">
        <f t="shared" si="0"/>
        <v>2.1000000000000012E-2</v>
      </c>
      <c r="AC5" s="58">
        <f t="shared" si="0"/>
        <v>2.2000000000000013E-2</v>
      </c>
      <c r="AD5" s="58">
        <f t="shared" si="0"/>
        <v>2.3000000000000013E-2</v>
      </c>
      <c r="AE5" s="58">
        <f t="shared" si="0"/>
        <v>2.4000000000000014E-2</v>
      </c>
      <c r="AF5" s="58">
        <f t="shared" si="0"/>
        <v>2.5000000000000015E-2</v>
      </c>
      <c r="AG5" s="58">
        <f>+AF5+($C$12/$C$19)</f>
        <v>2.6000000000000016E-2</v>
      </c>
      <c r="AH5" s="58">
        <f t="shared" si="0"/>
        <v>2.7000000000000017E-2</v>
      </c>
      <c r="AI5" s="58">
        <f t="shared" si="0"/>
        <v>2.8000000000000018E-2</v>
      </c>
      <c r="AJ5" s="58">
        <f t="shared" si="0"/>
        <v>2.9000000000000019E-2</v>
      </c>
      <c r="AK5" s="58">
        <f t="shared" si="0"/>
        <v>3.000000000000002E-2</v>
      </c>
      <c r="AL5" s="58">
        <f t="shared" si="0"/>
        <v>3.1000000000000021E-2</v>
      </c>
      <c r="AM5" s="58">
        <f t="shared" si="0"/>
        <v>3.2000000000000021E-2</v>
      </c>
      <c r="AN5" s="58">
        <f t="shared" si="0"/>
        <v>3.3000000000000022E-2</v>
      </c>
      <c r="AO5" s="58">
        <f t="shared" si="0"/>
        <v>3.4000000000000023E-2</v>
      </c>
      <c r="AP5" s="58">
        <f t="shared" si="0"/>
        <v>3.5000000000000024E-2</v>
      </c>
      <c r="AQ5" s="58">
        <f t="shared" si="0"/>
        <v>3.6000000000000025E-2</v>
      </c>
      <c r="AR5" s="58">
        <f t="shared" si="0"/>
        <v>3.7000000000000026E-2</v>
      </c>
      <c r="AS5" s="58">
        <f t="shared" si="0"/>
        <v>3.8000000000000027E-2</v>
      </c>
      <c r="AT5" s="58">
        <f t="shared" si="0"/>
        <v>3.9000000000000028E-2</v>
      </c>
      <c r="AU5" s="58">
        <f t="shared" si="0"/>
        <v>4.0000000000000029E-2</v>
      </c>
      <c r="AV5" s="58">
        <f t="shared" si="0"/>
        <v>4.1000000000000029E-2</v>
      </c>
      <c r="AW5" s="58">
        <f t="shared" si="0"/>
        <v>4.200000000000003E-2</v>
      </c>
      <c r="AX5" s="58">
        <f t="shared" si="0"/>
        <v>4.3000000000000031E-2</v>
      </c>
      <c r="AY5" s="58">
        <f t="shared" si="0"/>
        <v>4.4000000000000032E-2</v>
      </c>
      <c r="AZ5" s="58">
        <f t="shared" si="0"/>
        <v>4.5000000000000033E-2</v>
      </c>
      <c r="BA5" s="58">
        <f t="shared" si="0"/>
        <v>4.6000000000000034E-2</v>
      </c>
      <c r="BB5" s="58">
        <f t="shared" si="0"/>
        <v>4.7000000000000035E-2</v>
      </c>
      <c r="BC5" s="58">
        <f t="shared" si="0"/>
        <v>4.8000000000000036E-2</v>
      </c>
      <c r="BD5" s="58">
        <f t="shared" si="0"/>
        <v>4.9000000000000037E-2</v>
      </c>
      <c r="BE5" s="58">
        <f t="shared" si="0"/>
        <v>5.0000000000000037E-2</v>
      </c>
      <c r="BF5" s="58">
        <f t="shared" si="0"/>
        <v>5.1000000000000038E-2</v>
      </c>
      <c r="BG5" s="58">
        <f t="shared" si="0"/>
        <v>5.2000000000000039E-2</v>
      </c>
      <c r="BH5" s="58">
        <f t="shared" si="0"/>
        <v>5.300000000000004E-2</v>
      </c>
      <c r="BI5" s="58">
        <f t="shared" si="0"/>
        <v>5.4000000000000041E-2</v>
      </c>
      <c r="BJ5" s="58">
        <f t="shared" si="0"/>
        <v>5.5000000000000042E-2</v>
      </c>
      <c r="BK5" s="58">
        <f t="shared" si="0"/>
        <v>5.6000000000000043E-2</v>
      </c>
      <c r="BL5" s="58">
        <f t="shared" si="0"/>
        <v>5.7000000000000044E-2</v>
      </c>
      <c r="BM5" s="58">
        <f t="shared" si="0"/>
        <v>5.8000000000000045E-2</v>
      </c>
      <c r="BN5" s="58">
        <f t="shared" si="0"/>
        <v>5.9000000000000045E-2</v>
      </c>
      <c r="BO5" s="58">
        <f t="shared" si="0"/>
        <v>6.0000000000000046E-2</v>
      </c>
      <c r="BP5" s="58">
        <f t="shared" si="0"/>
        <v>6.1000000000000047E-2</v>
      </c>
      <c r="BQ5" s="58">
        <f t="shared" si="0"/>
        <v>6.2000000000000048E-2</v>
      </c>
      <c r="BR5" s="58">
        <f t="shared" si="0"/>
        <v>6.3000000000000042E-2</v>
      </c>
      <c r="BS5" s="58">
        <f t="shared" si="0"/>
        <v>6.4000000000000043E-2</v>
      </c>
      <c r="BT5" s="58">
        <f t="shared" si="0"/>
        <v>6.5000000000000044E-2</v>
      </c>
      <c r="BU5" s="58">
        <f>+BT5+($C$12/$C$19)</f>
        <v>6.6000000000000045E-2</v>
      </c>
      <c r="BV5" s="58">
        <f>+BU5+($C$12/$C$19)</f>
        <v>6.7000000000000046E-2</v>
      </c>
      <c r="BW5" s="58">
        <f>+BV5+($C$12/$C$19)</f>
        <v>6.8000000000000047E-2</v>
      </c>
      <c r="BX5" s="58">
        <f>+BW5+($C$12/$C$19)</f>
        <v>6.9000000000000047E-2</v>
      </c>
      <c r="BY5" s="58">
        <f>+BX5+($C$12/$C$19)</f>
        <v>7.0000000000000048E-2</v>
      </c>
      <c r="BZ5" s="58">
        <f>+BY5+($C$12/$C$19)</f>
        <v>7.1000000000000049E-2</v>
      </c>
      <c r="CA5" s="58">
        <f>+BZ5+($C$12/$C$19)</f>
        <v>7.200000000000005E-2</v>
      </c>
      <c r="CB5" s="58">
        <f>+CA5+($C$12/$C$19)</f>
        <v>7.3000000000000051E-2</v>
      </c>
      <c r="CC5" s="58">
        <f>+CB5+($C$12/$C$19)</f>
        <v>7.4000000000000052E-2</v>
      </c>
      <c r="CD5" s="58">
        <f>+CC5+($C$12/$C$19)</f>
        <v>7.5000000000000053E-2</v>
      </c>
      <c r="CE5" s="58">
        <f>+CD5+($C$12/$C$19)</f>
        <v>7.6000000000000054E-2</v>
      </c>
      <c r="CF5" s="58">
        <f>+CE5+($C$12/$C$19)</f>
        <v>7.7000000000000055E-2</v>
      </c>
      <c r="CG5" s="58">
        <f>+CF5+($C$12/$C$19)</f>
        <v>7.8000000000000055E-2</v>
      </c>
      <c r="CH5" s="58">
        <f>+CG5+($C$12/$C$19)</f>
        <v>7.9000000000000056E-2</v>
      </c>
      <c r="CI5" s="58">
        <f>+CH5+($C$12/$C$19)</f>
        <v>8.0000000000000057E-2</v>
      </c>
      <c r="CJ5" s="58">
        <f>+CI5+($C$12/$C$19)</f>
        <v>8.1000000000000058E-2</v>
      </c>
      <c r="CK5" s="58">
        <f>+CJ5+($C$12/$C$19)</f>
        <v>8.2000000000000059E-2</v>
      </c>
      <c r="CL5" s="58">
        <f>+CK5+($C$12/$C$19)</f>
        <v>8.300000000000006E-2</v>
      </c>
      <c r="CM5" s="58">
        <f>+CL5+($C$12/$C$19)</f>
        <v>8.4000000000000061E-2</v>
      </c>
      <c r="CN5" s="58">
        <f>+CM5+($C$12/$C$19)</f>
        <v>8.5000000000000062E-2</v>
      </c>
      <c r="CO5" s="58">
        <f>+CN5+($C$12/$C$19)</f>
        <v>8.6000000000000063E-2</v>
      </c>
      <c r="CP5" s="58">
        <f>+CO5+($C$12/$C$19)</f>
        <v>8.7000000000000063E-2</v>
      </c>
      <c r="CQ5" s="58">
        <f>+CP5+($C$12/$C$19)</f>
        <v>8.8000000000000064E-2</v>
      </c>
      <c r="CR5" s="58">
        <f>+CQ5+($C$12/$C$19)</f>
        <v>8.9000000000000065E-2</v>
      </c>
      <c r="CS5" s="58">
        <f>+CR5+($C$12/$C$19)</f>
        <v>9.0000000000000066E-2</v>
      </c>
      <c r="CT5" s="58">
        <f>+CS5+($C$12/$C$19)</f>
        <v>9.1000000000000067E-2</v>
      </c>
      <c r="CU5" s="58">
        <f>+CT5+($C$12/$C$19)</f>
        <v>9.2000000000000068E-2</v>
      </c>
      <c r="CV5" s="58">
        <f>+CU5+($C$12/$C$19)</f>
        <v>9.3000000000000069E-2</v>
      </c>
      <c r="CW5" s="58">
        <f>+CV5+($C$12/$C$19)</f>
        <v>9.400000000000007E-2</v>
      </c>
      <c r="CX5" s="58">
        <f>+CW5+($C$12/$C$19)</f>
        <v>9.500000000000007E-2</v>
      </c>
      <c r="CY5" s="58">
        <f>+CX5+($C$12/$C$19)</f>
        <v>9.6000000000000071E-2</v>
      </c>
      <c r="CZ5" s="58">
        <f>+CY5+($C$12/$C$19)</f>
        <v>9.7000000000000072E-2</v>
      </c>
      <c r="DA5" s="58">
        <f>+CZ5+($C$12/$C$19)</f>
        <v>9.8000000000000073E-2</v>
      </c>
      <c r="DB5" s="58">
        <f>+DA5+($C$12/$C$19)</f>
        <v>9.9000000000000074E-2</v>
      </c>
      <c r="DC5" s="59">
        <f>+DB5+($C$12/$C$19)</f>
        <v>0.10000000000000007</v>
      </c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</row>
    <row r="6" spans="2:129" x14ac:dyDescent="0.25">
      <c r="B6" s="43" t="s">
        <v>24</v>
      </c>
      <c r="C6" s="45">
        <v>0.02</v>
      </c>
      <c r="E6" s="55">
        <f>+C17</f>
        <v>0.33</v>
      </c>
      <c r="F6" s="49"/>
      <c r="G6" s="62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  <c r="AG6" s="63">
        <v>0</v>
      </c>
      <c r="AH6" s="63">
        <v>0</v>
      </c>
      <c r="AI6" s="63">
        <v>0</v>
      </c>
      <c r="AJ6" s="63">
        <v>0</v>
      </c>
      <c r="AK6" s="63">
        <v>0</v>
      </c>
      <c r="AL6" s="63">
        <v>0</v>
      </c>
      <c r="AM6" s="63">
        <v>0</v>
      </c>
      <c r="AN6" s="63">
        <v>0</v>
      </c>
      <c r="AO6" s="63">
        <v>0</v>
      </c>
      <c r="AP6" s="63">
        <v>0</v>
      </c>
      <c r="AQ6" s="63">
        <v>0</v>
      </c>
      <c r="AR6" s="63">
        <v>0</v>
      </c>
      <c r="AS6" s="63">
        <v>0</v>
      </c>
      <c r="AT6" s="63">
        <v>0</v>
      </c>
      <c r="AU6" s="63">
        <v>0</v>
      </c>
      <c r="AV6" s="63">
        <v>0</v>
      </c>
      <c r="AW6" s="63">
        <v>0</v>
      </c>
      <c r="AX6" s="63">
        <v>0</v>
      </c>
      <c r="AY6" s="63">
        <v>0</v>
      </c>
      <c r="AZ6" s="63">
        <v>0</v>
      </c>
      <c r="BA6" s="63">
        <v>0</v>
      </c>
      <c r="BB6" s="63">
        <v>0</v>
      </c>
      <c r="BC6" s="63">
        <v>0</v>
      </c>
      <c r="BD6" s="63">
        <v>0</v>
      </c>
      <c r="BE6" s="63">
        <v>0</v>
      </c>
      <c r="BF6" s="63">
        <v>0</v>
      </c>
      <c r="BG6" s="63">
        <v>0</v>
      </c>
      <c r="BH6" s="63">
        <v>0</v>
      </c>
      <c r="BI6" s="63">
        <v>0</v>
      </c>
      <c r="BJ6" s="63">
        <v>0</v>
      </c>
      <c r="BK6" s="63">
        <v>0</v>
      </c>
      <c r="BL6" s="63">
        <v>0</v>
      </c>
      <c r="BM6" s="63">
        <v>0</v>
      </c>
      <c r="BN6" s="63">
        <v>0</v>
      </c>
      <c r="BO6" s="63">
        <v>0</v>
      </c>
      <c r="BP6" s="63">
        <v>0</v>
      </c>
      <c r="BQ6" s="63">
        <v>0</v>
      </c>
      <c r="BR6" s="63">
        <v>0</v>
      </c>
      <c r="BS6" s="63">
        <v>0</v>
      </c>
      <c r="BT6" s="63">
        <v>0</v>
      </c>
      <c r="BU6" s="63">
        <v>0</v>
      </c>
      <c r="BV6" s="63">
        <v>0</v>
      </c>
      <c r="BW6" s="63">
        <v>0</v>
      </c>
      <c r="BX6" s="63">
        <v>0</v>
      </c>
      <c r="BY6" s="63">
        <v>0</v>
      </c>
      <c r="BZ6" s="63">
        <v>0</v>
      </c>
      <c r="CA6" s="63">
        <v>0</v>
      </c>
      <c r="CB6" s="63">
        <v>0</v>
      </c>
      <c r="CC6" s="63">
        <v>0</v>
      </c>
      <c r="CD6" s="63">
        <v>0</v>
      </c>
      <c r="CE6" s="63">
        <v>0</v>
      </c>
      <c r="CF6" s="63">
        <v>0</v>
      </c>
      <c r="CG6" s="63">
        <v>0</v>
      </c>
      <c r="CH6" s="63">
        <v>0</v>
      </c>
      <c r="CI6" s="63">
        <v>0</v>
      </c>
      <c r="CJ6" s="63">
        <v>0</v>
      </c>
      <c r="CK6" s="63">
        <v>0</v>
      </c>
      <c r="CL6" s="63">
        <v>0</v>
      </c>
      <c r="CM6" s="63">
        <v>0</v>
      </c>
      <c r="CN6" s="63">
        <v>0</v>
      </c>
      <c r="CO6" s="63">
        <v>0</v>
      </c>
      <c r="CP6" s="63">
        <v>0</v>
      </c>
      <c r="CQ6" s="63">
        <v>0</v>
      </c>
      <c r="CR6" s="63">
        <v>0</v>
      </c>
      <c r="CS6" s="63">
        <v>0</v>
      </c>
      <c r="CT6" s="63">
        <v>0</v>
      </c>
      <c r="CU6" s="63">
        <v>0</v>
      </c>
      <c r="CV6" s="63">
        <v>0</v>
      </c>
      <c r="CW6" s="63">
        <v>0</v>
      </c>
      <c r="CX6" s="63">
        <v>0</v>
      </c>
      <c r="CY6" s="63">
        <v>0</v>
      </c>
      <c r="CZ6" s="63">
        <v>0</v>
      </c>
      <c r="DA6" s="63">
        <v>0</v>
      </c>
      <c r="DB6" s="63">
        <v>0</v>
      </c>
      <c r="DC6" s="60">
        <f>+MAX(E6-$C$10,0)*$C$11</f>
        <v>0</v>
      </c>
    </row>
    <row r="7" spans="2:129" x14ac:dyDescent="0.25">
      <c r="B7" s="44" t="s">
        <v>25</v>
      </c>
      <c r="C7" s="46">
        <v>0.24</v>
      </c>
      <c r="E7" s="56">
        <f>+E6+($C$16-$C$17)/$C$18</f>
        <v>0.35670000000000002</v>
      </c>
      <c r="F7" s="50"/>
      <c r="G7" s="54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61">
        <f>+MAX(E7-$C$10,0)*$C$11</f>
        <v>0</v>
      </c>
    </row>
    <row r="8" spans="2:129" x14ac:dyDescent="0.25">
      <c r="E8" s="56">
        <f t="shared" ref="E8:E71" si="1">+E7+($C$16-$C$17)/$C$18</f>
        <v>0.38340000000000002</v>
      </c>
      <c r="F8" s="50"/>
      <c r="G8" s="54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61">
        <f t="shared" ref="DC8:DC71" si="2">+MAX(E8-$C$10,0)*$C$11</f>
        <v>0</v>
      </c>
    </row>
    <row r="9" spans="2:129" x14ac:dyDescent="0.25">
      <c r="B9" s="41" t="s">
        <v>26</v>
      </c>
      <c r="E9" s="56">
        <f t="shared" si="1"/>
        <v>0.41010000000000002</v>
      </c>
      <c r="F9" s="50"/>
      <c r="G9" s="54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61">
        <f t="shared" si="2"/>
        <v>0</v>
      </c>
    </row>
    <row r="10" spans="2:129" x14ac:dyDescent="0.25">
      <c r="B10" s="42" t="s">
        <v>27</v>
      </c>
      <c r="C10" s="4">
        <v>1.1000000000000001</v>
      </c>
      <c r="E10" s="56">
        <f t="shared" si="1"/>
        <v>0.43680000000000002</v>
      </c>
      <c r="F10" s="50"/>
      <c r="G10" s="54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61">
        <f t="shared" si="2"/>
        <v>0</v>
      </c>
    </row>
    <row r="11" spans="2:129" x14ac:dyDescent="0.25">
      <c r="B11" s="43" t="s">
        <v>28</v>
      </c>
      <c r="C11" s="9">
        <v>10000000</v>
      </c>
      <c r="E11" s="56">
        <f t="shared" si="1"/>
        <v>0.46350000000000002</v>
      </c>
      <c r="F11" s="50"/>
      <c r="G11" s="54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61">
        <f t="shared" si="2"/>
        <v>0</v>
      </c>
    </row>
    <row r="12" spans="2:129" x14ac:dyDescent="0.25">
      <c r="B12" s="43" t="s">
        <v>29</v>
      </c>
      <c r="C12" s="9">
        <v>0.1</v>
      </c>
      <c r="E12" s="56">
        <f t="shared" si="1"/>
        <v>0.49020000000000002</v>
      </c>
      <c r="F12" s="50"/>
      <c r="G12" s="54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61">
        <f t="shared" si="2"/>
        <v>0</v>
      </c>
    </row>
    <row r="13" spans="2:129" x14ac:dyDescent="0.25">
      <c r="B13" s="44" t="s">
        <v>30</v>
      </c>
      <c r="C13" s="6" t="s">
        <v>36</v>
      </c>
      <c r="E13" s="56">
        <f t="shared" si="1"/>
        <v>0.51690000000000003</v>
      </c>
      <c r="F13" s="50"/>
      <c r="G13" s="54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61">
        <f t="shared" si="2"/>
        <v>0</v>
      </c>
    </row>
    <row r="14" spans="2:129" x14ac:dyDescent="0.25">
      <c r="E14" s="56">
        <f t="shared" si="1"/>
        <v>0.54359999999999997</v>
      </c>
      <c r="F14" s="50"/>
      <c r="G14" s="54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61">
        <f t="shared" si="2"/>
        <v>0</v>
      </c>
    </row>
    <row r="15" spans="2:129" x14ac:dyDescent="0.25">
      <c r="B15" s="41" t="s">
        <v>31</v>
      </c>
      <c r="E15" s="56">
        <f t="shared" si="1"/>
        <v>0.57029999999999992</v>
      </c>
      <c r="F15" s="50"/>
      <c r="G15" s="54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61">
        <f t="shared" si="2"/>
        <v>0</v>
      </c>
    </row>
    <row r="16" spans="2:129" x14ac:dyDescent="0.25">
      <c r="B16" s="42" t="s">
        <v>32</v>
      </c>
      <c r="C16" s="4">
        <v>3</v>
      </c>
      <c r="E16" s="56">
        <f t="shared" si="1"/>
        <v>0.59699999999999986</v>
      </c>
      <c r="F16" s="50"/>
      <c r="G16" s="54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61">
        <f t="shared" si="2"/>
        <v>0</v>
      </c>
    </row>
    <row r="17" spans="2:107" x14ac:dyDescent="0.25">
      <c r="B17" s="43" t="s">
        <v>33</v>
      </c>
      <c r="C17" s="9">
        <v>0.33</v>
      </c>
      <c r="E17" s="56">
        <f t="shared" si="1"/>
        <v>0.62369999999999981</v>
      </c>
      <c r="F17" s="50"/>
      <c r="G17" s="54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61">
        <f t="shared" si="2"/>
        <v>0</v>
      </c>
    </row>
    <row r="18" spans="2:107" x14ac:dyDescent="0.25">
      <c r="B18" s="43" t="s">
        <v>34</v>
      </c>
      <c r="C18" s="9">
        <v>100</v>
      </c>
      <c r="E18" s="56">
        <f t="shared" si="1"/>
        <v>0.65039999999999976</v>
      </c>
      <c r="F18" s="50"/>
      <c r="G18" s="54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61">
        <f t="shared" si="2"/>
        <v>0</v>
      </c>
    </row>
    <row r="19" spans="2:107" x14ac:dyDescent="0.25">
      <c r="B19" s="44" t="s">
        <v>35</v>
      </c>
      <c r="C19" s="6">
        <v>100</v>
      </c>
      <c r="E19" s="56">
        <f t="shared" si="1"/>
        <v>0.6770999999999997</v>
      </c>
      <c r="F19" s="50"/>
      <c r="G19" s="54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61">
        <f t="shared" si="2"/>
        <v>0</v>
      </c>
    </row>
    <row r="20" spans="2:107" x14ac:dyDescent="0.25">
      <c r="E20" s="56">
        <f>+E19+($C$16-$C$17)/$C$18</f>
        <v>0.70379999999999965</v>
      </c>
      <c r="F20" s="50"/>
      <c r="G20" s="54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61">
        <f t="shared" si="2"/>
        <v>0</v>
      </c>
    </row>
    <row r="21" spans="2:107" x14ac:dyDescent="0.25">
      <c r="E21" s="56">
        <f t="shared" si="1"/>
        <v>0.73049999999999959</v>
      </c>
      <c r="F21" s="50"/>
      <c r="G21" s="54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61">
        <f t="shared" si="2"/>
        <v>0</v>
      </c>
    </row>
    <row r="22" spans="2:107" x14ac:dyDescent="0.25">
      <c r="E22" s="56">
        <f t="shared" si="1"/>
        <v>0.75719999999999954</v>
      </c>
      <c r="F22" s="50"/>
      <c r="G22" s="54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61">
        <f t="shared" si="2"/>
        <v>0</v>
      </c>
    </row>
    <row r="23" spans="2:107" x14ac:dyDescent="0.25">
      <c r="E23" s="56">
        <f t="shared" si="1"/>
        <v>0.78389999999999949</v>
      </c>
      <c r="F23" s="50"/>
      <c r="G23" s="54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61">
        <f t="shared" si="2"/>
        <v>0</v>
      </c>
    </row>
    <row r="24" spans="2:107" x14ac:dyDescent="0.25">
      <c r="E24" s="56">
        <f t="shared" si="1"/>
        <v>0.81059999999999943</v>
      </c>
      <c r="F24" s="50"/>
      <c r="G24" s="54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61">
        <f t="shared" si="2"/>
        <v>0</v>
      </c>
    </row>
    <row r="25" spans="2:107" x14ac:dyDescent="0.25">
      <c r="E25" s="56">
        <f t="shared" si="1"/>
        <v>0.83729999999999938</v>
      </c>
      <c r="F25" s="50"/>
      <c r="G25" s="54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61">
        <f t="shared" si="2"/>
        <v>0</v>
      </c>
    </row>
    <row r="26" spans="2:107" x14ac:dyDescent="0.25">
      <c r="E26" s="56">
        <f t="shared" si="1"/>
        <v>0.86399999999999932</v>
      </c>
      <c r="F26" s="50"/>
      <c r="G26" s="54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61">
        <f t="shared" si="2"/>
        <v>0</v>
      </c>
    </row>
    <row r="27" spans="2:107" x14ac:dyDescent="0.25">
      <c r="E27" s="56">
        <f t="shared" si="1"/>
        <v>0.89069999999999927</v>
      </c>
      <c r="F27" s="50"/>
      <c r="G27" s="54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61">
        <f t="shared" si="2"/>
        <v>0</v>
      </c>
    </row>
    <row r="28" spans="2:107" x14ac:dyDescent="0.25">
      <c r="E28" s="56">
        <f t="shared" si="1"/>
        <v>0.91739999999999922</v>
      </c>
      <c r="F28" s="50"/>
      <c r="G28" s="54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61">
        <f t="shared" si="2"/>
        <v>0</v>
      </c>
    </row>
    <row r="29" spans="2:107" x14ac:dyDescent="0.25">
      <c r="E29" s="56">
        <f>+E28+($C$16-$C$17)/$C$18</f>
        <v>0.94409999999999916</v>
      </c>
      <c r="F29" s="50"/>
      <c r="G29" s="54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61">
        <f t="shared" si="2"/>
        <v>0</v>
      </c>
    </row>
    <row r="30" spans="2:107" x14ac:dyDescent="0.25">
      <c r="E30" s="56">
        <f t="shared" si="1"/>
        <v>0.97079999999999911</v>
      </c>
      <c r="F30" s="50"/>
      <c r="G30" s="54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61">
        <f t="shared" si="2"/>
        <v>0</v>
      </c>
    </row>
    <row r="31" spans="2:107" x14ac:dyDescent="0.25">
      <c r="E31" s="56">
        <f t="shared" si="1"/>
        <v>0.99749999999999905</v>
      </c>
      <c r="F31" s="50"/>
      <c r="G31" s="54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61">
        <f t="shared" si="2"/>
        <v>0</v>
      </c>
    </row>
    <row r="32" spans="2:107" x14ac:dyDescent="0.25">
      <c r="E32" s="56">
        <f t="shared" si="1"/>
        <v>1.0241999999999991</v>
      </c>
      <c r="F32" s="50"/>
      <c r="G32" s="54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61">
        <f t="shared" si="2"/>
        <v>0</v>
      </c>
    </row>
    <row r="33" spans="5:107" x14ac:dyDescent="0.25">
      <c r="E33" s="56">
        <f t="shared" si="1"/>
        <v>1.0508999999999991</v>
      </c>
      <c r="F33" s="50"/>
      <c r="G33" s="54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61">
        <f t="shared" si="2"/>
        <v>0</v>
      </c>
    </row>
    <row r="34" spans="5:107" x14ac:dyDescent="0.25">
      <c r="E34" s="56">
        <f t="shared" si="1"/>
        <v>1.077599999999999</v>
      </c>
      <c r="F34" s="50"/>
      <c r="G34" s="54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61">
        <f t="shared" si="2"/>
        <v>0</v>
      </c>
    </row>
    <row r="35" spans="5:107" x14ac:dyDescent="0.25">
      <c r="E35" s="56">
        <f t="shared" si="1"/>
        <v>1.1042999999999989</v>
      </c>
      <c r="F35" s="50"/>
      <c r="G35" s="54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61">
        <f t="shared" si="2"/>
        <v>42999.999999988606</v>
      </c>
    </row>
    <row r="36" spans="5:107" x14ac:dyDescent="0.25">
      <c r="E36" s="56">
        <f t="shared" si="1"/>
        <v>1.1309999999999989</v>
      </c>
      <c r="F36" s="50"/>
      <c r="G36" s="54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61">
        <f t="shared" si="2"/>
        <v>309999.99999998807</v>
      </c>
    </row>
    <row r="37" spans="5:107" x14ac:dyDescent="0.25">
      <c r="E37" s="56">
        <f t="shared" si="1"/>
        <v>1.1576999999999988</v>
      </c>
      <c r="F37" s="50"/>
      <c r="G37" s="54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61">
        <f t="shared" si="2"/>
        <v>576999.99999998754</v>
      </c>
    </row>
    <row r="38" spans="5:107" x14ac:dyDescent="0.25">
      <c r="E38" s="56">
        <f t="shared" si="1"/>
        <v>1.1843999999999988</v>
      </c>
      <c r="F38" s="50"/>
      <c r="G38" s="54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61">
        <f t="shared" si="2"/>
        <v>843999.99999998696</v>
      </c>
    </row>
    <row r="39" spans="5:107" x14ac:dyDescent="0.25">
      <c r="E39" s="56">
        <f t="shared" si="1"/>
        <v>1.2110999999999987</v>
      </c>
      <c r="F39" s="50"/>
      <c r="G39" s="54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61">
        <f t="shared" si="2"/>
        <v>1110999.9999999865</v>
      </c>
    </row>
    <row r="40" spans="5:107" x14ac:dyDescent="0.25">
      <c r="E40" s="56">
        <f t="shared" si="1"/>
        <v>1.2377999999999987</v>
      </c>
      <c r="F40" s="50"/>
      <c r="G40" s="54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61">
        <f t="shared" si="2"/>
        <v>1377999.9999999858</v>
      </c>
    </row>
    <row r="41" spans="5:107" x14ac:dyDescent="0.25">
      <c r="E41" s="56">
        <f t="shared" si="1"/>
        <v>1.2644999999999986</v>
      </c>
      <c r="F41" s="50"/>
      <c r="G41" s="54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61">
        <f t="shared" si="2"/>
        <v>1644999.9999999853</v>
      </c>
    </row>
    <row r="42" spans="5:107" x14ac:dyDescent="0.25">
      <c r="E42" s="56">
        <f t="shared" si="1"/>
        <v>1.2911999999999986</v>
      </c>
      <c r="F42" s="50"/>
      <c r="G42" s="54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61">
        <f t="shared" si="2"/>
        <v>1911999.9999999849</v>
      </c>
    </row>
    <row r="43" spans="5:107" x14ac:dyDescent="0.25">
      <c r="E43" s="56">
        <f t="shared" si="1"/>
        <v>1.3178999999999985</v>
      </c>
      <c r="F43" s="50"/>
      <c r="G43" s="54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61">
        <f t="shared" si="2"/>
        <v>2178999.9999999842</v>
      </c>
    </row>
    <row r="44" spans="5:107" x14ac:dyDescent="0.25">
      <c r="E44" s="56">
        <f t="shared" si="1"/>
        <v>1.3445999999999985</v>
      </c>
      <c r="F44" s="50"/>
      <c r="G44" s="54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61">
        <f t="shared" si="2"/>
        <v>2445999.9999999837</v>
      </c>
    </row>
    <row r="45" spans="5:107" x14ac:dyDescent="0.25">
      <c r="E45" s="56">
        <f t="shared" si="1"/>
        <v>1.3712999999999984</v>
      </c>
      <c r="F45" s="50"/>
      <c r="G45" s="54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61">
        <f t="shared" si="2"/>
        <v>2712999.9999999832</v>
      </c>
    </row>
    <row r="46" spans="5:107" x14ac:dyDescent="0.25">
      <c r="E46" s="56">
        <f t="shared" si="1"/>
        <v>1.3979999999999984</v>
      </c>
      <c r="F46" s="50"/>
      <c r="G46" s="54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61">
        <f t="shared" si="2"/>
        <v>2979999.9999999828</v>
      </c>
    </row>
    <row r="47" spans="5:107" x14ac:dyDescent="0.25">
      <c r="E47" s="56">
        <f t="shared" si="1"/>
        <v>1.4246999999999983</v>
      </c>
      <c r="F47" s="50"/>
      <c r="G47" s="54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61">
        <f t="shared" si="2"/>
        <v>3246999.9999999823</v>
      </c>
    </row>
    <row r="48" spans="5:107" x14ac:dyDescent="0.25">
      <c r="E48" s="56">
        <f t="shared" si="1"/>
        <v>1.4513999999999982</v>
      </c>
      <c r="F48" s="50"/>
      <c r="G48" s="54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61">
        <f t="shared" si="2"/>
        <v>3513999.9999999814</v>
      </c>
    </row>
    <row r="49" spans="5:107" x14ac:dyDescent="0.25">
      <c r="E49" s="56">
        <f t="shared" si="1"/>
        <v>1.4780999999999982</v>
      </c>
      <c r="F49" s="50"/>
      <c r="G49" s="54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61">
        <f t="shared" si="2"/>
        <v>3780999.9999999809</v>
      </c>
    </row>
    <row r="50" spans="5:107" x14ac:dyDescent="0.25">
      <c r="E50" s="56">
        <f t="shared" si="1"/>
        <v>1.5047999999999981</v>
      </c>
      <c r="F50" s="50"/>
      <c r="G50" s="54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61">
        <f t="shared" si="2"/>
        <v>4047999.9999999804</v>
      </c>
    </row>
    <row r="51" spans="5:107" x14ac:dyDescent="0.25">
      <c r="E51" s="56">
        <f t="shared" si="1"/>
        <v>1.5314999999999981</v>
      </c>
      <c r="F51" s="50"/>
      <c r="G51" s="54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61">
        <f t="shared" si="2"/>
        <v>4314999.9999999795</v>
      </c>
    </row>
    <row r="52" spans="5:107" x14ac:dyDescent="0.25">
      <c r="E52" s="56">
        <f t="shared" si="1"/>
        <v>1.558199999999998</v>
      </c>
      <c r="F52" s="50"/>
      <c r="G52" s="54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61">
        <f t="shared" si="2"/>
        <v>4581999.9999999795</v>
      </c>
    </row>
    <row r="53" spans="5:107" x14ac:dyDescent="0.25">
      <c r="E53" s="56">
        <f t="shared" si="1"/>
        <v>1.584899999999998</v>
      </c>
      <c r="F53" s="50"/>
      <c r="G53" s="54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61">
        <f t="shared" si="2"/>
        <v>4848999.9999999786</v>
      </c>
    </row>
    <row r="54" spans="5:107" x14ac:dyDescent="0.25">
      <c r="E54" s="56">
        <f t="shared" si="1"/>
        <v>1.6115999999999979</v>
      </c>
      <c r="F54" s="50"/>
      <c r="G54" s="54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61">
        <f t="shared" si="2"/>
        <v>5115999.9999999786</v>
      </c>
    </row>
    <row r="55" spans="5:107" x14ac:dyDescent="0.25">
      <c r="E55" s="56">
        <f t="shared" si="1"/>
        <v>1.6382999999999979</v>
      </c>
      <c r="F55" s="50"/>
      <c r="G55" s="54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61">
        <f t="shared" si="2"/>
        <v>5382999.9999999776</v>
      </c>
    </row>
    <row r="56" spans="5:107" x14ac:dyDescent="0.25">
      <c r="E56" s="56">
        <f t="shared" si="1"/>
        <v>1.6649999999999978</v>
      </c>
      <c r="F56" s="50"/>
      <c r="G56" s="54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61">
        <f t="shared" si="2"/>
        <v>5649999.9999999776</v>
      </c>
    </row>
    <row r="57" spans="5:107" x14ac:dyDescent="0.25">
      <c r="E57" s="56">
        <f t="shared" si="1"/>
        <v>1.6916999999999978</v>
      </c>
      <c r="F57" s="50"/>
      <c r="G57" s="54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61">
        <f t="shared" si="2"/>
        <v>5916999.9999999767</v>
      </c>
    </row>
    <row r="58" spans="5:107" x14ac:dyDescent="0.25">
      <c r="E58" s="56">
        <f t="shared" si="1"/>
        <v>1.7183999999999977</v>
      </c>
      <c r="F58" s="50"/>
      <c r="G58" s="54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61">
        <f t="shared" si="2"/>
        <v>6183999.9999999758</v>
      </c>
    </row>
    <row r="59" spans="5:107" x14ac:dyDescent="0.25">
      <c r="E59" s="56">
        <f t="shared" si="1"/>
        <v>1.7450999999999977</v>
      </c>
      <c r="F59" s="50"/>
      <c r="G59" s="54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61">
        <f t="shared" si="2"/>
        <v>6450999.9999999758</v>
      </c>
    </row>
    <row r="60" spans="5:107" x14ac:dyDescent="0.25">
      <c r="E60" s="56">
        <f t="shared" si="1"/>
        <v>1.7717999999999976</v>
      </c>
      <c r="F60" s="50"/>
      <c r="G60" s="54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61">
        <f t="shared" si="2"/>
        <v>6717999.9999999749</v>
      </c>
    </row>
    <row r="61" spans="5:107" x14ac:dyDescent="0.25">
      <c r="E61" s="56">
        <f t="shared" si="1"/>
        <v>1.7984999999999975</v>
      </c>
      <c r="F61" s="50"/>
      <c r="G61" s="54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61">
        <f t="shared" si="2"/>
        <v>6984999.9999999749</v>
      </c>
    </row>
    <row r="62" spans="5:107" x14ac:dyDescent="0.25">
      <c r="E62" s="56">
        <f t="shared" si="1"/>
        <v>1.8251999999999975</v>
      </c>
      <c r="F62" s="50"/>
      <c r="G62" s="54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61">
        <f t="shared" si="2"/>
        <v>7251999.9999999739</v>
      </c>
    </row>
    <row r="63" spans="5:107" x14ac:dyDescent="0.25">
      <c r="E63" s="56">
        <f t="shared" si="1"/>
        <v>1.8518999999999974</v>
      </c>
      <c r="F63" s="50"/>
      <c r="G63" s="54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61">
        <f t="shared" si="2"/>
        <v>7518999.9999999739</v>
      </c>
    </row>
    <row r="64" spans="5:107" x14ac:dyDescent="0.25">
      <c r="E64" s="56">
        <f t="shared" si="1"/>
        <v>1.8785999999999974</v>
      </c>
      <c r="F64" s="50"/>
      <c r="G64" s="54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61">
        <f t="shared" si="2"/>
        <v>7785999.999999973</v>
      </c>
    </row>
    <row r="65" spans="5:107" x14ac:dyDescent="0.25">
      <c r="E65" s="56">
        <f t="shared" si="1"/>
        <v>1.9052999999999973</v>
      </c>
      <c r="F65" s="50"/>
      <c r="G65" s="54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61">
        <f t="shared" si="2"/>
        <v>8052999.9999999721</v>
      </c>
    </row>
    <row r="66" spans="5:107" x14ac:dyDescent="0.25">
      <c r="E66" s="56">
        <f t="shared" si="1"/>
        <v>1.9319999999999973</v>
      </c>
      <c r="F66" s="50"/>
      <c r="G66" s="54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61">
        <f t="shared" si="2"/>
        <v>8319999.9999999721</v>
      </c>
    </row>
    <row r="67" spans="5:107" x14ac:dyDescent="0.25">
      <c r="E67" s="56">
        <f t="shared" si="1"/>
        <v>1.9586999999999972</v>
      </c>
      <c r="F67" s="50"/>
      <c r="G67" s="54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61">
        <f t="shared" si="2"/>
        <v>8586999.9999999721</v>
      </c>
    </row>
    <row r="68" spans="5:107" x14ac:dyDescent="0.25">
      <c r="E68" s="56">
        <f t="shared" si="1"/>
        <v>1.9853999999999972</v>
      </c>
      <c r="F68" s="50"/>
      <c r="G68" s="54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61">
        <f t="shared" si="2"/>
        <v>8853999.9999999702</v>
      </c>
    </row>
    <row r="69" spans="5:107" x14ac:dyDescent="0.25">
      <c r="E69" s="56">
        <f t="shared" si="1"/>
        <v>2.0120999999999971</v>
      </c>
      <c r="F69" s="50"/>
      <c r="G69" s="54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61">
        <f t="shared" si="2"/>
        <v>9120999.9999999702</v>
      </c>
    </row>
    <row r="70" spans="5:107" x14ac:dyDescent="0.25">
      <c r="E70" s="56">
        <f t="shared" si="1"/>
        <v>2.0387999999999971</v>
      </c>
      <c r="F70" s="50"/>
      <c r="G70" s="54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61">
        <f t="shared" si="2"/>
        <v>9387999.9999999702</v>
      </c>
    </row>
    <row r="71" spans="5:107" x14ac:dyDescent="0.25">
      <c r="E71" s="56">
        <f t="shared" si="1"/>
        <v>2.065499999999997</v>
      </c>
      <c r="F71" s="50"/>
      <c r="G71" s="54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61">
        <f t="shared" si="2"/>
        <v>9654999.9999999683</v>
      </c>
    </row>
    <row r="72" spans="5:107" x14ac:dyDescent="0.25">
      <c r="E72" s="56">
        <f>+E71+($C$16-$C$17)/$C$18</f>
        <v>2.092199999999997</v>
      </c>
      <c r="F72" s="50"/>
      <c r="G72" s="54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61">
        <f t="shared" ref="DC72:DC106" si="3">+MAX(E72-$C$10,0)*$C$11</f>
        <v>9921999.9999999683</v>
      </c>
    </row>
    <row r="73" spans="5:107" x14ac:dyDescent="0.25">
      <c r="E73" s="56">
        <f>+E72+($C$16-$C$17)/$C$18</f>
        <v>2.1188999999999969</v>
      </c>
      <c r="F73" s="50"/>
      <c r="G73" s="54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61">
        <f t="shared" si="3"/>
        <v>10188999.999999968</v>
      </c>
    </row>
    <row r="74" spans="5:107" x14ac:dyDescent="0.25">
      <c r="E74" s="56">
        <f>+E73+($C$16-$C$17)/$C$18</f>
        <v>2.1455999999999968</v>
      </c>
      <c r="F74" s="50"/>
      <c r="G74" s="54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61">
        <f t="shared" si="3"/>
        <v>10455999.999999968</v>
      </c>
    </row>
    <row r="75" spans="5:107" x14ac:dyDescent="0.25">
      <c r="E75" s="56">
        <f>+E74+($C$16-$C$17)/$C$18</f>
        <v>2.1722999999999968</v>
      </c>
      <c r="F75" s="50"/>
      <c r="G75" s="54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61">
        <f t="shared" si="3"/>
        <v>10722999.999999966</v>
      </c>
    </row>
    <row r="76" spans="5:107" x14ac:dyDescent="0.25">
      <c r="E76" s="56">
        <f>+E75+($C$16-$C$17)/$C$18</f>
        <v>2.1989999999999967</v>
      </c>
      <c r="F76" s="50"/>
      <c r="G76" s="54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61">
        <f t="shared" si="3"/>
        <v>10989999.999999966</v>
      </c>
    </row>
    <row r="77" spans="5:107" x14ac:dyDescent="0.25">
      <c r="E77" s="56">
        <f>+E76+($C$16-$C$17)/$C$18</f>
        <v>2.2256999999999967</v>
      </c>
      <c r="F77" s="50"/>
      <c r="G77" s="54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61">
        <f t="shared" si="3"/>
        <v>11256999.999999966</v>
      </c>
    </row>
    <row r="78" spans="5:107" x14ac:dyDescent="0.25">
      <c r="E78" s="56">
        <f>+E77+($C$16-$C$17)/$C$18</f>
        <v>2.2523999999999966</v>
      </c>
      <c r="F78" s="50"/>
      <c r="G78" s="54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61">
        <f t="shared" si="3"/>
        <v>11523999.999999965</v>
      </c>
    </row>
    <row r="79" spans="5:107" x14ac:dyDescent="0.25">
      <c r="E79" s="56">
        <f>+E78+($C$16-$C$17)/$C$18</f>
        <v>2.2790999999999966</v>
      </c>
      <c r="F79" s="50"/>
      <c r="G79" s="54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61">
        <f t="shared" si="3"/>
        <v>11790999.999999965</v>
      </c>
    </row>
    <row r="80" spans="5:107" x14ac:dyDescent="0.25">
      <c r="E80" s="56">
        <f>+E79+($C$16-$C$17)/$C$18</f>
        <v>2.3057999999999965</v>
      </c>
      <c r="F80" s="50"/>
      <c r="G80" s="54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61">
        <f t="shared" si="3"/>
        <v>12057999.999999965</v>
      </c>
    </row>
    <row r="81" spans="5:107" x14ac:dyDescent="0.25">
      <c r="E81" s="56">
        <f>+E80+($C$16-$C$17)/$C$18</f>
        <v>2.3324999999999965</v>
      </c>
      <c r="F81" s="50"/>
      <c r="G81" s="54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61">
        <f t="shared" si="3"/>
        <v>12324999.999999965</v>
      </c>
    </row>
    <row r="82" spans="5:107" x14ac:dyDescent="0.25">
      <c r="E82" s="56">
        <f>+E81+($C$16-$C$17)/$C$18</f>
        <v>2.3591999999999964</v>
      </c>
      <c r="F82" s="50"/>
      <c r="G82" s="54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61">
        <f t="shared" si="3"/>
        <v>12591999.999999963</v>
      </c>
    </row>
    <row r="83" spans="5:107" x14ac:dyDescent="0.25">
      <c r="E83" s="56">
        <f>+E82+($C$16-$C$17)/$C$18</f>
        <v>2.3858999999999964</v>
      </c>
      <c r="F83" s="50"/>
      <c r="G83" s="54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61">
        <f t="shared" si="3"/>
        <v>12858999.999999963</v>
      </c>
    </row>
    <row r="84" spans="5:107" x14ac:dyDescent="0.25">
      <c r="E84" s="56">
        <f>+E83+($C$16-$C$17)/$C$18</f>
        <v>2.4125999999999963</v>
      </c>
      <c r="F84" s="50"/>
      <c r="G84" s="54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61">
        <f t="shared" si="3"/>
        <v>13125999.999999963</v>
      </c>
    </row>
    <row r="85" spans="5:107" x14ac:dyDescent="0.25">
      <c r="E85" s="56">
        <f>+E84+($C$16-$C$17)/$C$18</f>
        <v>2.4392999999999962</v>
      </c>
      <c r="F85" s="50"/>
      <c r="G85" s="54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61">
        <f t="shared" si="3"/>
        <v>13392999.999999961</v>
      </c>
    </row>
    <row r="86" spans="5:107" x14ac:dyDescent="0.25">
      <c r="E86" s="56">
        <f>+E85+($C$16-$C$17)/$C$18</f>
        <v>2.4659999999999962</v>
      </c>
      <c r="F86" s="50"/>
      <c r="G86" s="54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61">
        <f t="shared" si="3"/>
        <v>13659999.999999961</v>
      </c>
    </row>
    <row r="87" spans="5:107" x14ac:dyDescent="0.25">
      <c r="E87" s="56">
        <f>+E86+($C$16-$C$17)/$C$18</f>
        <v>2.4926999999999961</v>
      </c>
      <c r="F87" s="50"/>
      <c r="G87" s="54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61">
        <f t="shared" si="3"/>
        <v>13926999.999999961</v>
      </c>
    </row>
    <row r="88" spans="5:107" x14ac:dyDescent="0.25">
      <c r="E88" s="56">
        <f>+E87+($C$16-$C$17)/$C$18</f>
        <v>2.5193999999999961</v>
      </c>
      <c r="F88" s="50"/>
      <c r="G88" s="54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61">
        <f t="shared" si="3"/>
        <v>14193999.999999961</v>
      </c>
    </row>
    <row r="89" spans="5:107" x14ac:dyDescent="0.25">
      <c r="E89" s="56">
        <f>+E88+($C$16-$C$17)/$C$18</f>
        <v>2.546099999999996</v>
      </c>
      <c r="F89" s="50"/>
      <c r="G89" s="54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61">
        <f t="shared" si="3"/>
        <v>14460999.999999959</v>
      </c>
    </row>
    <row r="90" spans="5:107" x14ac:dyDescent="0.25">
      <c r="E90" s="56">
        <f>+E89+($C$16-$C$17)/$C$18</f>
        <v>2.572799999999996</v>
      </c>
      <c r="F90" s="50"/>
      <c r="G90" s="54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61">
        <f t="shared" si="3"/>
        <v>14727999.999999959</v>
      </c>
    </row>
    <row r="91" spans="5:107" x14ac:dyDescent="0.25">
      <c r="E91" s="56">
        <f>+E90+($C$16-$C$17)/$C$18</f>
        <v>2.5994999999999959</v>
      </c>
      <c r="F91" s="50"/>
      <c r="G91" s="54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61">
        <f t="shared" si="3"/>
        <v>14994999.999999959</v>
      </c>
    </row>
    <row r="92" spans="5:107" x14ac:dyDescent="0.25">
      <c r="E92" s="56">
        <f>+E91+($C$16-$C$17)/$C$18</f>
        <v>2.6261999999999959</v>
      </c>
      <c r="F92" s="50"/>
      <c r="G92" s="54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61">
        <f t="shared" si="3"/>
        <v>15261999.999999957</v>
      </c>
    </row>
    <row r="93" spans="5:107" x14ac:dyDescent="0.25">
      <c r="E93" s="56">
        <f>+E92+($C$16-$C$17)/$C$18</f>
        <v>2.6528999999999958</v>
      </c>
      <c r="F93" s="50"/>
      <c r="G93" s="54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61">
        <f t="shared" si="3"/>
        <v>15528999.999999957</v>
      </c>
    </row>
    <row r="94" spans="5:107" x14ac:dyDescent="0.25">
      <c r="E94" s="56">
        <f>+E93+($C$16-$C$17)/$C$18</f>
        <v>2.6795999999999958</v>
      </c>
      <c r="F94" s="50"/>
      <c r="G94" s="54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61">
        <f t="shared" si="3"/>
        <v>15795999.999999957</v>
      </c>
    </row>
    <row r="95" spans="5:107" x14ac:dyDescent="0.25">
      <c r="E95" s="56">
        <f>+E94+($C$16-$C$17)/$C$18</f>
        <v>2.7062999999999957</v>
      </c>
      <c r="F95" s="50"/>
      <c r="G95" s="54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61">
        <f t="shared" si="3"/>
        <v>16062999.999999955</v>
      </c>
    </row>
    <row r="96" spans="5:107" x14ac:dyDescent="0.25">
      <c r="E96" s="56">
        <f>+E95+($C$16-$C$17)/$C$18</f>
        <v>2.7329999999999957</v>
      </c>
      <c r="F96" s="50"/>
      <c r="G96" s="54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61">
        <f t="shared" si="3"/>
        <v>16329999.999999955</v>
      </c>
    </row>
    <row r="97" spans="5:107" x14ac:dyDescent="0.25">
      <c r="E97" s="56">
        <f>+E96+($C$16-$C$17)/$C$18</f>
        <v>2.7596999999999956</v>
      </c>
      <c r="F97" s="50"/>
      <c r="G97" s="54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61">
        <f t="shared" si="3"/>
        <v>16596999.999999955</v>
      </c>
    </row>
    <row r="98" spans="5:107" x14ac:dyDescent="0.25">
      <c r="E98" s="56">
        <f>+E97+($C$16-$C$17)/$C$18</f>
        <v>2.7863999999999955</v>
      </c>
      <c r="F98" s="50"/>
      <c r="G98" s="54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61">
        <f t="shared" si="3"/>
        <v>16863999.999999955</v>
      </c>
    </row>
    <row r="99" spans="5:107" x14ac:dyDescent="0.25">
      <c r="E99" s="56">
        <f>+E98+($C$16-$C$17)/$C$18</f>
        <v>2.8130999999999955</v>
      </c>
      <c r="F99" s="50"/>
      <c r="G99" s="54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61">
        <f t="shared" si="3"/>
        <v>17130999.999999955</v>
      </c>
    </row>
    <row r="100" spans="5:107" x14ac:dyDescent="0.25">
      <c r="E100" s="56">
        <f>+E99+($C$16-$C$17)/$C$18</f>
        <v>2.8397999999999954</v>
      </c>
      <c r="F100" s="50"/>
      <c r="G100" s="54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61">
        <f t="shared" si="3"/>
        <v>17397999.999999955</v>
      </c>
    </row>
    <row r="101" spans="5:107" x14ac:dyDescent="0.25">
      <c r="E101" s="56">
        <f>+E100+($C$16-$C$17)/$C$18</f>
        <v>2.8664999999999954</v>
      </c>
      <c r="F101" s="50"/>
      <c r="G101" s="54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61">
        <f t="shared" si="3"/>
        <v>17664999.999999952</v>
      </c>
    </row>
    <row r="102" spans="5:107" x14ac:dyDescent="0.25">
      <c r="E102" s="56">
        <f>+E101+($C$16-$C$17)/$C$18</f>
        <v>2.8931999999999953</v>
      </c>
      <c r="F102" s="50"/>
      <c r="G102" s="54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61">
        <f t="shared" si="3"/>
        <v>17931999.999999952</v>
      </c>
    </row>
    <row r="103" spans="5:107" x14ac:dyDescent="0.25">
      <c r="E103" s="56">
        <f>+E102+($C$16-$C$17)/$C$18</f>
        <v>2.9198999999999953</v>
      </c>
      <c r="F103" s="50"/>
      <c r="G103" s="54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61">
        <f t="shared" si="3"/>
        <v>18198999.999999952</v>
      </c>
    </row>
    <row r="104" spans="5:107" x14ac:dyDescent="0.25">
      <c r="E104" s="56">
        <f>+E103+($C$16-$C$17)/$C$18</f>
        <v>2.9465999999999952</v>
      </c>
      <c r="F104" s="50"/>
      <c r="G104" s="54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61">
        <f t="shared" si="3"/>
        <v>18465999.999999952</v>
      </c>
    </row>
    <row r="105" spans="5:107" x14ac:dyDescent="0.25">
      <c r="E105" s="56">
        <f>+E104+($C$16-$C$17)/$C$18</f>
        <v>2.9732999999999952</v>
      </c>
      <c r="F105" s="50"/>
      <c r="G105" s="54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61">
        <f t="shared" si="3"/>
        <v>18732999.999999952</v>
      </c>
    </row>
    <row r="106" spans="5:107" x14ac:dyDescent="0.25">
      <c r="E106" s="57">
        <f>+E105+($C$16-$C$17)/$C$18</f>
        <v>2.9999999999999951</v>
      </c>
      <c r="F106" s="51"/>
      <c r="G106" s="64">
        <v>0</v>
      </c>
      <c r="H106" s="65">
        <v>0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  <c r="AB106" s="65">
        <v>0</v>
      </c>
      <c r="AC106" s="65">
        <v>0</v>
      </c>
      <c r="AD106" s="65">
        <v>0</v>
      </c>
      <c r="AE106" s="65">
        <v>0</v>
      </c>
      <c r="AF106" s="65">
        <v>0</v>
      </c>
      <c r="AG106" s="65">
        <v>0</v>
      </c>
      <c r="AH106" s="65">
        <v>0</v>
      </c>
      <c r="AI106" s="65">
        <v>0</v>
      </c>
      <c r="AJ106" s="65">
        <v>0</v>
      </c>
      <c r="AK106" s="65">
        <v>0</v>
      </c>
      <c r="AL106" s="65">
        <v>0</v>
      </c>
      <c r="AM106" s="65">
        <v>0</v>
      </c>
      <c r="AN106" s="65">
        <v>0</v>
      </c>
      <c r="AO106" s="65">
        <v>0</v>
      </c>
      <c r="AP106" s="65">
        <v>0</v>
      </c>
      <c r="AQ106" s="65">
        <v>0</v>
      </c>
      <c r="AR106" s="65">
        <v>0</v>
      </c>
      <c r="AS106" s="65">
        <v>0</v>
      </c>
      <c r="AT106" s="65">
        <v>0</v>
      </c>
      <c r="AU106" s="65">
        <v>0</v>
      </c>
      <c r="AV106" s="65">
        <v>0</v>
      </c>
      <c r="AW106" s="65">
        <v>0</v>
      </c>
      <c r="AX106" s="65">
        <v>0</v>
      </c>
      <c r="AY106" s="65">
        <v>0</v>
      </c>
      <c r="AZ106" s="65">
        <v>0</v>
      </c>
      <c r="BA106" s="65">
        <v>0</v>
      </c>
      <c r="BB106" s="65">
        <v>0</v>
      </c>
      <c r="BC106" s="65">
        <v>0</v>
      </c>
      <c r="BD106" s="65">
        <v>0</v>
      </c>
      <c r="BE106" s="65">
        <v>0</v>
      </c>
      <c r="BF106" s="65">
        <v>0</v>
      </c>
      <c r="BG106" s="65">
        <v>0</v>
      </c>
      <c r="BH106" s="65">
        <v>0</v>
      </c>
      <c r="BI106" s="65">
        <v>0</v>
      </c>
      <c r="BJ106" s="65">
        <v>0</v>
      </c>
      <c r="BK106" s="65">
        <v>0</v>
      </c>
      <c r="BL106" s="65">
        <v>0</v>
      </c>
      <c r="BM106" s="65">
        <v>0</v>
      </c>
      <c r="BN106" s="65">
        <v>0</v>
      </c>
      <c r="BO106" s="65">
        <v>0</v>
      </c>
      <c r="BP106" s="65">
        <v>0</v>
      </c>
      <c r="BQ106" s="65">
        <v>0</v>
      </c>
      <c r="BR106" s="65">
        <v>0</v>
      </c>
      <c r="BS106" s="65">
        <v>0</v>
      </c>
      <c r="BT106" s="65">
        <v>0</v>
      </c>
      <c r="BU106" s="65">
        <v>0</v>
      </c>
      <c r="BV106" s="65">
        <v>0</v>
      </c>
      <c r="BW106" s="65">
        <v>0</v>
      </c>
      <c r="BX106" s="65">
        <v>0</v>
      </c>
      <c r="BY106" s="65">
        <v>0</v>
      </c>
      <c r="BZ106" s="65">
        <v>0</v>
      </c>
      <c r="CA106" s="65">
        <v>0</v>
      </c>
      <c r="CB106" s="65">
        <v>0</v>
      </c>
      <c r="CC106" s="65">
        <v>0</v>
      </c>
      <c r="CD106" s="65">
        <v>0</v>
      </c>
      <c r="CE106" s="65">
        <v>0</v>
      </c>
      <c r="CF106" s="65">
        <v>0</v>
      </c>
      <c r="CG106" s="65">
        <v>0</v>
      </c>
      <c r="CH106" s="65">
        <v>0</v>
      </c>
      <c r="CI106" s="65">
        <v>0</v>
      </c>
      <c r="CJ106" s="65">
        <v>0</v>
      </c>
      <c r="CK106" s="65">
        <v>0</v>
      </c>
      <c r="CL106" s="65">
        <v>0</v>
      </c>
      <c r="CM106" s="65">
        <v>0</v>
      </c>
      <c r="CN106" s="65">
        <v>0</v>
      </c>
      <c r="CO106" s="65">
        <v>0</v>
      </c>
      <c r="CP106" s="65">
        <v>0</v>
      </c>
      <c r="CQ106" s="65">
        <v>0</v>
      </c>
      <c r="CR106" s="65">
        <v>0</v>
      </c>
      <c r="CS106" s="65">
        <v>0</v>
      </c>
      <c r="CT106" s="65">
        <v>0</v>
      </c>
      <c r="CU106" s="65">
        <v>0</v>
      </c>
      <c r="CV106" s="65">
        <v>0</v>
      </c>
      <c r="CW106" s="65">
        <v>0</v>
      </c>
      <c r="CX106" s="65">
        <v>0</v>
      </c>
      <c r="CY106" s="65">
        <v>0</v>
      </c>
      <c r="CZ106" s="65">
        <v>0</v>
      </c>
      <c r="DA106" s="65">
        <v>0</v>
      </c>
      <c r="DB106" s="65">
        <v>0</v>
      </c>
      <c r="DC106" s="67">
        <f t="shared" si="3"/>
        <v>18999999.999999952</v>
      </c>
    </row>
  </sheetData>
  <mergeCells count="1">
    <mergeCell ref="B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Berke Erdiş</dc:creator>
  <cp:lastModifiedBy>Mustafa Berke Erdiş</cp:lastModifiedBy>
  <dcterms:created xsi:type="dcterms:W3CDTF">2019-06-24T16:13:15Z</dcterms:created>
  <dcterms:modified xsi:type="dcterms:W3CDTF">2019-06-30T22:22:44Z</dcterms:modified>
</cp:coreProperties>
</file>