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VISHWAKARMA\Downloads\"/>
    </mc:Choice>
  </mc:AlternateContent>
  <xr:revisionPtr revIDLastSave="0" documentId="13_ncr:1_{7300146D-06BE-4DCD-B5AE-99D530DA9BE8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General Instruction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</sheets>
  <externalReferences>
    <externalReference r:id="rId12"/>
  </externalReferences>
  <definedNames>
    <definedName name="_Regression_Int" localSheetId="6">1</definedName>
    <definedName name="Amount" localSheetId="0">#REF!</definedName>
    <definedName name="Amount" localSheetId="6">#REF!</definedName>
    <definedName name="Amount">#REF!</definedName>
    <definedName name="DEmName">OFFSET('[1]chart data'!$B$6,0,0,COUNTA('[1]chart data'!$B$1:$B$65536)-1,1)</definedName>
    <definedName name="Difference" localSheetId="6">#REF!</definedName>
    <definedName name="Difference">#REF!</definedName>
    <definedName name="dProj">OFFSET('[1]chart data'!$C$6,0,0,COUNTA('[1]chart data'!$C$1:$C$65536)-1,1)</definedName>
    <definedName name="DyActSales">OFFSET('[1]chart data'!$D$6,0,0,COUNTA('[1]chart data'!$D$1:$D$65536)-1)</definedName>
    <definedName name="DyName">OFFSET('[1]chart data'!$B$6,0,0,COUNTA('[1]chart data'!$B$1:$B$65536)-1)</definedName>
    <definedName name="DyProjSales">OFFSET('[1]chart data'!$C$6,0,0,COUNTA('[1]chart data'!$C$1:$C$65536)-1)</definedName>
    <definedName name="EmDetail">OFFSET('[1]chart data'!$B$5,'[1]chart data'!$F$6,1,1,2)</definedName>
    <definedName name="EmployeeData">OFFSET('[1]chart data'!$B$5,'[1]chart data'!$J$4,1,1,2)</definedName>
    <definedName name="EmployeeId">OFFSET('[1]chart data'!$B$5,'[1]chart data'!$J$4,0,1,1)</definedName>
    <definedName name="Grades" localSheetId="6">#REF!</definedName>
    <definedName name="Grades">#REF!</definedName>
    <definedName name="lookup" localSheetId="6">VLOOKUP(#REF!,#REF!,COLUMNS(#REF!),0)</definedName>
    <definedName name="lookup">VLOOKUP(#REF!,#REF!,COLUMNS(#REF!),0)</definedName>
    <definedName name="MyName">SUM('[1]chart data'!XEY1048555,'[1]chart data'!XEY1048556)</definedName>
    <definedName name="MyRange">OFFSET('[1]subtotals,pivot table'!$A$2,0,0,COUNTA('[1]subtotals,pivot table'!$A$1:$A$65536),COUNTA('[1]subtotals,pivot table'!$A$2:$IV$2))</definedName>
    <definedName name="Overtime" localSheetId="6">#REF!</definedName>
    <definedName name="Overtime">#REF!</definedName>
    <definedName name="Profit_per_sale" localSheetId="6">#REF!</definedName>
    <definedName name="Profit_per_sale">#REF!</definedName>
    <definedName name="Scroll">OFFSET('[1]chart data'!$C$6,'[1]chart data'!$F$5,0,5,1)</definedName>
    <definedName name="Scroll2">OFFSET('[1]chart data'!$D$6,0,0,'[1]chart data'!$F$5,1)</definedName>
    <definedName name="Scroll3">OFFSET('[1]chart data'!$C$6,'[1]chart data'!$F$5,0,7,1)</definedName>
    <definedName name="Scroll4">OFFSET('[1]chart data'!$B$6,'[1]chart data'!$F$5,0,7,1)</definedName>
    <definedName name="StartDay" localSheetId="6">#REF!</definedName>
    <definedName name="StartDay">#REF!</definedName>
    <definedName name="Student">OFFSET('[1]chart data'!$B$5,'[1]chart data'!$F$6,0,1,1)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F+UMpu4OeTkTn7eicsIQFzZt1fSOIaBMDAbQxSFlXBQ="/>
    </ext>
  </extLst>
</workbook>
</file>

<file path=xl/calcChain.xml><?xml version="1.0" encoding="utf-8"?>
<calcChain xmlns="http://schemas.openxmlformats.org/spreadsheetml/2006/main">
  <c r="J25" i="9" l="1"/>
  <c r="J27" i="9"/>
  <c r="J52" i="9"/>
  <c r="J58" i="9"/>
  <c r="J88" i="9"/>
  <c r="J93" i="9"/>
  <c r="J94" i="9"/>
  <c r="J100" i="9"/>
  <c r="J122" i="9"/>
  <c r="J135" i="9"/>
  <c r="J141" i="9"/>
  <c r="J142" i="9"/>
  <c r="J150" i="9"/>
  <c r="J156" i="9"/>
  <c r="J164" i="9"/>
  <c r="J165" i="9"/>
  <c r="J181" i="9"/>
  <c r="J184" i="9"/>
  <c r="J206" i="9"/>
  <c r="J211" i="9"/>
  <c r="J212" i="9"/>
  <c r="J240" i="9"/>
  <c r="J244" i="9"/>
  <c r="J247" i="9"/>
  <c r="J248" i="9"/>
  <c r="J267" i="9"/>
  <c r="J281" i="9"/>
  <c r="J304" i="9"/>
  <c r="J317" i="9"/>
  <c r="J318" i="9"/>
  <c r="J319" i="9"/>
  <c r="J332" i="9"/>
  <c r="J333" i="9"/>
  <c r="J363" i="9"/>
  <c r="J424" i="9"/>
  <c r="J444" i="9"/>
  <c r="J457" i="9"/>
  <c r="I7" i="9"/>
  <c r="I21" i="9"/>
  <c r="I41" i="9"/>
  <c r="I43" i="9"/>
  <c r="I66" i="9"/>
  <c r="I77" i="9"/>
  <c r="I85" i="9"/>
  <c r="I88" i="9"/>
  <c r="I93" i="9"/>
  <c r="I94" i="9"/>
  <c r="I100" i="9"/>
  <c r="I118" i="9"/>
  <c r="I121" i="9"/>
  <c r="I146" i="9"/>
  <c r="I147" i="9"/>
  <c r="I149" i="9"/>
  <c r="I155" i="9"/>
  <c r="I163" i="9"/>
  <c r="I164" i="9"/>
  <c r="I167" i="9"/>
  <c r="I183" i="9"/>
  <c r="I184" i="9"/>
  <c r="I198" i="9"/>
  <c r="I206" i="9"/>
  <c r="I217" i="9"/>
  <c r="I226" i="9"/>
  <c r="I240" i="9"/>
  <c r="I248" i="9"/>
  <c r="I261" i="9"/>
  <c r="I268" i="9"/>
  <c r="I277" i="9"/>
  <c r="I281" i="9"/>
  <c r="I289" i="9"/>
  <c r="I290" i="9"/>
  <c r="I315" i="9"/>
  <c r="I323" i="9"/>
  <c r="I332" i="9"/>
  <c r="I337" i="9"/>
  <c r="I362" i="9"/>
  <c r="I387" i="9"/>
  <c r="I408" i="9"/>
  <c r="I429" i="9"/>
  <c r="I444" i="9"/>
  <c r="H10" i="9"/>
  <c r="H12" i="9"/>
  <c r="J12" i="9" s="1"/>
  <c r="H15" i="9"/>
  <c r="I15" i="9" s="1"/>
  <c r="H16" i="9"/>
  <c r="J16" i="9" s="1"/>
  <c r="H19" i="9"/>
  <c r="H20" i="9"/>
  <c r="I20" i="9" s="1"/>
  <c r="H21" i="9"/>
  <c r="J21" i="9" s="1"/>
  <c r="H24" i="9"/>
  <c r="J24" i="9" s="1"/>
  <c r="H29" i="9"/>
  <c r="I29" i="9" s="1"/>
  <c r="H30" i="9"/>
  <c r="H35" i="9"/>
  <c r="H37" i="9"/>
  <c r="I37" i="9" s="1"/>
  <c r="H43" i="9"/>
  <c r="J43" i="9" s="1"/>
  <c r="H44" i="9"/>
  <c r="I44" i="9" s="1"/>
  <c r="H52" i="9"/>
  <c r="I52" i="9" s="1"/>
  <c r="H57" i="9"/>
  <c r="J57" i="9" s="1"/>
  <c r="H62" i="9"/>
  <c r="H63" i="9"/>
  <c r="J63" i="9" s="1"/>
  <c r="H65" i="9"/>
  <c r="H66" i="9"/>
  <c r="J66" i="9" s="1"/>
  <c r="H71" i="9"/>
  <c r="I71" i="9" s="1"/>
  <c r="H72" i="9"/>
  <c r="I72" i="9" s="1"/>
  <c r="H79" i="9"/>
  <c r="I79" i="9" s="1"/>
  <c r="H80" i="9"/>
  <c r="J80" i="9" s="1"/>
  <c r="H82" i="9"/>
  <c r="H86" i="9"/>
  <c r="J86" i="9" s="1"/>
  <c r="H88" i="9"/>
  <c r="H91" i="9"/>
  <c r="H94" i="9"/>
  <c r="H95" i="9"/>
  <c r="J95" i="9" s="1"/>
  <c r="H104" i="9"/>
  <c r="J104" i="9" s="1"/>
  <c r="H105" i="9"/>
  <c r="J105" i="9" s="1"/>
  <c r="H107" i="9"/>
  <c r="I107" i="9" s="1"/>
  <c r="H108" i="9"/>
  <c r="I108" i="9" s="1"/>
  <c r="H113" i="9"/>
  <c r="H118" i="9"/>
  <c r="J118" i="9" s="1"/>
  <c r="H121" i="9"/>
  <c r="J121" i="9" s="1"/>
  <c r="H122" i="9"/>
  <c r="I122" i="9" s="1"/>
  <c r="H124" i="9"/>
  <c r="I124" i="9" s="1"/>
  <c r="H126" i="9"/>
  <c r="J126" i="9" s="1"/>
  <c r="H133" i="9"/>
  <c r="H135" i="9"/>
  <c r="I135" i="9" s="1"/>
  <c r="H136" i="9"/>
  <c r="H138" i="9"/>
  <c r="J138" i="9" s="1"/>
  <c r="H141" i="9"/>
  <c r="I141" i="9" s="1"/>
  <c r="H142" i="9"/>
  <c r="I142" i="9" s="1"/>
  <c r="H149" i="9"/>
  <c r="J149" i="9" s="1"/>
  <c r="H150" i="9"/>
  <c r="I150" i="9" s="1"/>
  <c r="H151" i="9"/>
  <c r="J151" i="9" s="1"/>
  <c r="H155" i="9"/>
  <c r="J155" i="9" s="1"/>
  <c r="H156" i="9"/>
  <c r="I156" i="9" s="1"/>
  <c r="H161" i="9"/>
  <c r="H164" i="9"/>
  <c r="H169" i="9"/>
  <c r="J169" i="9" s="1"/>
  <c r="H170" i="9"/>
  <c r="H171" i="9"/>
  <c r="H173" i="9"/>
  <c r="J173" i="9" s="1"/>
  <c r="H177" i="9"/>
  <c r="I177" i="9" s="1"/>
  <c r="H178" i="9"/>
  <c r="I178" i="9" s="1"/>
  <c r="H183" i="9"/>
  <c r="J183" i="9" s="1"/>
  <c r="H184" i="9"/>
  <c r="H191" i="9"/>
  <c r="J191" i="9" s="1"/>
  <c r="H192" i="9"/>
  <c r="J192" i="9" s="1"/>
  <c r="H194" i="9"/>
  <c r="I194" i="9" s="1"/>
  <c r="H197" i="9"/>
  <c r="J197" i="9" s="1"/>
  <c r="H203" i="9"/>
  <c r="J203" i="9" s="1"/>
  <c r="H206" i="9"/>
  <c r="H211" i="9"/>
  <c r="I211" i="9" s="1"/>
  <c r="H212" i="9"/>
  <c r="I212" i="9" s="1"/>
  <c r="H213" i="9"/>
  <c r="I213" i="9" s="1"/>
  <c r="H220" i="9"/>
  <c r="J220" i="9" s="1"/>
  <c r="H221" i="9"/>
  <c r="I221" i="9" s="1"/>
  <c r="H225" i="9"/>
  <c r="J225" i="9" s="1"/>
  <c r="H226" i="9"/>
  <c r="J226" i="9" s="1"/>
  <c r="H233" i="9"/>
  <c r="I233" i="9" s="1"/>
  <c r="H236" i="9"/>
  <c r="I236" i="9" s="1"/>
  <c r="H239" i="9"/>
  <c r="J239" i="9" s="1"/>
  <c r="H240" i="9"/>
  <c r="H244" i="9"/>
  <c r="I244" i="9" s="1"/>
  <c r="H247" i="9"/>
  <c r="I247" i="9" s="1"/>
  <c r="H248" i="9"/>
  <c r="H253" i="9"/>
  <c r="J253" i="9" s="1"/>
  <c r="H254" i="9"/>
  <c r="J254" i="9" s="1"/>
  <c r="H255" i="9"/>
  <c r="I255" i="9" s="1"/>
  <c r="H261" i="9"/>
  <c r="J261" i="9" s="1"/>
  <c r="H262" i="9"/>
  <c r="J262" i="9" s="1"/>
  <c r="H267" i="9"/>
  <c r="I267" i="9" s="1"/>
  <c r="H273" i="9"/>
  <c r="J273" i="9" s="1"/>
  <c r="H274" i="9"/>
  <c r="J274" i="9" s="1"/>
  <c r="H275" i="9"/>
  <c r="J275" i="9" s="1"/>
  <c r="H276" i="9"/>
  <c r="H277" i="9"/>
  <c r="J277" i="9" s="1"/>
  <c r="H282" i="9"/>
  <c r="I282" i="9" s="1"/>
  <c r="H284" i="9"/>
  <c r="I284" i="9" s="1"/>
  <c r="H289" i="9"/>
  <c r="J289" i="9" s="1"/>
  <c r="H290" i="9"/>
  <c r="J290" i="9" s="1"/>
  <c r="H291" i="9"/>
  <c r="J291" i="9" s="1"/>
  <c r="H292" i="9"/>
  <c r="J292" i="9" s="1"/>
  <c r="H293" i="9"/>
  <c r="H296" i="9"/>
  <c r="J296" i="9" s="1"/>
  <c r="H303" i="9"/>
  <c r="J303" i="9" s="1"/>
  <c r="H304" i="9"/>
  <c r="I304" i="9" s="1"/>
  <c r="H310" i="9"/>
  <c r="H312" i="9"/>
  <c r="J312" i="9" s="1"/>
  <c r="H313" i="9"/>
  <c r="H315" i="9"/>
  <c r="J315" i="9" s="1"/>
  <c r="H318" i="9"/>
  <c r="I318" i="9" s="1"/>
  <c r="H319" i="9"/>
  <c r="I319" i="9" s="1"/>
  <c r="H321" i="9"/>
  <c r="J321" i="9" s="1"/>
  <c r="H323" i="9"/>
  <c r="J323" i="9" s="1"/>
  <c r="H324" i="9"/>
  <c r="H329" i="9"/>
  <c r="J329" i="9" s="1"/>
  <c r="H331" i="9"/>
  <c r="J331" i="9" s="1"/>
  <c r="H332" i="9"/>
  <c r="H337" i="9"/>
  <c r="J337" i="9" s="1"/>
  <c r="H338" i="9"/>
  <c r="I338" i="9" s="1"/>
  <c r="H345" i="9"/>
  <c r="J345" i="9" s="1"/>
  <c r="H346" i="9"/>
  <c r="I346" i="9" s="1"/>
  <c r="H349" i="9"/>
  <c r="J349" i="9" s="1"/>
  <c r="H351" i="9"/>
  <c r="I351" i="9" s="1"/>
  <c r="H352" i="9"/>
  <c r="I352" i="9" s="1"/>
  <c r="H355" i="9"/>
  <c r="H359" i="9"/>
  <c r="I359" i="9" s="1"/>
  <c r="H360" i="9"/>
  <c r="J360" i="9" s="1"/>
  <c r="H361" i="9"/>
  <c r="J361" i="9" s="1"/>
  <c r="H365" i="9"/>
  <c r="J365" i="9" s="1"/>
  <c r="H366" i="9"/>
  <c r="J366" i="9" s="1"/>
  <c r="H374" i="9"/>
  <c r="J374" i="9" s="1"/>
  <c r="H380" i="9"/>
  <c r="J380" i="9" s="1"/>
  <c r="H382" i="9"/>
  <c r="J382" i="9" s="1"/>
  <c r="H387" i="9"/>
  <c r="J387" i="9" s="1"/>
  <c r="H388" i="9"/>
  <c r="I388" i="9" s="1"/>
  <c r="H389" i="9"/>
  <c r="I389" i="9" s="1"/>
  <c r="H399" i="9"/>
  <c r="J399" i="9" s="1"/>
  <c r="H401" i="9"/>
  <c r="H402" i="9"/>
  <c r="J402" i="9" s="1"/>
  <c r="H403" i="9"/>
  <c r="J403" i="9" s="1"/>
  <c r="H407" i="9"/>
  <c r="I407" i="9" s="1"/>
  <c r="H415" i="9"/>
  <c r="H416" i="9"/>
  <c r="H418" i="9"/>
  <c r="J418" i="9" s="1"/>
  <c r="H421" i="9"/>
  <c r="I421" i="9" s="1"/>
  <c r="H422" i="9"/>
  <c r="I422" i="9" s="1"/>
  <c r="H426" i="9"/>
  <c r="I426" i="9" s="1"/>
  <c r="H429" i="9"/>
  <c r="J429" i="9" s="1"/>
  <c r="H430" i="9"/>
  <c r="H431" i="9"/>
  <c r="H432" i="9"/>
  <c r="I432" i="9" s="1"/>
  <c r="H433" i="9"/>
  <c r="J433" i="9" s="1"/>
  <c r="H435" i="9"/>
  <c r="J435" i="9" s="1"/>
  <c r="H436" i="9"/>
  <c r="J436" i="9" s="1"/>
  <c r="H443" i="9"/>
  <c r="J443" i="9" s="1"/>
  <c r="H444" i="9"/>
  <c r="H449" i="9"/>
  <c r="J449" i="9" s="1"/>
  <c r="H450" i="9"/>
  <c r="J450" i="9" s="1"/>
  <c r="H455" i="9"/>
  <c r="J455" i="9" s="1"/>
  <c r="H457" i="9"/>
  <c r="I457" i="9" s="1"/>
  <c r="H6" i="9"/>
  <c r="I6" i="9" s="1"/>
  <c r="G7" i="9"/>
  <c r="H7" i="9" s="1"/>
  <c r="J7" i="9" s="1"/>
  <c r="G8" i="9"/>
  <c r="H8" i="9" s="1"/>
  <c r="G9" i="9"/>
  <c r="H9" i="9" s="1"/>
  <c r="G10" i="9"/>
  <c r="G11" i="9"/>
  <c r="H11" i="9" s="1"/>
  <c r="G12" i="9"/>
  <c r="G13" i="9"/>
  <c r="H13" i="9" s="1"/>
  <c r="G14" i="9"/>
  <c r="H14" i="9" s="1"/>
  <c r="G15" i="9"/>
  <c r="G16" i="9"/>
  <c r="G17" i="9"/>
  <c r="H17" i="9" s="1"/>
  <c r="G18" i="9"/>
  <c r="H18" i="9" s="1"/>
  <c r="G19" i="9"/>
  <c r="G20" i="9"/>
  <c r="G21" i="9"/>
  <c r="G22" i="9"/>
  <c r="H22" i="9" s="1"/>
  <c r="J22" i="9" s="1"/>
  <c r="G23" i="9"/>
  <c r="H23" i="9" s="1"/>
  <c r="G24" i="9"/>
  <c r="G25" i="9"/>
  <c r="H25" i="9" s="1"/>
  <c r="I25" i="9" s="1"/>
  <c r="G26" i="9"/>
  <c r="H26" i="9" s="1"/>
  <c r="G27" i="9"/>
  <c r="H27" i="9" s="1"/>
  <c r="I27" i="9" s="1"/>
  <c r="G28" i="9"/>
  <c r="H28" i="9" s="1"/>
  <c r="G29" i="9"/>
  <c r="G30" i="9"/>
  <c r="G31" i="9"/>
  <c r="H31" i="9" s="1"/>
  <c r="G32" i="9"/>
  <c r="H32" i="9" s="1"/>
  <c r="G33" i="9"/>
  <c r="H33" i="9" s="1"/>
  <c r="G34" i="9"/>
  <c r="H34" i="9" s="1"/>
  <c r="G35" i="9"/>
  <c r="G36" i="9"/>
  <c r="H36" i="9" s="1"/>
  <c r="G37" i="9"/>
  <c r="G38" i="9"/>
  <c r="H38" i="9" s="1"/>
  <c r="G39" i="9"/>
  <c r="H39" i="9" s="1"/>
  <c r="G40" i="9"/>
  <c r="H40" i="9" s="1"/>
  <c r="J40" i="9" s="1"/>
  <c r="G41" i="9"/>
  <c r="H41" i="9" s="1"/>
  <c r="J41" i="9" s="1"/>
  <c r="G42" i="9"/>
  <c r="H42" i="9" s="1"/>
  <c r="I42" i="9" s="1"/>
  <c r="G43" i="9"/>
  <c r="G44" i="9"/>
  <c r="G45" i="9"/>
  <c r="H45" i="9" s="1"/>
  <c r="G46" i="9"/>
  <c r="H46" i="9" s="1"/>
  <c r="G47" i="9"/>
  <c r="H47" i="9" s="1"/>
  <c r="G48" i="9"/>
  <c r="H48" i="9" s="1"/>
  <c r="G49" i="9"/>
  <c r="H49" i="9" s="1"/>
  <c r="G50" i="9"/>
  <c r="H50" i="9" s="1"/>
  <c r="G51" i="9"/>
  <c r="H51" i="9" s="1"/>
  <c r="G52" i="9"/>
  <c r="G53" i="9"/>
  <c r="H53" i="9" s="1"/>
  <c r="G54" i="9"/>
  <c r="H54" i="9" s="1"/>
  <c r="G55" i="9"/>
  <c r="H55" i="9" s="1"/>
  <c r="I55" i="9" s="1"/>
  <c r="G56" i="9"/>
  <c r="H56" i="9" s="1"/>
  <c r="G57" i="9"/>
  <c r="G58" i="9"/>
  <c r="H58" i="9" s="1"/>
  <c r="I58" i="9" s="1"/>
  <c r="G59" i="9"/>
  <c r="H59" i="9" s="1"/>
  <c r="I59" i="9" s="1"/>
  <c r="G60" i="9"/>
  <c r="H60" i="9" s="1"/>
  <c r="J60" i="9" s="1"/>
  <c r="G61" i="9"/>
  <c r="H61" i="9" s="1"/>
  <c r="G62" i="9"/>
  <c r="G63" i="9"/>
  <c r="G64" i="9"/>
  <c r="H64" i="9" s="1"/>
  <c r="G65" i="9"/>
  <c r="G66" i="9"/>
  <c r="G67" i="9"/>
  <c r="H67" i="9" s="1"/>
  <c r="G68" i="9"/>
  <c r="H68" i="9" s="1"/>
  <c r="G69" i="9"/>
  <c r="H69" i="9" s="1"/>
  <c r="G70" i="9"/>
  <c r="H70" i="9" s="1"/>
  <c r="J70" i="9" s="1"/>
  <c r="G71" i="9"/>
  <c r="G72" i="9"/>
  <c r="G73" i="9"/>
  <c r="H73" i="9" s="1"/>
  <c r="G74" i="9"/>
  <c r="H74" i="9" s="1"/>
  <c r="G75" i="9"/>
  <c r="H75" i="9" s="1"/>
  <c r="J75" i="9" s="1"/>
  <c r="G76" i="9"/>
  <c r="H76" i="9" s="1"/>
  <c r="J76" i="9" s="1"/>
  <c r="G77" i="9"/>
  <c r="H77" i="9" s="1"/>
  <c r="J77" i="9" s="1"/>
  <c r="G78" i="9"/>
  <c r="H78" i="9" s="1"/>
  <c r="G79" i="9"/>
  <c r="G80" i="9"/>
  <c r="G81" i="9"/>
  <c r="H81" i="9" s="1"/>
  <c r="G82" i="9"/>
  <c r="G83" i="9"/>
  <c r="H83" i="9" s="1"/>
  <c r="G84" i="9"/>
  <c r="H84" i="9" s="1"/>
  <c r="G85" i="9"/>
  <c r="H85" i="9" s="1"/>
  <c r="J85" i="9" s="1"/>
  <c r="G86" i="9"/>
  <c r="G87" i="9"/>
  <c r="H87" i="9" s="1"/>
  <c r="G88" i="9"/>
  <c r="G89" i="9"/>
  <c r="H89" i="9" s="1"/>
  <c r="G90" i="9"/>
  <c r="H90" i="9" s="1"/>
  <c r="G91" i="9"/>
  <c r="G92" i="9"/>
  <c r="H92" i="9" s="1"/>
  <c r="J92" i="9" s="1"/>
  <c r="G93" i="9"/>
  <c r="H93" i="9" s="1"/>
  <c r="G94" i="9"/>
  <c r="G95" i="9"/>
  <c r="G96" i="9"/>
  <c r="H96" i="9" s="1"/>
  <c r="G97" i="9"/>
  <c r="H97" i="9" s="1"/>
  <c r="J97" i="9" s="1"/>
  <c r="G98" i="9"/>
  <c r="H98" i="9" s="1"/>
  <c r="G99" i="9"/>
  <c r="H99" i="9" s="1"/>
  <c r="G100" i="9"/>
  <c r="H100" i="9" s="1"/>
  <c r="G101" i="9"/>
  <c r="H101" i="9" s="1"/>
  <c r="G102" i="9"/>
  <c r="H102" i="9" s="1"/>
  <c r="G103" i="9"/>
  <c r="H103" i="9" s="1"/>
  <c r="G104" i="9"/>
  <c r="G105" i="9"/>
  <c r="G106" i="9"/>
  <c r="H106" i="9" s="1"/>
  <c r="G107" i="9"/>
  <c r="G108" i="9"/>
  <c r="G109" i="9"/>
  <c r="H109" i="9" s="1"/>
  <c r="J109" i="9" s="1"/>
  <c r="G110" i="9"/>
  <c r="H110" i="9" s="1"/>
  <c r="J110" i="9" s="1"/>
  <c r="G111" i="9"/>
  <c r="H111" i="9" s="1"/>
  <c r="J111" i="9" s="1"/>
  <c r="G112" i="9"/>
  <c r="H112" i="9" s="1"/>
  <c r="J112" i="9" s="1"/>
  <c r="G113" i="9"/>
  <c r="G114" i="9"/>
  <c r="H114" i="9" s="1"/>
  <c r="G115" i="9"/>
  <c r="H115" i="9" s="1"/>
  <c r="I115" i="9" s="1"/>
  <c r="G116" i="9"/>
  <c r="H116" i="9" s="1"/>
  <c r="G117" i="9"/>
  <c r="H117" i="9" s="1"/>
  <c r="G118" i="9"/>
  <c r="G119" i="9"/>
  <c r="H119" i="9" s="1"/>
  <c r="G120" i="9"/>
  <c r="H120" i="9" s="1"/>
  <c r="G121" i="9"/>
  <c r="G122" i="9"/>
  <c r="G123" i="9"/>
  <c r="H123" i="9" s="1"/>
  <c r="G124" i="9"/>
  <c r="G125" i="9"/>
  <c r="H125" i="9" s="1"/>
  <c r="I125" i="9" s="1"/>
  <c r="G126" i="9"/>
  <c r="G127" i="9"/>
  <c r="H127" i="9" s="1"/>
  <c r="J127" i="9" s="1"/>
  <c r="G128" i="9"/>
  <c r="H128" i="9" s="1"/>
  <c r="G129" i="9"/>
  <c r="H129" i="9" s="1"/>
  <c r="G130" i="9"/>
  <c r="H130" i="9" s="1"/>
  <c r="I130" i="9" s="1"/>
  <c r="G131" i="9"/>
  <c r="H131" i="9" s="1"/>
  <c r="J131" i="9" s="1"/>
  <c r="G132" i="9"/>
  <c r="H132" i="9" s="1"/>
  <c r="G133" i="9"/>
  <c r="G134" i="9"/>
  <c r="H134" i="9" s="1"/>
  <c r="G135" i="9"/>
  <c r="G136" i="9"/>
  <c r="G137" i="9"/>
  <c r="H137" i="9" s="1"/>
  <c r="G138" i="9"/>
  <c r="G139" i="9"/>
  <c r="H139" i="9" s="1"/>
  <c r="J139" i="9" s="1"/>
  <c r="G140" i="9"/>
  <c r="H140" i="9" s="1"/>
  <c r="G141" i="9"/>
  <c r="G142" i="9"/>
  <c r="G143" i="9"/>
  <c r="H143" i="9" s="1"/>
  <c r="G144" i="9"/>
  <c r="H144" i="9" s="1"/>
  <c r="G145" i="9"/>
  <c r="H145" i="9" s="1"/>
  <c r="G146" i="9"/>
  <c r="H146" i="9" s="1"/>
  <c r="J146" i="9" s="1"/>
  <c r="G147" i="9"/>
  <c r="H147" i="9" s="1"/>
  <c r="J147" i="9" s="1"/>
  <c r="G148" i="9"/>
  <c r="H148" i="9" s="1"/>
  <c r="J148" i="9" s="1"/>
  <c r="G149" i="9"/>
  <c r="G150" i="9"/>
  <c r="G151" i="9"/>
  <c r="G152" i="9"/>
  <c r="H152" i="9" s="1"/>
  <c r="G153" i="9"/>
  <c r="H153" i="9" s="1"/>
  <c r="G154" i="9"/>
  <c r="H154" i="9" s="1"/>
  <c r="G155" i="9"/>
  <c r="G156" i="9"/>
  <c r="G157" i="9"/>
  <c r="H157" i="9" s="1"/>
  <c r="G158" i="9"/>
  <c r="H158" i="9" s="1"/>
  <c r="G159" i="9"/>
  <c r="H159" i="9" s="1"/>
  <c r="G160" i="9"/>
  <c r="H160" i="9" s="1"/>
  <c r="I160" i="9" s="1"/>
  <c r="G161" i="9"/>
  <c r="G162" i="9"/>
  <c r="H162" i="9" s="1"/>
  <c r="G163" i="9"/>
  <c r="H163" i="9" s="1"/>
  <c r="J163" i="9" s="1"/>
  <c r="G164" i="9"/>
  <c r="G165" i="9"/>
  <c r="H165" i="9" s="1"/>
  <c r="I165" i="9" s="1"/>
  <c r="G166" i="9"/>
  <c r="H166" i="9" s="1"/>
  <c r="G167" i="9"/>
  <c r="H167" i="9" s="1"/>
  <c r="J167" i="9" s="1"/>
  <c r="G168" i="9"/>
  <c r="H168" i="9" s="1"/>
  <c r="G169" i="9"/>
  <c r="G170" i="9"/>
  <c r="G171" i="9"/>
  <c r="G172" i="9"/>
  <c r="H172" i="9" s="1"/>
  <c r="G173" i="9"/>
  <c r="G174" i="9"/>
  <c r="H174" i="9" s="1"/>
  <c r="G175" i="9"/>
  <c r="H175" i="9" s="1"/>
  <c r="G176" i="9"/>
  <c r="H176" i="9" s="1"/>
  <c r="G177" i="9"/>
  <c r="G178" i="9"/>
  <c r="G179" i="9"/>
  <c r="H179" i="9" s="1"/>
  <c r="G180" i="9"/>
  <c r="H180" i="9" s="1"/>
  <c r="J180" i="9" s="1"/>
  <c r="G181" i="9"/>
  <c r="H181" i="9" s="1"/>
  <c r="I181" i="9" s="1"/>
  <c r="G182" i="9"/>
  <c r="H182" i="9" s="1"/>
  <c r="J182" i="9" s="1"/>
  <c r="G183" i="9"/>
  <c r="G184" i="9"/>
  <c r="G185" i="9"/>
  <c r="H185" i="9" s="1"/>
  <c r="G186" i="9"/>
  <c r="H186" i="9" s="1"/>
  <c r="G187" i="9"/>
  <c r="H187" i="9" s="1"/>
  <c r="G188" i="9"/>
  <c r="H188" i="9" s="1"/>
  <c r="G189" i="9"/>
  <c r="H189" i="9" s="1"/>
  <c r="G190" i="9"/>
  <c r="H190" i="9" s="1"/>
  <c r="G191" i="9"/>
  <c r="G192" i="9"/>
  <c r="G193" i="9"/>
  <c r="H193" i="9" s="1"/>
  <c r="G194" i="9"/>
  <c r="G195" i="9"/>
  <c r="H195" i="9" s="1"/>
  <c r="I195" i="9" s="1"/>
  <c r="G196" i="9"/>
  <c r="H196" i="9" s="1"/>
  <c r="G197" i="9"/>
  <c r="G198" i="9"/>
  <c r="H198" i="9" s="1"/>
  <c r="J198" i="9" s="1"/>
  <c r="G199" i="9"/>
  <c r="H199" i="9" s="1"/>
  <c r="I199" i="9" s="1"/>
  <c r="G200" i="9"/>
  <c r="H200" i="9" s="1"/>
  <c r="J200" i="9" s="1"/>
  <c r="G201" i="9"/>
  <c r="H201" i="9" s="1"/>
  <c r="G202" i="9"/>
  <c r="H202" i="9" s="1"/>
  <c r="G203" i="9"/>
  <c r="G204" i="9"/>
  <c r="H204" i="9" s="1"/>
  <c r="G205" i="9"/>
  <c r="H205" i="9" s="1"/>
  <c r="G206" i="9"/>
  <c r="G207" i="9"/>
  <c r="H207" i="9" s="1"/>
  <c r="G208" i="9"/>
  <c r="H208" i="9" s="1"/>
  <c r="G209" i="9"/>
  <c r="H209" i="9" s="1"/>
  <c r="J209" i="9" s="1"/>
  <c r="G210" i="9"/>
  <c r="H210" i="9" s="1"/>
  <c r="G211" i="9"/>
  <c r="G212" i="9"/>
  <c r="G213" i="9"/>
  <c r="G214" i="9"/>
  <c r="H214" i="9" s="1"/>
  <c r="G215" i="9"/>
  <c r="H215" i="9" s="1"/>
  <c r="I215" i="9" s="1"/>
  <c r="G216" i="9"/>
  <c r="H216" i="9" s="1"/>
  <c r="I216" i="9" s="1"/>
  <c r="G217" i="9"/>
  <c r="H217" i="9" s="1"/>
  <c r="J217" i="9" s="1"/>
  <c r="G218" i="9"/>
  <c r="H218" i="9" s="1"/>
  <c r="G219" i="9"/>
  <c r="H219" i="9" s="1"/>
  <c r="G220" i="9"/>
  <c r="G221" i="9"/>
  <c r="G222" i="9"/>
  <c r="H222" i="9" s="1"/>
  <c r="G223" i="9"/>
  <c r="H223" i="9" s="1"/>
  <c r="I223" i="9" s="1"/>
  <c r="G224" i="9"/>
  <c r="H224" i="9" s="1"/>
  <c r="G225" i="9"/>
  <c r="G226" i="9"/>
  <c r="G227" i="9"/>
  <c r="H227" i="9" s="1"/>
  <c r="G228" i="9"/>
  <c r="H228" i="9" s="1"/>
  <c r="G229" i="9"/>
  <c r="H229" i="9" s="1"/>
  <c r="G230" i="9"/>
  <c r="H230" i="9" s="1"/>
  <c r="G231" i="9"/>
  <c r="H231" i="9" s="1"/>
  <c r="G232" i="9"/>
  <c r="H232" i="9" s="1"/>
  <c r="J232" i="9" s="1"/>
  <c r="G233" i="9"/>
  <c r="G234" i="9"/>
  <c r="H234" i="9" s="1"/>
  <c r="G235" i="9"/>
  <c r="H235" i="9" s="1"/>
  <c r="G236" i="9"/>
  <c r="G237" i="9"/>
  <c r="H237" i="9" s="1"/>
  <c r="J237" i="9" s="1"/>
  <c r="G238" i="9"/>
  <c r="H238" i="9" s="1"/>
  <c r="G239" i="9"/>
  <c r="G240" i="9"/>
  <c r="G241" i="9"/>
  <c r="H241" i="9" s="1"/>
  <c r="G242" i="9"/>
  <c r="H242" i="9" s="1"/>
  <c r="G243" i="9"/>
  <c r="H243" i="9" s="1"/>
  <c r="G244" i="9"/>
  <c r="G245" i="9"/>
  <c r="H245" i="9" s="1"/>
  <c r="G246" i="9"/>
  <c r="H246" i="9" s="1"/>
  <c r="G247" i="9"/>
  <c r="G248" i="9"/>
  <c r="G249" i="9"/>
  <c r="H249" i="9" s="1"/>
  <c r="G250" i="9"/>
  <c r="H250" i="9" s="1"/>
  <c r="G251" i="9"/>
  <c r="H251" i="9" s="1"/>
  <c r="J251" i="9" s="1"/>
  <c r="G252" i="9"/>
  <c r="H252" i="9" s="1"/>
  <c r="J252" i="9" s="1"/>
  <c r="G253" i="9"/>
  <c r="G254" i="9"/>
  <c r="G255" i="9"/>
  <c r="G256" i="9"/>
  <c r="H256" i="9" s="1"/>
  <c r="G257" i="9"/>
  <c r="H257" i="9" s="1"/>
  <c r="G258" i="9"/>
  <c r="H258" i="9" s="1"/>
  <c r="G259" i="9"/>
  <c r="H259" i="9" s="1"/>
  <c r="G260" i="9"/>
  <c r="H260" i="9" s="1"/>
  <c r="G261" i="9"/>
  <c r="G262" i="9"/>
  <c r="G263" i="9"/>
  <c r="H263" i="9" s="1"/>
  <c r="G264" i="9"/>
  <c r="H264" i="9" s="1"/>
  <c r="G265" i="9"/>
  <c r="H265" i="9" s="1"/>
  <c r="G266" i="9"/>
  <c r="H266" i="9" s="1"/>
  <c r="I266" i="9" s="1"/>
  <c r="G267" i="9"/>
  <c r="G268" i="9"/>
  <c r="H268" i="9" s="1"/>
  <c r="J268" i="9" s="1"/>
  <c r="G269" i="9"/>
  <c r="H269" i="9" s="1"/>
  <c r="I269" i="9" s="1"/>
  <c r="G270" i="9"/>
  <c r="H270" i="9" s="1"/>
  <c r="G271" i="9"/>
  <c r="H271" i="9" s="1"/>
  <c r="G272" i="9"/>
  <c r="H272" i="9" s="1"/>
  <c r="G273" i="9"/>
  <c r="G274" i="9"/>
  <c r="G275" i="9"/>
  <c r="G276" i="9"/>
  <c r="G277" i="9"/>
  <c r="G278" i="9"/>
  <c r="H278" i="9" s="1"/>
  <c r="G279" i="9"/>
  <c r="H279" i="9" s="1"/>
  <c r="G280" i="9"/>
  <c r="H280" i="9" s="1"/>
  <c r="G281" i="9"/>
  <c r="H281" i="9" s="1"/>
  <c r="G282" i="9"/>
  <c r="G283" i="9"/>
  <c r="H283" i="9" s="1"/>
  <c r="G284" i="9"/>
  <c r="G285" i="9"/>
  <c r="H285" i="9" s="1"/>
  <c r="G286" i="9"/>
  <c r="H286" i="9" s="1"/>
  <c r="I286" i="9" s="1"/>
  <c r="G287" i="9"/>
  <c r="H287" i="9" s="1"/>
  <c r="G288" i="9"/>
  <c r="H288" i="9" s="1"/>
  <c r="G289" i="9"/>
  <c r="G290" i="9"/>
  <c r="G291" i="9"/>
  <c r="G292" i="9"/>
  <c r="G293" i="9"/>
  <c r="G294" i="9"/>
  <c r="H294" i="9" s="1"/>
  <c r="G295" i="9"/>
  <c r="H295" i="9" s="1"/>
  <c r="G296" i="9"/>
  <c r="G297" i="9"/>
  <c r="H297" i="9" s="1"/>
  <c r="G298" i="9"/>
  <c r="H298" i="9" s="1"/>
  <c r="G299" i="9"/>
  <c r="H299" i="9" s="1"/>
  <c r="G300" i="9"/>
  <c r="H300" i="9" s="1"/>
  <c r="G301" i="9"/>
  <c r="H301" i="9" s="1"/>
  <c r="G302" i="9"/>
  <c r="H302" i="9" s="1"/>
  <c r="I302" i="9" s="1"/>
  <c r="G303" i="9"/>
  <c r="G304" i="9"/>
  <c r="G305" i="9"/>
  <c r="H305" i="9" s="1"/>
  <c r="G306" i="9"/>
  <c r="H306" i="9" s="1"/>
  <c r="G307" i="9"/>
  <c r="H307" i="9" s="1"/>
  <c r="G308" i="9"/>
  <c r="H308" i="9" s="1"/>
  <c r="J308" i="9" s="1"/>
  <c r="G309" i="9"/>
  <c r="H309" i="9" s="1"/>
  <c r="G310" i="9"/>
  <c r="G311" i="9"/>
  <c r="H311" i="9" s="1"/>
  <c r="G312" i="9"/>
  <c r="G313" i="9"/>
  <c r="G314" i="9"/>
  <c r="H314" i="9" s="1"/>
  <c r="G315" i="9"/>
  <c r="G316" i="9"/>
  <c r="H316" i="9" s="1"/>
  <c r="G317" i="9"/>
  <c r="H317" i="9" s="1"/>
  <c r="I317" i="9" s="1"/>
  <c r="G318" i="9"/>
  <c r="G319" i="9"/>
  <c r="G320" i="9"/>
  <c r="H320" i="9" s="1"/>
  <c r="G321" i="9"/>
  <c r="G322" i="9"/>
  <c r="H322" i="9" s="1"/>
  <c r="J322" i="9" s="1"/>
  <c r="G323" i="9"/>
  <c r="G324" i="9"/>
  <c r="G325" i="9"/>
  <c r="H325" i="9" s="1"/>
  <c r="G326" i="9"/>
  <c r="H326" i="9" s="1"/>
  <c r="G327" i="9"/>
  <c r="H327" i="9" s="1"/>
  <c r="G328" i="9"/>
  <c r="H328" i="9" s="1"/>
  <c r="G329" i="9"/>
  <c r="G330" i="9"/>
  <c r="H330" i="9" s="1"/>
  <c r="G331" i="9"/>
  <c r="G332" i="9"/>
  <c r="G333" i="9"/>
  <c r="H333" i="9" s="1"/>
  <c r="I333" i="9" s="1"/>
  <c r="G334" i="9"/>
  <c r="H334" i="9" s="1"/>
  <c r="G335" i="9"/>
  <c r="H335" i="9" s="1"/>
  <c r="G336" i="9"/>
  <c r="H336" i="9" s="1"/>
  <c r="I336" i="9" s="1"/>
  <c r="G337" i="9"/>
  <c r="G338" i="9"/>
  <c r="G339" i="9"/>
  <c r="H339" i="9" s="1"/>
  <c r="G340" i="9"/>
  <c r="H340" i="9" s="1"/>
  <c r="G341" i="9"/>
  <c r="H341" i="9" s="1"/>
  <c r="G342" i="9"/>
  <c r="H342" i="9" s="1"/>
  <c r="G343" i="9"/>
  <c r="H343" i="9" s="1"/>
  <c r="G344" i="9"/>
  <c r="H344" i="9" s="1"/>
  <c r="G345" i="9"/>
  <c r="G346" i="9"/>
  <c r="G347" i="9"/>
  <c r="H347" i="9" s="1"/>
  <c r="J347" i="9" s="1"/>
  <c r="G348" i="9"/>
  <c r="H348" i="9" s="1"/>
  <c r="J348" i="9" s="1"/>
  <c r="G349" i="9"/>
  <c r="G350" i="9"/>
  <c r="H350" i="9" s="1"/>
  <c r="I350" i="9" s="1"/>
  <c r="G351" i="9"/>
  <c r="G352" i="9"/>
  <c r="G353" i="9"/>
  <c r="H353" i="9" s="1"/>
  <c r="G354" i="9"/>
  <c r="H354" i="9" s="1"/>
  <c r="G355" i="9"/>
  <c r="G356" i="9"/>
  <c r="H356" i="9" s="1"/>
  <c r="G357" i="9"/>
  <c r="H357" i="9" s="1"/>
  <c r="G358" i="9"/>
  <c r="H358" i="9" s="1"/>
  <c r="G359" i="9"/>
  <c r="G360" i="9"/>
  <c r="G361" i="9"/>
  <c r="G362" i="9"/>
  <c r="H362" i="9" s="1"/>
  <c r="J362" i="9" s="1"/>
  <c r="G363" i="9"/>
  <c r="H363" i="9" s="1"/>
  <c r="I363" i="9" s="1"/>
  <c r="G364" i="9"/>
  <c r="H364" i="9" s="1"/>
  <c r="J364" i="9" s="1"/>
  <c r="G365" i="9"/>
  <c r="G366" i="9"/>
  <c r="G367" i="9"/>
  <c r="H367" i="9" s="1"/>
  <c r="G368" i="9"/>
  <c r="H368" i="9" s="1"/>
  <c r="G369" i="9"/>
  <c r="H369" i="9" s="1"/>
  <c r="G370" i="9"/>
  <c r="H370" i="9" s="1"/>
  <c r="G371" i="9"/>
  <c r="H371" i="9" s="1"/>
  <c r="G372" i="9"/>
  <c r="H372" i="9" s="1"/>
  <c r="G373" i="9"/>
  <c r="H373" i="9" s="1"/>
  <c r="G374" i="9"/>
  <c r="G375" i="9"/>
  <c r="H375" i="9" s="1"/>
  <c r="G376" i="9"/>
  <c r="H376" i="9" s="1"/>
  <c r="G377" i="9"/>
  <c r="H377" i="9" s="1"/>
  <c r="J377" i="9" s="1"/>
  <c r="G378" i="9"/>
  <c r="H378" i="9" s="1"/>
  <c r="I378" i="9" s="1"/>
  <c r="G379" i="9"/>
  <c r="H379" i="9" s="1"/>
  <c r="J379" i="9" s="1"/>
  <c r="G380" i="9"/>
  <c r="G381" i="9"/>
  <c r="H381" i="9" s="1"/>
  <c r="G382" i="9"/>
  <c r="G383" i="9"/>
  <c r="H383" i="9" s="1"/>
  <c r="G384" i="9"/>
  <c r="H384" i="9" s="1"/>
  <c r="G385" i="9"/>
  <c r="H385" i="9" s="1"/>
  <c r="G386" i="9"/>
  <c r="H386" i="9" s="1"/>
  <c r="G387" i="9"/>
  <c r="G388" i="9"/>
  <c r="G389" i="9"/>
  <c r="G390" i="9"/>
  <c r="H390" i="9" s="1"/>
  <c r="G391" i="9"/>
  <c r="H391" i="9" s="1"/>
  <c r="G392" i="9"/>
  <c r="H392" i="9" s="1"/>
  <c r="J392" i="9" s="1"/>
  <c r="G393" i="9"/>
  <c r="H393" i="9" s="1"/>
  <c r="J393" i="9" s="1"/>
  <c r="G394" i="9"/>
  <c r="H394" i="9" s="1"/>
  <c r="J394" i="9" s="1"/>
  <c r="G395" i="9"/>
  <c r="H395" i="9" s="1"/>
  <c r="G396" i="9"/>
  <c r="H396" i="9" s="1"/>
  <c r="G397" i="9"/>
  <c r="H397" i="9" s="1"/>
  <c r="G398" i="9"/>
  <c r="H398" i="9" s="1"/>
  <c r="G399" i="9"/>
  <c r="G400" i="9"/>
  <c r="H400" i="9" s="1"/>
  <c r="G401" i="9"/>
  <c r="G402" i="9"/>
  <c r="G403" i="9"/>
  <c r="G404" i="9"/>
  <c r="H404" i="9" s="1"/>
  <c r="G405" i="9"/>
  <c r="H405" i="9" s="1"/>
  <c r="G406" i="9"/>
  <c r="H406" i="9" s="1"/>
  <c r="I406" i="9" s="1"/>
  <c r="G407" i="9"/>
  <c r="G408" i="9"/>
  <c r="H408" i="9" s="1"/>
  <c r="J408" i="9" s="1"/>
  <c r="G409" i="9"/>
  <c r="H409" i="9" s="1"/>
  <c r="I409" i="9" s="1"/>
  <c r="G410" i="9"/>
  <c r="H410" i="9" s="1"/>
  <c r="G411" i="9"/>
  <c r="H411" i="9" s="1"/>
  <c r="G412" i="9"/>
  <c r="H412" i="9" s="1"/>
  <c r="G413" i="9"/>
  <c r="H413" i="9" s="1"/>
  <c r="G414" i="9"/>
  <c r="H414" i="9" s="1"/>
  <c r="G415" i="9"/>
  <c r="G416" i="9"/>
  <c r="G417" i="9"/>
  <c r="H417" i="9" s="1"/>
  <c r="G418" i="9"/>
  <c r="G419" i="9"/>
  <c r="H419" i="9" s="1"/>
  <c r="G420" i="9"/>
  <c r="H420" i="9" s="1"/>
  <c r="J420" i="9" s="1"/>
  <c r="G421" i="9"/>
  <c r="G422" i="9"/>
  <c r="G423" i="9"/>
  <c r="H423" i="9" s="1"/>
  <c r="I423" i="9" s="1"/>
  <c r="G424" i="9"/>
  <c r="H424" i="9" s="1"/>
  <c r="I424" i="9" s="1"/>
  <c r="G425" i="9"/>
  <c r="H425" i="9" s="1"/>
  <c r="G426" i="9"/>
  <c r="G427" i="9"/>
  <c r="H427" i="9" s="1"/>
  <c r="G428" i="9"/>
  <c r="H428" i="9" s="1"/>
  <c r="G429" i="9"/>
  <c r="G430" i="9"/>
  <c r="G431" i="9"/>
  <c r="G432" i="9"/>
  <c r="G433" i="9"/>
  <c r="G434" i="9"/>
  <c r="H434" i="9" s="1"/>
  <c r="I434" i="9" s="1"/>
  <c r="G435" i="9"/>
  <c r="G436" i="9"/>
  <c r="G437" i="9"/>
  <c r="H437" i="9" s="1"/>
  <c r="G438" i="9"/>
  <c r="H438" i="9" s="1"/>
  <c r="J438" i="9" s="1"/>
  <c r="G439" i="9"/>
  <c r="H439" i="9" s="1"/>
  <c r="J439" i="9" s="1"/>
  <c r="G440" i="9"/>
  <c r="H440" i="9" s="1"/>
  <c r="G441" i="9"/>
  <c r="H441" i="9" s="1"/>
  <c r="G442" i="9"/>
  <c r="H442" i="9" s="1"/>
  <c r="G443" i="9"/>
  <c r="G444" i="9"/>
  <c r="G445" i="9"/>
  <c r="H445" i="9" s="1"/>
  <c r="G446" i="9"/>
  <c r="H446" i="9" s="1"/>
  <c r="G447" i="9"/>
  <c r="H447" i="9" s="1"/>
  <c r="G448" i="9"/>
  <c r="H448" i="9" s="1"/>
  <c r="J448" i="9" s="1"/>
  <c r="G449" i="9"/>
  <c r="G450" i="9"/>
  <c r="G451" i="9"/>
  <c r="H451" i="9" s="1"/>
  <c r="G452" i="9"/>
  <c r="H452" i="9" s="1"/>
  <c r="G453" i="9"/>
  <c r="H453" i="9" s="1"/>
  <c r="J453" i="9" s="1"/>
  <c r="G454" i="9"/>
  <c r="H454" i="9" s="1"/>
  <c r="J454" i="9" s="1"/>
  <c r="G455" i="9"/>
  <c r="G456" i="9"/>
  <c r="H456" i="9" s="1"/>
  <c r="G457" i="9"/>
  <c r="G6" i="9"/>
  <c r="K23" i="11"/>
  <c r="K24" i="11"/>
  <c r="K29" i="11"/>
  <c r="K32" i="11"/>
  <c r="K33" i="11"/>
  <c r="K34" i="11"/>
  <c r="K37" i="11"/>
  <c r="K38" i="11"/>
  <c r="K51" i="11"/>
  <c r="K52" i="11"/>
  <c r="K65" i="11"/>
  <c r="K66" i="11"/>
  <c r="K71" i="11"/>
  <c r="K74" i="11"/>
  <c r="K75" i="11"/>
  <c r="K76" i="11"/>
  <c r="K79" i="11"/>
  <c r="K80" i="11"/>
  <c r="K93" i="11"/>
  <c r="K94" i="11"/>
  <c r="K99" i="11"/>
  <c r="K107" i="11"/>
  <c r="K108" i="11"/>
  <c r="K113" i="11"/>
  <c r="J16" i="11"/>
  <c r="L16" i="11" s="1"/>
  <c r="J17" i="11"/>
  <c r="L17" i="11" s="1"/>
  <c r="J19" i="11"/>
  <c r="J35" i="11"/>
  <c r="J37" i="11"/>
  <c r="L37" i="11" s="1"/>
  <c r="J55" i="11"/>
  <c r="J61" i="11"/>
  <c r="J63" i="11"/>
  <c r="L63" i="11" s="1"/>
  <c r="J83" i="11"/>
  <c r="J86" i="11"/>
  <c r="L86" i="11" s="1"/>
  <c r="J87" i="11"/>
  <c r="L87" i="11" s="1"/>
  <c r="J93" i="11"/>
  <c r="L93" i="11" s="1"/>
  <c r="J101" i="11"/>
  <c r="L101" i="11" s="1"/>
  <c r="J102" i="11"/>
  <c r="I16" i="11"/>
  <c r="K16" i="11" s="1"/>
  <c r="I17" i="11"/>
  <c r="K17" i="11" s="1"/>
  <c r="I18" i="11"/>
  <c r="K18" i="11" s="1"/>
  <c r="I19" i="11"/>
  <c r="K19" i="11" s="1"/>
  <c r="I20" i="11"/>
  <c r="K20" i="11" s="1"/>
  <c r="I21" i="11"/>
  <c r="K21" i="11" s="1"/>
  <c r="I22" i="11"/>
  <c r="I23" i="11"/>
  <c r="I24" i="11"/>
  <c r="I25" i="11"/>
  <c r="K25" i="11" s="1"/>
  <c r="I26" i="11"/>
  <c r="I27" i="11"/>
  <c r="I28" i="11"/>
  <c r="I29" i="11"/>
  <c r="I30" i="11"/>
  <c r="K30" i="11" s="1"/>
  <c r="I31" i="11"/>
  <c r="K31" i="11" s="1"/>
  <c r="I32" i="11"/>
  <c r="I33" i="11"/>
  <c r="I34" i="11"/>
  <c r="I35" i="11"/>
  <c r="K35" i="11" s="1"/>
  <c r="I36" i="11"/>
  <c r="I37" i="11"/>
  <c r="I38" i="11"/>
  <c r="I39" i="11"/>
  <c r="K39" i="11" s="1"/>
  <c r="I40" i="11"/>
  <c r="I41" i="11"/>
  <c r="I42" i="11"/>
  <c r="I43" i="11"/>
  <c r="I44" i="11"/>
  <c r="K44" i="11" s="1"/>
  <c r="I45" i="11"/>
  <c r="K45" i="11" s="1"/>
  <c r="I46" i="11"/>
  <c r="K46" i="11" s="1"/>
  <c r="I47" i="11"/>
  <c r="K47" i="11" s="1"/>
  <c r="I48" i="11"/>
  <c r="K48" i="11" s="1"/>
  <c r="I49" i="11"/>
  <c r="K49" i="11" s="1"/>
  <c r="I50" i="11"/>
  <c r="I51" i="11"/>
  <c r="I52" i="11"/>
  <c r="I53" i="11"/>
  <c r="K53" i="11" s="1"/>
  <c r="I54" i="11"/>
  <c r="I55" i="11"/>
  <c r="I56" i="11"/>
  <c r="I57" i="11"/>
  <c r="K57" i="11" s="1"/>
  <c r="I58" i="11"/>
  <c r="K58" i="11" s="1"/>
  <c r="I59" i="11"/>
  <c r="K59" i="11" s="1"/>
  <c r="I60" i="11"/>
  <c r="K60" i="11" s="1"/>
  <c r="I61" i="11"/>
  <c r="K61" i="11" s="1"/>
  <c r="I62" i="11"/>
  <c r="K62" i="11" s="1"/>
  <c r="I63" i="11"/>
  <c r="K63" i="11" s="1"/>
  <c r="I64" i="11"/>
  <c r="I65" i="11"/>
  <c r="I66" i="11"/>
  <c r="I67" i="11"/>
  <c r="K67" i="11" s="1"/>
  <c r="I68" i="11"/>
  <c r="I69" i="11"/>
  <c r="I70" i="11"/>
  <c r="I71" i="11"/>
  <c r="I72" i="11"/>
  <c r="K72" i="11" s="1"/>
  <c r="I73" i="11"/>
  <c r="K73" i="11" s="1"/>
  <c r="I74" i="11"/>
  <c r="I75" i="11"/>
  <c r="I76" i="11"/>
  <c r="I77" i="11"/>
  <c r="K77" i="11" s="1"/>
  <c r="I78" i="11"/>
  <c r="I79" i="11"/>
  <c r="I80" i="11"/>
  <c r="I81" i="11"/>
  <c r="K81" i="11" s="1"/>
  <c r="I82" i="11"/>
  <c r="I83" i="11"/>
  <c r="I84" i="11"/>
  <c r="I85" i="11"/>
  <c r="I86" i="11"/>
  <c r="K86" i="11" s="1"/>
  <c r="I87" i="11"/>
  <c r="K87" i="11" s="1"/>
  <c r="I88" i="11"/>
  <c r="K88" i="11" s="1"/>
  <c r="I89" i="11"/>
  <c r="K89" i="11" s="1"/>
  <c r="I90" i="11"/>
  <c r="K90" i="11" s="1"/>
  <c r="I91" i="11"/>
  <c r="K91" i="11" s="1"/>
  <c r="L91" i="11" s="1"/>
  <c r="I92" i="11"/>
  <c r="I93" i="11"/>
  <c r="I94" i="11"/>
  <c r="I95" i="11"/>
  <c r="K95" i="11" s="1"/>
  <c r="I96" i="11"/>
  <c r="I97" i="11"/>
  <c r="I98" i="11"/>
  <c r="I99" i="11"/>
  <c r="I100" i="11"/>
  <c r="K100" i="11" s="1"/>
  <c r="I101" i="11"/>
  <c r="K101" i="11" s="1"/>
  <c r="I102" i="11"/>
  <c r="K102" i="11" s="1"/>
  <c r="I103" i="11"/>
  <c r="K103" i="11" s="1"/>
  <c r="I104" i="11"/>
  <c r="K104" i="11" s="1"/>
  <c r="I105" i="11"/>
  <c r="K105" i="11" s="1"/>
  <c r="I106" i="11"/>
  <c r="I107" i="11"/>
  <c r="I108" i="11"/>
  <c r="I109" i="11"/>
  <c r="K109" i="11" s="1"/>
  <c r="I110" i="11"/>
  <c r="I111" i="11"/>
  <c r="I112" i="11"/>
  <c r="I113" i="11"/>
  <c r="I114" i="11"/>
  <c r="K114" i="11" s="1"/>
  <c r="G16" i="11"/>
  <c r="G17" i="11"/>
  <c r="G18" i="11"/>
  <c r="G19" i="11"/>
  <c r="H19" i="11" s="1"/>
  <c r="G20" i="11"/>
  <c r="H20" i="11" s="1"/>
  <c r="J20" i="11" s="1"/>
  <c r="L20" i="11" s="1"/>
  <c r="G21" i="11"/>
  <c r="G22" i="11"/>
  <c r="G23" i="11"/>
  <c r="H23" i="11" s="1"/>
  <c r="J23" i="11" s="1"/>
  <c r="L23" i="11" s="1"/>
  <c r="G24" i="11"/>
  <c r="H24" i="11" s="1"/>
  <c r="J24" i="11" s="1"/>
  <c r="L24" i="11" s="1"/>
  <c r="G25" i="11"/>
  <c r="G26" i="11"/>
  <c r="H26" i="11" s="1"/>
  <c r="J26" i="11" s="1"/>
  <c r="G27" i="11"/>
  <c r="H27" i="11" s="1"/>
  <c r="J27" i="11" s="1"/>
  <c r="G28" i="11"/>
  <c r="H28" i="11" s="1"/>
  <c r="G29" i="11"/>
  <c r="H29" i="11" s="1"/>
  <c r="G30" i="11"/>
  <c r="H30" i="11" s="1"/>
  <c r="J30" i="11" s="1"/>
  <c r="L30" i="11" s="1"/>
  <c r="G31" i="11"/>
  <c r="H31" i="11" s="1"/>
  <c r="J31" i="11" s="1"/>
  <c r="L31" i="11" s="1"/>
  <c r="G32" i="11"/>
  <c r="H32" i="11" s="1"/>
  <c r="J32" i="11" s="1"/>
  <c r="L32" i="11" s="1"/>
  <c r="G33" i="11"/>
  <c r="H33" i="11" s="1"/>
  <c r="J33" i="11" s="1"/>
  <c r="L33" i="11" s="1"/>
  <c r="G34" i="11"/>
  <c r="H34" i="11" s="1"/>
  <c r="J34" i="11" s="1"/>
  <c r="L34" i="11" s="1"/>
  <c r="G35" i="11"/>
  <c r="G36" i="11"/>
  <c r="G37" i="11"/>
  <c r="G38" i="11"/>
  <c r="H38" i="11" s="1"/>
  <c r="J38" i="11" s="1"/>
  <c r="L38" i="11" s="1"/>
  <c r="G39" i="11"/>
  <c r="G40" i="11"/>
  <c r="G41" i="11"/>
  <c r="G42" i="11"/>
  <c r="H42" i="11" s="1"/>
  <c r="G43" i="11"/>
  <c r="H43" i="11" s="1"/>
  <c r="G44" i="11"/>
  <c r="H44" i="11" s="1"/>
  <c r="J44" i="11" s="1"/>
  <c r="L44" i="11" s="1"/>
  <c r="G45" i="11"/>
  <c r="H45" i="11" s="1"/>
  <c r="J45" i="11" s="1"/>
  <c r="L45" i="11" s="1"/>
  <c r="G46" i="11"/>
  <c r="H46" i="11" s="1"/>
  <c r="J46" i="11" s="1"/>
  <c r="L46" i="11" s="1"/>
  <c r="G47" i="11"/>
  <c r="H47" i="11" s="1"/>
  <c r="J47" i="11" s="1"/>
  <c r="L47" i="11" s="1"/>
  <c r="G48" i="11"/>
  <c r="H48" i="11" s="1"/>
  <c r="J48" i="11" s="1"/>
  <c r="L48" i="11" s="1"/>
  <c r="G49" i="11"/>
  <c r="G50" i="11"/>
  <c r="G51" i="11"/>
  <c r="H51" i="11" s="1"/>
  <c r="J51" i="11" s="1"/>
  <c r="L51" i="11" s="1"/>
  <c r="G52" i="11"/>
  <c r="H52" i="11" s="1"/>
  <c r="J52" i="11" s="1"/>
  <c r="L52" i="11" s="1"/>
  <c r="G53" i="11"/>
  <c r="G54" i="11"/>
  <c r="G55" i="11"/>
  <c r="H55" i="11" s="1"/>
  <c r="G56" i="11"/>
  <c r="H56" i="11" s="1"/>
  <c r="G57" i="11"/>
  <c r="H57" i="11" s="1"/>
  <c r="G58" i="11"/>
  <c r="G59" i="11"/>
  <c r="G60" i="11"/>
  <c r="G61" i="11"/>
  <c r="G62" i="11"/>
  <c r="H62" i="11" s="1"/>
  <c r="J62" i="11" s="1"/>
  <c r="L62" i="11" s="1"/>
  <c r="G63" i="11"/>
  <c r="G64" i="11"/>
  <c r="G65" i="11"/>
  <c r="G66" i="11"/>
  <c r="H66" i="11" s="1"/>
  <c r="J66" i="11" s="1"/>
  <c r="L66" i="11" s="1"/>
  <c r="G67" i="11"/>
  <c r="H67" i="11" s="1"/>
  <c r="G68" i="11"/>
  <c r="H68" i="11" s="1"/>
  <c r="G69" i="11"/>
  <c r="H69" i="11" s="1"/>
  <c r="J69" i="11" s="1"/>
  <c r="G70" i="11"/>
  <c r="H70" i="11" s="1"/>
  <c r="G71" i="11"/>
  <c r="H71" i="11" s="1"/>
  <c r="G72" i="11"/>
  <c r="H72" i="11" s="1"/>
  <c r="J72" i="11" s="1"/>
  <c r="L72" i="11" s="1"/>
  <c r="G73" i="11"/>
  <c r="H73" i="11" s="1"/>
  <c r="J73" i="11" s="1"/>
  <c r="L73" i="11" s="1"/>
  <c r="G74" i="11"/>
  <c r="H74" i="11" s="1"/>
  <c r="J74" i="11" s="1"/>
  <c r="L74" i="11" s="1"/>
  <c r="G75" i="11"/>
  <c r="H75" i="11" s="1"/>
  <c r="J75" i="11" s="1"/>
  <c r="L75" i="11" s="1"/>
  <c r="G76" i="11"/>
  <c r="H76" i="11" s="1"/>
  <c r="J76" i="11" s="1"/>
  <c r="L76" i="11" s="1"/>
  <c r="G77" i="11"/>
  <c r="G78" i="11"/>
  <c r="G79" i="11"/>
  <c r="G80" i="11"/>
  <c r="G81" i="11"/>
  <c r="G82" i="11"/>
  <c r="G83" i="11"/>
  <c r="H83" i="11" s="1"/>
  <c r="G84" i="11"/>
  <c r="H84" i="11" s="1"/>
  <c r="G85" i="11"/>
  <c r="H85" i="11" s="1"/>
  <c r="G86" i="11"/>
  <c r="H86" i="11" s="1"/>
  <c r="G87" i="11"/>
  <c r="H87" i="11" s="1"/>
  <c r="G88" i="11"/>
  <c r="H88" i="11" s="1"/>
  <c r="J88" i="11" s="1"/>
  <c r="L88" i="11" s="1"/>
  <c r="G89" i="11"/>
  <c r="H89" i="11" s="1"/>
  <c r="J89" i="11" s="1"/>
  <c r="L89" i="11" s="1"/>
  <c r="G90" i="11"/>
  <c r="H90" i="11" s="1"/>
  <c r="J90" i="11" s="1"/>
  <c r="L90" i="11" s="1"/>
  <c r="G91" i="11"/>
  <c r="G92" i="11"/>
  <c r="G93" i="11"/>
  <c r="G94" i="11"/>
  <c r="H94" i="11" s="1"/>
  <c r="J94" i="11" s="1"/>
  <c r="L94" i="11" s="1"/>
  <c r="G95" i="11"/>
  <c r="G96" i="11"/>
  <c r="G97" i="11"/>
  <c r="G98" i="11"/>
  <c r="H98" i="11" s="1"/>
  <c r="G99" i="11"/>
  <c r="H99" i="11" s="1"/>
  <c r="G100" i="11"/>
  <c r="G101" i="11"/>
  <c r="H101" i="11" s="1"/>
  <c r="G102" i="11"/>
  <c r="H102" i="11" s="1"/>
  <c r="G103" i="11"/>
  <c r="H103" i="11" s="1"/>
  <c r="G104" i="11"/>
  <c r="H104" i="11" s="1"/>
  <c r="J104" i="11" s="1"/>
  <c r="L104" i="11" s="1"/>
  <c r="G105" i="11"/>
  <c r="G106" i="11"/>
  <c r="G107" i="11"/>
  <c r="G108" i="11"/>
  <c r="H108" i="11" s="1"/>
  <c r="J108" i="11" s="1"/>
  <c r="L108" i="11" s="1"/>
  <c r="G109" i="11"/>
  <c r="G110" i="11"/>
  <c r="G111" i="11"/>
  <c r="G112" i="11"/>
  <c r="H112" i="11" s="1"/>
  <c r="G113" i="11"/>
  <c r="H113" i="11" s="1"/>
  <c r="G114" i="11"/>
  <c r="H114" i="11" s="1"/>
  <c r="J114" i="11" s="1"/>
  <c r="L114" i="11" s="1"/>
  <c r="G15" i="11"/>
  <c r="I15" i="11"/>
  <c r="K15" i="11" s="1"/>
  <c r="H15" i="11"/>
  <c r="J15" i="11" s="1"/>
  <c r="H18" i="11"/>
  <c r="J18" i="11" s="1"/>
  <c r="L18" i="11" s="1"/>
  <c r="H21" i="11"/>
  <c r="H22" i="11"/>
  <c r="H25" i="11"/>
  <c r="J25" i="11" s="1"/>
  <c r="H35" i="11"/>
  <c r="H36" i="11"/>
  <c r="H37" i="11"/>
  <c r="H39" i="11"/>
  <c r="J39" i="11" s="1"/>
  <c r="L39" i="11" s="1"/>
  <c r="H40" i="11"/>
  <c r="J40" i="11" s="1"/>
  <c r="H41" i="11"/>
  <c r="J41" i="11" s="1"/>
  <c r="H49" i="11"/>
  <c r="J49" i="11" s="1"/>
  <c r="H50" i="11"/>
  <c r="J50" i="11" s="1"/>
  <c r="H53" i="11"/>
  <c r="J53" i="11" s="1"/>
  <c r="H54" i="11"/>
  <c r="J54" i="11" s="1"/>
  <c r="H58" i="11"/>
  <c r="J58" i="11" s="1"/>
  <c r="L58" i="11" s="1"/>
  <c r="H59" i="11"/>
  <c r="J59" i="11" s="1"/>
  <c r="L59" i="11" s="1"/>
  <c r="H60" i="11"/>
  <c r="J60" i="11" s="1"/>
  <c r="L60" i="11" s="1"/>
  <c r="H61" i="11"/>
  <c r="H63" i="11"/>
  <c r="H64" i="11"/>
  <c r="H65" i="11"/>
  <c r="J65" i="11" s="1"/>
  <c r="L65" i="11" s="1"/>
  <c r="H77" i="11"/>
  <c r="J77" i="11" s="1"/>
  <c r="H78" i="11"/>
  <c r="J78" i="11" s="1"/>
  <c r="L78" i="11" s="1"/>
  <c r="H79" i="11"/>
  <c r="J79" i="11" s="1"/>
  <c r="L79" i="11" s="1"/>
  <c r="H80" i="11"/>
  <c r="J80" i="11" s="1"/>
  <c r="L80" i="11" s="1"/>
  <c r="H81" i="11"/>
  <c r="J81" i="11" s="1"/>
  <c r="L81" i="11" s="1"/>
  <c r="H82" i="11"/>
  <c r="J82" i="11" s="1"/>
  <c r="H91" i="11"/>
  <c r="H92" i="11"/>
  <c r="H93" i="11"/>
  <c r="H95" i="11"/>
  <c r="J95" i="11" s="1"/>
  <c r="H96" i="11"/>
  <c r="J96" i="11" s="1"/>
  <c r="H97" i="11"/>
  <c r="J97" i="11" s="1"/>
  <c r="H100" i="11"/>
  <c r="J100" i="11" s="1"/>
  <c r="L100" i="11" s="1"/>
  <c r="H105" i="11"/>
  <c r="H106" i="11"/>
  <c r="J106" i="11" s="1"/>
  <c r="L106" i="11" s="1"/>
  <c r="H107" i="11"/>
  <c r="J107" i="11" s="1"/>
  <c r="L107" i="11" s="1"/>
  <c r="H109" i="11"/>
  <c r="H110" i="11"/>
  <c r="H111" i="11"/>
  <c r="J111" i="11" s="1"/>
  <c r="H16" i="11"/>
  <c r="H17" i="11"/>
  <c r="F16" i="11"/>
  <c r="F17" i="11"/>
  <c r="F18" i="11"/>
  <c r="F19" i="11"/>
  <c r="F20" i="11"/>
  <c r="F21" i="11"/>
  <c r="J21" i="11" s="1"/>
  <c r="F22" i="11"/>
  <c r="K22" i="11" s="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K36" i="11" s="1"/>
  <c r="F37" i="11"/>
  <c r="F38" i="11"/>
  <c r="F39" i="11"/>
  <c r="F40" i="11"/>
  <c r="F41" i="11"/>
  <c r="F42" i="11"/>
  <c r="F43" i="11"/>
  <c r="K43" i="11" s="1"/>
  <c r="F44" i="11"/>
  <c r="F45" i="11"/>
  <c r="F46" i="11"/>
  <c r="F47" i="11"/>
  <c r="F48" i="11"/>
  <c r="F49" i="11"/>
  <c r="F50" i="11"/>
  <c r="K50" i="11" s="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K64" i="11" s="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K78" i="11" s="1"/>
  <c r="F79" i="11"/>
  <c r="F80" i="11"/>
  <c r="F81" i="11"/>
  <c r="F82" i="11"/>
  <c r="F83" i="11"/>
  <c r="F84" i="11"/>
  <c r="F85" i="11"/>
  <c r="K85" i="11" s="1"/>
  <c r="F86" i="11"/>
  <c r="F87" i="11"/>
  <c r="F88" i="11"/>
  <c r="F89" i="11"/>
  <c r="F90" i="11"/>
  <c r="F91" i="11"/>
  <c r="J91" i="11" s="1"/>
  <c r="F92" i="11"/>
  <c r="J92" i="11" s="1"/>
  <c r="F93" i="11"/>
  <c r="F94" i="11"/>
  <c r="F95" i="11"/>
  <c r="F96" i="11"/>
  <c r="F97" i="11"/>
  <c r="F98" i="11"/>
  <c r="F99" i="11"/>
  <c r="F100" i="11"/>
  <c r="F101" i="11"/>
  <c r="F102" i="11"/>
  <c r="F103" i="11"/>
  <c r="J103" i="11" s="1"/>
  <c r="L103" i="11" s="1"/>
  <c r="F104" i="11"/>
  <c r="F105" i="11"/>
  <c r="J105" i="11" s="1"/>
  <c r="L105" i="11" s="1"/>
  <c r="F106" i="11"/>
  <c r="K106" i="11" s="1"/>
  <c r="F107" i="11"/>
  <c r="F108" i="11"/>
  <c r="F109" i="11"/>
  <c r="F110" i="11"/>
  <c r="F111" i="11"/>
  <c r="F112" i="11"/>
  <c r="F113" i="11"/>
  <c r="F114" i="11"/>
  <c r="F15" i="11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7" i="10"/>
  <c r="K7" i="7"/>
  <c r="K8" i="7"/>
  <c r="K9" i="7"/>
  <c r="K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6" i="7"/>
  <c r="C7" i="6"/>
  <c r="D7" i="6"/>
  <c r="E7" i="6"/>
  <c r="F7" i="6"/>
  <c r="G7" i="6"/>
  <c r="H7" i="6"/>
  <c r="I7" i="6"/>
  <c r="J7" i="6"/>
  <c r="K7" i="6"/>
  <c r="L7" i="6"/>
  <c r="M7" i="6"/>
  <c r="N7" i="6"/>
  <c r="O7" i="6"/>
  <c r="C8" i="6"/>
  <c r="D8" i="6"/>
  <c r="E8" i="6"/>
  <c r="F8" i="6"/>
  <c r="G8" i="6"/>
  <c r="H8" i="6"/>
  <c r="I8" i="6"/>
  <c r="J8" i="6"/>
  <c r="K8" i="6"/>
  <c r="L8" i="6"/>
  <c r="M8" i="6"/>
  <c r="N8" i="6"/>
  <c r="O8" i="6"/>
  <c r="C9" i="6"/>
  <c r="D9" i="6"/>
  <c r="E9" i="6"/>
  <c r="F9" i="6"/>
  <c r="G9" i="6"/>
  <c r="H9" i="6"/>
  <c r="I9" i="6"/>
  <c r="J9" i="6"/>
  <c r="K9" i="6"/>
  <c r="L9" i="6"/>
  <c r="M9" i="6"/>
  <c r="N9" i="6"/>
  <c r="O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D6" i="6"/>
  <c r="E6" i="6"/>
  <c r="F6" i="6"/>
  <c r="G6" i="6"/>
  <c r="H6" i="6"/>
  <c r="I6" i="6"/>
  <c r="J6" i="6"/>
  <c r="K6" i="6"/>
  <c r="L6" i="6"/>
  <c r="M6" i="6"/>
  <c r="N6" i="6"/>
  <c r="O6" i="6"/>
  <c r="C6" i="6"/>
  <c r="B18" i="4"/>
  <c r="B14" i="4"/>
  <c r="B10" i="4"/>
  <c r="B8" i="4"/>
  <c r="J19" i="2" a="1"/>
  <c r="J19" i="2" s="1"/>
  <c r="J18" i="2" a="1"/>
  <c r="J18" i="2" s="1"/>
  <c r="J17" i="2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O5" i="6"/>
  <c r="N5" i="6"/>
  <c r="M5" i="6"/>
  <c r="L5" i="6"/>
  <c r="K5" i="6"/>
  <c r="J5" i="6"/>
  <c r="I5" i="6"/>
  <c r="H5" i="6"/>
  <c r="G5" i="6"/>
  <c r="F5" i="6"/>
  <c r="E5" i="6"/>
  <c r="D5" i="6"/>
  <c r="C5" i="6"/>
  <c r="C7" i="5"/>
  <c r="I12" i="5" s="1" a="1"/>
  <c r="I12" i="5" s="1"/>
  <c r="E12" i="3"/>
  <c r="I356" i="9" l="1"/>
  <c r="J356" i="9"/>
  <c r="J132" i="9"/>
  <c r="I132" i="9"/>
  <c r="I397" i="9"/>
  <c r="J397" i="9"/>
  <c r="J187" i="9"/>
  <c r="I187" i="9"/>
  <c r="I61" i="9"/>
  <c r="J61" i="9"/>
  <c r="J47" i="9"/>
  <c r="I47" i="9"/>
  <c r="I33" i="9"/>
  <c r="J33" i="9"/>
  <c r="I440" i="9"/>
  <c r="J440" i="9"/>
  <c r="J202" i="9"/>
  <c r="I202" i="9"/>
  <c r="J271" i="9"/>
  <c r="I271" i="9"/>
  <c r="J452" i="9"/>
  <c r="I452" i="9"/>
  <c r="J298" i="9"/>
  <c r="I298" i="9"/>
  <c r="I214" i="9"/>
  <c r="J214" i="9"/>
  <c r="I186" i="9"/>
  <c r="J186" i="9"/>
  <c r="J172" i="9"/>
  <c r="I172" i="9"/>
  <c r="J158" i="9"/>
  <c r="I158" i="9"/>
  <c r="I116" i="9"/>
  <c r="J116" i="9"/>
  <c r="J102" i="9"/>
  <c r="I102" i="9"/>
  <c r="I74" i="9"/>
  <c r="J74" i="9"/>
  <c r="J46" i="9"/>
  <c r="I46" i="9"/>
  <c r="J32" i="9"/>
  <c r="I32" i="9"/>
  <c r="I18" i="9"/>
  <c r="J18" i="9"/>
  <c r="J412" i="9"/>
  <c r="I412" i="9"/>
  <c r="J272" i="9"/>
  <c r="I272" i="9"/>
  <c r="J299" i="9"/>
  <c r="I299" i="9"/>
  <c r="J270" i="9"/>
  <c r="I270" i="9"/>
  <c r="I395" i="9"/>
  <c r="J395" i="9"/>
  <c r="I367" i="9"/>
  <c r="J367" i="9"/>
  <c r="I339" i="9"/>
  <c r="J339" i="9"/>
  <c r="I297" i="9"/>
  <c r="J297" i="9"/>
  <c r="I241" i="9"/>
  <c r="J241" i="9"/>
  <c r="I157" i="9"/>
  <c r="J157" i="9"/>
  <c r="I101" i="9"/>
  <c r="J101" i="9"/>
  <c r="I73" i="9"/>
  <c r="J73" i="9"/>
  <c r="I31" i="9"/>
  <c r="J31" i="9"/>
  <c r="I17" i="9"/>
  <c r="J17" i="9"/>
  <c r="J342" i="9"/>
  <c r="I342" i="9"/>
  <c r="I90" i="9"/>
  <c r="J90" i="9"/>
  <c r="J327" i="9"/>
  <c r="I327" i="9"/>
  <c r="I89" i="9"/>
  <c r="J89" i="9"/>
  <c r="J354" i="9"/>
  <c r="I354" i="9"/>
  <c r="I451" i="9"/>
  <c r="J451" i="9"/>
  <c r="I437" i="9"/>
  <c r="J437" i="9"/>
  <c r="I381" i="9"/>
  <c r="J381" i="9"/>
  <c r="I353" i="9"/>
  <c r="J353" i="9"/>
  <c r="I325" i="9"/>
  <c r="J325" i="9"/>
  <c r="I311" i="9"/>
  <c r="J311" i="9"/>
  <c r="I283" i="9"/>
  <c r="J283" i="9"/>
  <c r="I227" i="9"/>
  <c r="J227" i="9"/>
  <c r="I185" i="9"/>
  <c r="J185" i="9"/>
  <c r="I143" i="9"/>
  <c r="J143" i="9"/>
  <c r="I87" i="9"/>
  <c r="J87" i="9"/>
  <c r="I45" i="9"/>
  <c r="J45" i="9"/>
  <c r="J258" i="9"/>
  <c r="I258" i="9"/>
  <c r="I229" i="9"/>
  <c r="J229" i="9"/>
  <c r="I326" i="9"/>
  <c r="J326" i="9"/>
  <c r="J224" i="9"/>
  <c r="I224" i="9"/>
  <c r="I210" i="9"/>
  <c r="J210" i="9"/>
  <c r="I196" i="9"/>
  <c r="J196" i="9"/>
  <c r="J168" i="9"/>
  <c r="I168" i="9"/>
  <c r="J154" i="9"/>
  <c r="I154" i="9"/>
  <c r="I140" i="9"/>
  <c r="J140" i="9"/>
  <c r="J98" i="9"/>
  <c r="I98" i="9"/>
  <c r="I56" i="9"/>
  <c r="J56" i="9"/>
  <c r="J28" i="9"/>
  <c r="I28" i="9"/>
  <c r="J14" i="9"/>
  <c r="I14" i="9"/>
  <c r="I370" i="9"/>
  <c r="J370" i="9"/>
  <c r="I230" i="9"/>
  <c r="J230" i="9"/>
  <c r="J383" i="9"/>
  <c r="I383" i="9"/>
  <c r="J201" i="9"/>
  <c r="I201" i="9"/>
  <c r="J396" i="9"/>
  <c r="I396" i="9"/>
  <c r="J242" i="9"/>
  <c r="I242" i="9"/>
  <c r="I405" i="9"/>
  <c r="J405" i="9"/>
  <c r="I334" i="9"/>
  <c r="J334" i="9"/>
  <c r="J278" i="9"/>
  <c r="I278" i="9"/>
  <c r="I96" i="9"/>
  <c r="J96" i="9"/>
  <c r="J375" i="9"/>
  <c r="I375" i="9"/>
  <c r="I179" i="9"/>
  <c r="J179" i="9"/>
  <c r="J67" i="9"/>
  <c r="I67" i="9"/>
  <c r="J11" i="9"/>
  <c r="I11" i="9"/>
  <c r="J398" i="9"/>
  <c r="I398" i="9"/>
  <c r="I300" i="9"/>
  <c r="J300" i="9"/>
  <c r="J48" i="9"/>
  <c r="I48" i="9"/>
  <c r="I341" i="9"/>
  <c r="J341" i="9"/>
  <c r="J103" i="9"/>
  <c r="I103" i="9"/>
  <c r="J256" i="9"/>
  <c r="I256" i="9"/>
  <c r="J447" i="9"/>
  <c r="I447" i="9"/>
  <c r="I335" i="9"/>
  <c r="J335" i="9"/>
  <c r="I390" i="9"/>
  <c r="J390" i="9"/>
  <c r="J306" i="9"/>
  <c r="I306" i="9"/>
  <c r="J166" i="9"/>
  <c r="I166" i="9"/>
  <c r="J445" i="9"/>
  <c r="I445" i="9"/>
  <c r="I263" i="9"/>
  <c r="J263" i="9"/>
  <c r="I123" i="9"/>
  <c r="J123" i="9"/>
  <c r="J328" i="9"/>
  <c r="I328" i="9"/>
  <c r="I425" i="9"/>
  <c r="J425" i="9"/>
  <c r="J243" i="9"/>
  <c r="I243" i="9"/>
  <c r="I340" i="9"/>
  <c r="J340" i="9"/>
  <c r="J391" i="9"/>
  <c r="I391" i="9"/>
  <c r="I404" i="9"/>
  <c r="J404" i="9"/>
  <c r="J222" i="9"/>
  <c r="I222" i="9"/>
  <c r="I193" i="9"/>
  <c r="J193" i="9"/>
  <c r="I373" i="9"/>
  <c r="J373" i="9"/>
  <c r="I51" i="9"/>
  <c r="J51" i="9"/>
  <c r="J384" i="9"/>
  <c r="I384" i="9"/>
  <c r="J314" i="9"/>
  <c r="I314" i="9"/>
  <c r="J188" i="9"/>
  <c r="I188" i="9"/>
  <c r="I34" i="9"/>
  <c r="J34" i="9"/>
  <c r="J411" i="9"/>
  <c r="I411" i="9"/>
  <c r="J369" i="9"/>
  <c r="I369" i="9"/>
  <c r="I257" i="9"/>
  <c r="J257" i="9"/>
  <c r="J117" i="9"/>
  <c r="I117" i="9"/>
  <c r="J410" i="9"/>
  <c r="I410" i="9"/>
  <c r="J368" i="9"/>
  <c r="I368" i="9"/>
  <c r="I228" i="9"/>
  <c r="J228" i="9"/>
  <c r="I238" i="9"/>
  <c r="J238" i="9"/>
  <c r="J419" i="9"/>
  <c r="I419" i="9"/>
  <c r="I307" i="9"/>
  <c r="J307" i="9"/>
  <c r="J446" i="9"/>
  <c r="I446" i="9"/>
  <c r="I376" i="9"/>
  <c r="J376" i="9"/>
  <c r="J320" i="9"/>
  <c r="I320" i="9"/>
  <c r="J208" i="9"/>
  <c r="I208" i="9"/>
  <c r="J152" i="9"/>
  <c r="I152" i="9"/>
  <c r="J26" i="9"/>
  <c r="I26" i="9"/>
  <c r="J417" i="9"/>
  <c r="I417" i="9"/>
  <c r="I305" i="9"/>
  <c r="J305" i="9"/>
  <c r="J207" i="9"/>
  <c r="I207" i="9"/>
  <c r="J137" i="9"/>
  <c r="I137" i="9"/>
  <c r="I81" i="9"/>
  <c r="J81" i="9"/>
  <c r="J456" i="9"/>
  <c r="I456" i="9"/>
  <c r="I442" i="9"/>
  <c r="J442" i="9"/>
  <c r="I428" i="9"/>
  <c r="J428" i="9"/>
  <c r="J414" i="9"/>
  <c r="I414" i="9"/>
  <c r="J400" i="9"/>
  <c r="I400" i="9"/>
  <c r="J386" i="9"/>
  <c r="I386" i="9"/>
  <c r="I372" i="9"/>
  <c r="J372" i="9"/>
  <c r="I358" i="9"/>
  <c r="J358" i="9"/>
  <c r="I344" i="9"/>
  <c r="J344" i="9"/>
  <c r="J330" i="9"/>
  <c r="I330" i="9"/>
  <c r="I316" i="9"/>
  <c r="J316" i="9"/>
  <c r="I288" i="9"/>
  <c r="J288" i="9"/>
  <c r="J260" i="9"/>
  <c r="I260" i="9"/>
  <c r="I246" i="9"/>
  <c r="J246" i="9"/>
  <c r="J218" i="9"/>
  <c r="I218" i="9"/>
  <c r="J176" i="9"/>
  <c r="I176" i="9"/>
  <c r="I162" i="9"/>
  <c r="J162" i="9"/>
  <c r="J134" i="9"/>
  <c r="I134" i="9"/>
  <c r="J120" i="9"/>
  <c r="I120" i="9"/>
  <c r="I106" i="9"/>
  <c r="J106" i="9"/>
  <c r="J78" i="9"/>
  <c r="I78" i="9"/>
  <c r="I64" i="9"/>
  <c r="J64" i="9"/>
  <c r="J50" i="9"/>
  <c r="I50" i="9"/>
  <c r="I36" i="9"/>
  <c r="J36" i="9"/>
  <c r="J441" i="9"/>
  <c r="I441" i="9"/>
  <c r="J427" i="9"/>
  <c r="I427" i="9"/>
  <c r="J413" i="9"/>
  <c r="I413" i="9"/>
  <c r="J385" i="9"/>
  <c r="I385" i="9"/>
  <c r="J371" i="9"/>
  <c r="I371" i="9"/>
  <c r="J357" i="9"/>
  <c r="I357" i="9"/>
  <c r="J343" i="9"/>
  <c r="I343" i="9"/>
  <c r="J287" i="9"/>
  <c r="I287" i="9"/>
  <c r="J259" i="9"/>
  <c r="I259" i="9"/>
  <c r="J245" i="9"/>
  <c r="I245" i="9"/>
  <c r="J119" i="9"/>
  <c r="I119" i="9"/>
  <c r="J49" i="9"/>
  <c r="I49" i="9"/>
  <c r="J190" i="9"/>
  <c r="I190" i="9"/>
  <c r="I355" i="9"/>
  <c r="J355" i="9"/>
  <c r="J161" i="9"/>
  <c r="I161" i="9"/>
  <c r="I439" i="9"/>
  <c r="I418" i="9"/>
  <c r="I349" i="9"/>
  <c r="I254" i="9"/>
  <c r="I232" i="9"/>
  <c r="I182" i="9"/>
  <c r="I104" i="9"/>
  <c r="J409" i="9"/>
  <c r="J378" i="9"/>
  <c r="J350" i="9"/>
  <c r="J42" i="9"/>
  <c r="J301" i="9"/>
  <c r="I301" i="9"/>
  <c r="J231" i="9"/>
  <c r="I231" i="9"/>
  <c r="J189" i="9"/>
  <c r="I189" i="9"/>
  <c r="J175" i="9"/>
  <c r="I175" i="9"/>
  <c r="J30" i="9"/>
  <c r="I30" i="9"/>
  <c r="I438" i="9"/>
  <c r="I394" i="9"/>
  <c r="I374" i="9"/>
  <c r="I348" i="9"/>
  <c r="I303" i="9"/>
  <c r="I275" i="9"/>
  <c r="I253" i="9"/>
  <c r="I203" i="9"/>
  <c r="I131" i="9"/>
  <c r="I76" i="9"/>
  <c r="I16" i="9"/>
  <c r="J407" i="9"/>
  <c r="J346" i="9"/>
  <c r="J286" i="9"/>
  <c r="J255" i="9"/>
  <c r="J195" i="9"/>
  <c r="J72" i="9"/>
  <c r="I174" i="9"/>
  <c r="J174" i="9"/>
  <c r="J136" i="9"/>
  <c r="I136" i="9"/>
  <c r="J91" i="9"/>
  <c r="I91" i="9"/>
  <c r="J10" i="9"/>
  <c r="I10" i="9"/>
  <c r="I436" i="9"/>
  <c r="I393" i="9"/>
  <c r="I347" i="9"/>
  <c r="I274" i="9"/>
  <c r="I252" i="9"/>
  <c r="I180" i="9"/>
  <c r="I127" i="9"/>
  <c r="I75" i="9"/>
  <c r="J406" i="9"/>
  <c r="J284" i="9"/>
  <c r="J223" i="9"/>
  <c r="J194" i="9"/>
  <c r="J130" i="9"/>
  <c r="J71" i="9"/>
  <c r="J37" i="9"/>
  <c r="J8" i="9"/>
  <c r="I8" i="9"/>
  <c r="I285" i="9"/>
  <c r="J285" i="9"/>
  <c r="I159" i="9"/>
  <c r="J159" i="9"/>
  <c r="I145" i="9"/>
  <c r="J145" i="9"/>
  <c r="J113" i="9"/>
  <c r="I113" i="9"/>
  <c r="I435" i="9"/>
  <c r="I392" i="9"/>
  <c r="I366" i="9"/>
  <c r="I322" i="9"/>
  <c r="I273" i="9"/>
  <c r="I251" i="9"/>
  <c r="I225" i="9"/>
  <c r="I151" i="9"/>
  <c r="I126" i="9"/>
  <c r="I97" i="9"/>
  <c r="I70" i="9"/>
  <c r="I12" i="9"/>
  <c r="J434" i="9"/>
  <c r="J221" i="9"/>
  <c r="J160" i="9"/>
  <c r="J204" i="9"/>
  <c r="I204" i="9"/>
  <c r="I144" i="9"/>
  <c r="J144" i="9"/>
  <c r="I455" i="9"/>
  <c r="I365" i="9"/>
  <c r="I345" i="9"/>
  <c r="I321" i="9"/>
  <c r="I296" i="9"/>
  <c r="I200" i="9"/>
  <c r="I173" i="9"/>
  <c r="I95" i="9"/>
  <c r="J432" i="9"/>
  <c r="J338" i="9"/>
  <c r="J282" i="9"/>
  <c r="J216" i="9"/>
  <c r="J125" i="9"/>
  <c r="I129" i="9"/>
  <c r="J129" i="9"/>
  <c r="J401" i="9"/>
  <c r="I401" i="9"/>
  <c r="J276" i="9"/>
  <c r="I276" i="9"/>
  <c r="J133" i="9"/>
  <c r="I133" i="9"/>
  <c r="J65" i="9"/>
  <c r="I65" i="9"/>
  <c r="I454" i="9"/>
  <c r="I433" i="9"/>
  <c r="I364" i="9"/>
  <c r="I292" i="9"/>
  <c r="J336" i="9"/>
  <c r="J215" i="9"/>
  <c r="J124" i="9"/>
  <c r="J128" i="9"/>
  <c r="I128" i="9"/>
  <c r="I453" i="9"/>
  <c r="I291" i="9"/>
  <c r="I197" i="9"/>
  <c r="I169" i="9"/>
  <c r="I148" i="9"/>
  <c r="I40" i="9"/>
  <c r="J6" i="9"/>
  <c r="J426" i="9"/>
  <c r="J213" i="9"/>
  <c r="J59" i="9"/>
  <c r="J29" i="9"/>
  <c r="J69" i="9"/>
  <c r="I69" i="9"/>
  <c r="J13" i="9"/>
  <c r="I13" i="9"/>
  <c r="J431" i="9"/>
  <c r="I431" i="9"/>
  <c r="I449" i="9"/>
  <c r="I403" i="9"/>
  <c r="I380" i="9"/>
  <c r="I360" i="9"/>
  <c r="I312" i="9"/>
  <c r="I239" i="9"/>
  <c r="I191" i="9"/>
  <c r="I139" i="9"/>
  <c r="I112" i="9"/>
  <c r="I86" i="9"/>
  <c r="I60" i="9"/>
  <c r="J422" i="9"/>
  <c r="J359" i="9"/>
  <c r="J269" i="9"/>
  <c r="J178" i="9"/>
  <c r="J115" i="9"/>
  <c r="J55" i="9"/>
  <c r="J20" i="9"/>
  <c r="J293" i="9"/>
  <c r="I293" i="9"/>
  <c r="J280" i="9"/>
  <c r="I280" i="9"/>
  <c r="I62" i="9"/>
  <c r="J62" i="9"/>
  <c r="J279" i="9"/>
  <c r="I279" i="9"/>
  <c r="J264" i="9"/>
  <c r="I264" i="9"/>
  <c r="J54" i="9"/>
  <c r="I54" i="9"/>
  <c r="J310" i="9"/>
  <c r="I310" i="9"/>
  <c r="J35" i="9"/>
  <c r="I35" i="9"/>
  <c r="I448" i="9"/>
  <c r="I402" i="9"/>
  <c r="I379" i="9"/>
  <c r="I308" i="9"/>
  <c r="I138" i="9"/>
  <c r="I111" i="9"/>
  <c r="J421" i="9"/>
  <c r="J389" i="9"/>
  <c r="J236" i="9"/>
  <c r="J177" i="9"/>
  <c r="J416" i="9"/>
  <c r="I416" i="9"/>
  <c r="J313" i="9"/>
  <c r="I313" i="9"/>
  <c r="I171" i="9"/>
  <c r="J171" i="9"/>
  <c r="I92" i="9"/>
  <c r="I63" i="9"/>
  <c r="J294" i="9"/>
  <c r="I294" i="9"/>
  <c r="J84" i="9"/>
  <c r="I84" i="9"/>
  <c r="J415" i="9"/>
  <c r="I415" i="9"/>
  <c r="J170" i="9"/>
  <c r="I170" i="9"/>
  <c r="J82" i="9"/>
  <c r="I82" i="9"/>
  <c r="J19" i="9"/>
  <c r="I19" i="9"/>
  <c r="I450" i="9"/>
  <c r="I382" i="9"/>
  <c r="I361" i="9"/>
  <c r="I262" i="9"/>
  <c r="I192" i="9"/>
  <c r="J423" i="9"/>
  <c r="J302" i="9"/>
  <c r="J265" i="9"/>
  <c r="I265" i="9"/>
  <c r="J153" i="9"/>
  <c r="I153" i="9"/>
  <c r="J83" i="9"/>
  <c r="I83" i="9"/>
  <c r="J250" i="9"/>
  <c r="I250" i="9"/>
  <c r="J68" i="9"/>
  <c r="I68" i="9"/>
  <c r="J430" i="9"/>
  <c r="I430" i="9"/>
  <c r="J249" i="9"/>
  <c r="I249" i="9"/>
  <c r="J235" i="9"/>
  <c r="I235" i="9"/>
  <c r="J53" i="9"/>
  <c r="I53" i="9"/>
  <c r="J39" i="9"/>
  <c r="I39" i="9"/>
  <c r="I399" i="9"/>
  <c r="I237" i="9"/>
  <c r="I110" i="9"/>
  <c r="I57" i="9"/>
  <c r="J388" i="9"/>
  <c r="J266" i="9"/>
  <c r="J233" i="9"/>
  <c r="J79" i="9"/>
  <c r="J234" i="9"/>
  <c r="I234" i="9"/>
  <c r="J38" i="9"/>
  <c r="I38" i="9"/>
  <c r="J324" i="9"/>
  <c r="I324" i="9"/>
  <c r="I420" i="9"/>
  <c r="I377" i="9"/>
  <c r="I331" i="9"/>
  <c r="I209" i="9"/>
  <c r="I109" i="9"/>
  <c r="I80" i="9"/>
  <c r="J352" i="9"/>
  <c r="J199" i="9"/>
  <c r="J108" i="9"/>
  <c r="J15" i="9"/>
  <c r="J219" i="9"/>
  <c r="I219" i="9"/>
  <c r="J205" i="9"/>
  <c r="I205" i="9"/>
  <c r="J23" i="9"/>
  <c r="I23" i="9"/>
  <c r="J9" i="9"/>
  <c r="I9" i="9"/>
  <c r="I443" i="9"/>
  <c r="I329" i="9"/>
  <c r="I105" i="9"/>
  <c r="I22" i="9"/>
  <c r="J351" i="9"/>
  <c r="J107" i="9"/>
  <c r="J44" i="9"/>
  <c r="J114" i="9"/>
  <c r="I114" i="9"/>
  <c r="J309" i="9"/>
  <c r="I309" i="9"/>
  <c r="J295" i="9"/>
  <c r="I295" i="9"/>
  <c r="J99" i="9"/>
  <c r="I99" i="9"/>
  <c r="I220" i="9"/>
  <c r="I24" i="9"/>
  <c r="O10" i="9" a="1"/>
  <c r="O10" i="9" s="1"/>
  <c r="L21" i="11"/>
  <c r="J64" i="11"/>
  <c r="L64" i="11" s="1"/>
  <c r="L61" i="11"/>
  <c r="L69" i="11"/>
  <c r="L27" i="11"/>
  <c r="L96" i="11"/>
  <c r="L95" i="11"/>
  <c r="L53" i="11"/>
  <c r="L35" i="11"/>
  <c r="L50" i="11"/>
  <c r="L15" i="11"/>
  <c r="L49" i="11"/>
  <c r="L19" i="11"/>
  <c r="L77" i="11"/>
  <c r="L25" i="11"/>
  <c r="L102" i="11"/>
  <c r="J22" i="11"/>
  <c r="L22" i="11" s="1"/>
  <c r="L54" i="11"/>
  <c r="J36" i="11"/>
  <c r="L36" i="11" s="1"/>
  <c r="K92" i="11"/>
  <c r="L92" i="11" s="1"/>
  <c r="J113" i="11"/>
  <c r="L113" i="11" s="1"/>
  <c r="J99" i="11"/>
  <c r="L99" i="11" s="1"/>
  <c r="J85" i="11"/>
  <c r="L85" i="11" s="1"/>
  <c r="J71" i="11"/>
  <c r="L71" i="11" s="1"/>
  <c r="J57" i="11"/>
  <c r="L57" i="11" s="1"/>
  <c r="J43" i="11"/>
  <c r="L43" i="11" s="1"/>
  <c r="J29" i="11"/>
  <c r="L29" i="11" s="1"/>
  <c r="J112" i="11"/>
  <c r="L112" i="11" s="1"/>
  <c r="J98" i="11"/>
  <c r="L98" i="11" s="1"/>
  <c r="J84" i="11"/>
  <c r="L84" i="11" s="1"/>
  <c r="J70" i="11"/>
  <c r="L70" i="11" s="1"/>
  <c r="J56" i="11"/>
  <c r="L56" i="11" s="1"/>
  <c r="J42" i="11"/>
  <c r="L42" i="11" s="1"/>
  <c r="J28" i="11"/>
  <c r="J110" i="11"/>
  <c r="K112" i="11"/>
  <c r="K98" i="11"/>
  <c r="K84" i="11"/>
  <c r="K70" i="11"/>
  <c r="K56" i="11"/>
  <c r="K42" i="11"/>
  <c r="K28" i="11"/>
  <c r="J109" i="11"/>
  <c r="L109" i="11" s="1"/>
  <c r="J68" i="11"/>
  <c r="L68" i="11" s="1"/>
  <c r="K111" i="11"/>
  <c r="L111" i="11" s="1"/>
  <c r="K97" i="11"/>
  <c r="L97" i="11" s="1"/>
  <c r="K83" i="11"/>
  <c r="L83" i="11" s="1"/>
  <c r="K69" i="11"/>
  <c r="K55" i="11"/>
  <c r="L55" i="11" s="1"/>
  <c r="K41" i="11"/>
  <c r="L41" i="11" s="1"/>
  <c r="K27" i="11"/>
  <c r="J67" i="11"/>
  <c r="L67" i="11" s="1"/>
  <c r="K110" i="11"/>
  <c r="K96" i="11"/>
  <c r="K82" i="11"/>
  <c r="L82" i="11" s="1"/>
  <c r="K68" i="11"/>
  <c r="K54" i="11"/>
  <c r="K40" i="11"/>
  <c r="L40" i="11" s="1"/>
  <c r="K26" i="11"/>
  <c r="H125" i="11" s="1"/>
  <c r="I13" i="5" a="1"/>
  <c r="I13" i="5" s="1"/>
  <c r="L26" i="11" l="1"/>
  <c r="L110" i="11"/>
  <c r="L28" i="11"/>
  <c r="H12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<sst xmlns="http://schemas.openxmlformats.org/spreadsheetml/2006/main" count="2093" uniqueCount="706">
  <si>
    <t>INSTRUCTIONS</t>
  </si>
  <si>
    <t>1. Read the instructions for each question sheet carefully and answer accordingly</t>
  </si>
  <si>
    <t>2. All questions do not have the same score. Try to maximize your score!</t>
  </si>
  <si>
    <t>3. Leave a short note on approach used if you have used some excel features which were not retained in the formula</t>
  </si>
  <si>
    <t>4. Evaluation will be based on the formula and approaches, not mere answers</t>
  </si>
  <si>
    <t>4. If you need, you can use multiple sheets for your answers, make sure to name all of them relevant to the question</t>
  </si>
  <si>
    <t>5.Please make a copy of this file and Please Write formula while solving the questions (don't just type the answer) and drop your excel sheet work to rohit.singh@uprio.com</t>
  </si>
  <si>
    <t>MARKING FOR EACH QUESTION</t>
  </si>
  <si>
    <t>Question 1</t>
  </si>
  <si>
    <t>3 Marks</t>
  </si>
  <si>
    <t>Question 2</t>
  </si>
  <si>
    <t>2 Mark</t>
  </si>
  <si>
    <t>Question 3</t>
  </si>
  <si>
    <t>Question 4</t>
  </si>
  <si>
    <t>4 Marks</t>
  </si>
  <si>
    <t>Question 5</t>
  </si>
  <si>
    <t>1 Marks</t>
  </si>
  <si>
    <t>Question 6</t>
  </si>
  <si>
    <t>2 Marks</t>
  </si>
  <si>
    <t>Question 7</t>
  </si>
  <si>
    <t>Question 8</t>
  </si>
  <si>
    <t>Question 9</t>
  </si>
  <si>
    <t>Question 10</t>
  </si>
  <si>
    <t>8 Marks</t>
  </si>
  <si>
    <t>Total</t>
  </si>
  <si>
    <t>30 Marks</t>
  </si>
  <si>
    <t>HR is responsible for basic training of all the new hires. Below is a table that gives a training status for all the new hires.</t>
  </si>
  <si>
    <t>Using excel formulae, find out the following</t>
  </si>
  <si>
    <t>1. How many have neither registered nor completed any of the 3 courses?</t>
  </si>
  <si>
    <t>2. How many have registered or trained in atleast 2 of the 3 courses?</t>
  </si>
  <si>
    <t>3. How many have not been trained in any of the 3 yet?</t>
  </si>
  <si>
    <t>Name</t>
  </si>
  <si>
    <t>SQL</t>
  </si>
  <si>
    <t>SAS</t>
  </si>
  <si>
    <t>Excel</t>
  </si>
  <si>
    <t>R - Registered for training (training not done yet)</t>
  </si>
  <si>
    <t>Prakash</t>
  </si>
  <si>
    <t>R</t>
  </si>
  <si>
    <t>T</t>
  </si>
  <si>
    <t>T - Trained</t>
  </si>
  <si>
    <t>Rahul</t>
  </si>
  <si>
    <t>Blank - Neither</t>
  </si>
  <si>
    <t>Rajiv</t>
  </si>
  <si>
    <t>Priya</t>
  </si>
  <si>
    <t>Amit</t>
  </si>
  <si>
    <t>Karthik</t>
  </si>
  <si>
    <t>Shobha</t>
  </si>
  <si>
    <t>Prateek</t>
  </si>
  <si>
    <t>Payal</t>
  </si>
  <si>
    <t>Prashant</t>
  </si>
  <si>
    <t>Anil</t>
  </si>
  <si>
    <t>Swaroop</t>
  </si>
  <si>
    <t>Tejas</t>
  </si>
  <si>
    <t>Raghav</t>
  </si>
  <si>
    <t>Sanjeev</t>
  </si>
  <si>
    <t>Madhu</t>
  </si>
  <si>
    <t>Murali</t>
  </si>
  <si>
    <t>Aravind</t>
  </si>
  <si>
    <t>Balaji</t>
  </si>
  <si>
    <t>Mukundan</t>
  </si>
  <si>
    <t>Shweta</t>
  </si>
  <si>
    <t>Anusha</t>
  </si>
  <si>
    <t>Ravi</t>
  </si>
  <si>
    <t>Ramya</t>
  </si>
  <si>
    <t>Shriram</t>
  </si>
  <si>
    <t>Sairam</t>
  </si>
  <si>
    <t>Srinivasan</t>
  </si>
  <si>
    <t>Trisha</t>
  </si>
  <si>
    <t>Paul</t>
  </si>
  <si>
    <t>Mani</t>
  </si>
  <si>
    <t>Venkat</t>
  </si>
  <si>
    <t>Abhishek</t>
  </si>
  <si>
    <t>Chanakya</t>
  </si>
  <si>
    <t>Daniel</t>
  </si>
  <si>
    <t>Rishi</t>
  </si>
  <si>
    <t>Vikram</t>
  </si>
  <si>
    <t>Prabhu</t>
  </si>
  <si>
    <t>Mahesh</t>
  </si>
  <si>
    <t>Raj</t>
  </si>
  <si>
    <t>Suresh</t>
  </si>
  <si>
    <t>Arun</t>
  </si>
  <si>
    <t>Jacob</t>
  </si>
  <si>
    <t>Malini</t>
  </si>
  <si>
    <t>Mehul</t>
  </si>
  <si>
    <t>Rajeev</t>
  </si>
  <si>
    <t>Sachin</t>
  </si>
  <si>
    <t>Praphul</t>
  </si>
  <si>
    <t>Diego</t>
  </si>
  <si>
    <t>Below in Column 2 there are some numbers given</t>
  </si>
  <si>
    <t>Please calculate sum of numbers based on the criteria given in the start row number and end row number</t>
  </si>
  <si>
    <t>Formula should be capable enough, if we change start row number and end row number sum will get update</t>
  </si>
  <si>
    <t>For Example: If Start row is 10 and end row is 21 then sum would be 907</t>
  </si>
  <si>
    <r>
      <rPr>
        <b/>
        <sz val="11"/>
        <color theme="1"/>
        <rFont val="Tw Cen MT"/>
      </rPr>
      <t>Hint:</t>
    </r>
    <r>
      <rPr>
        <sz val="11"/>
        <color theme="1"/>
        <rFont val="Tw Cen MT"/>
      </rPr>
      <t xml:space="preserve"> Use Address , OFFSET and Indirect function with SUM</t>
    </r>
  </si>
  <si>
    <t>Number</t>
  </si>
  <si>
    <t>Start Row Number</t>
  </si>
  <si>
    <t>End Row Number</t>
  </si>
  <si>
    <t>SUM</t>
  </si>
  <si>
    <t>ID</t>
  </si>
  <si>
    <t>City</t>
  </si>
  <si>
    <t>State</t>
  </si>
  <si>
    <t>Population</t>
  </si>
  <si>
    <t>Instructions</t>
  </si>
  <si>
    <t>Mumbai (Bombay)</t>
  </si>
  <si>
    <t>Maharashtra</t>
  </si>
  <si>
    <t>Delhi</t>
  </si>
  <si>
    <t>Using Formulas, derive the following figures:</t>
  </si>
  <si>
    <t>Calcutta [Kolkata]</t>
  </si>
  <si>
    <t>West Bengali</t>
  </si>
  <si>
    <t>Chennai (Madras)</t>
  </si>
  <si>
    <t>Tamil Nadu</t>
  </si>
  <si>
    <t>Q:</t>
  </si>
  <si>
    <t>1. Total number of cities in Rajasthan:</t>
  </si>
  <si>
    <t>Hyderabad</t>
  </si>
  <si>
    <t>Andhra Pradesh</t>
  </si>
  <si>
    <t>A:</t>
  </si>
  <si>
    <t>Ahmedabad</t>
  </si>
  <si>
    <t>Gujarat</t>
  </si>
  <si>
    <t>2. Sum of population of all cities in Andhra Pradesh:</t>
  </si>
  <si>
    <t>Bangalore</t>
  </si>
  <si>
    <t>Karnataka</t>
  </si>
  <si>
    <t>Kanpur</t>
  </si>
  <si>
    <t>Uttar Pradesh</t>
  </si>
  <si>
    <r>
      <rPr>
        <sz val="14"/>
        <color theme="1"/>
        <rFont val="Twentieth Century"/>
      </rPr>
      <t>3. Number of cities and sum of population of cities where total population of a city is greater than a million. Give the result in following format --&gt; 
Cities: {</t>
    </r>
    <r>
      <rPr>
        <b/>
        <sz val="14"/>
        <color theme="1"/>
        <rFont val="Tw Cen MT"/>
      </rPr>
      <t>Number</t>
    </r>
    <r>
      <rPr>
        <sz val="14"/>
        <color theme="1"/>
        <rFont val="Tw Cen MT"/>
      </rPr>
      <t>}</t>
    </r>
    <r>
      <rPr>
        <b/>
        <sz val="14"/>
        <color theme="1"/>
        <rFont val="Tw Cen MT"/>
      </rPr>
      <t>,</t>
    </r>
    <r>
      <rPr>
        <sz val="14"/>
        <color theme="1"/>
        <rFont val="Tw Cen MT"/>
      </rPr>
      <t xml:space="preserve"> Total Population: {</t>
    </r>
    <r>
      <rPr>
        <b/>
        <sz val="14"/>
        <color theme="1"/>
        <rFont val="Tw Cen MT"/>
      </rPr>
      <t>Sum of Population</t>
    </r>
    <r>
      <rPr>
        <sz val="14"/>
        <color theme="1"/>
        <rFont val="Tw Cen MT"/>
      </rPr>
      <t>}</t>
    </r>
  </si>
  <si>
    <t>Nagpur</t>
  </si>
  <si>
    <t>Lucknow</t>
  </si>
  <si>
    <t>Pune</t>
  </si>
  <si>
    <t>Surat</t>
  </si>
  <si>
    <t>4. Number of cities in Maharashtra and Madhya Pradesh where population is less than 1,00,000.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</si>
  <si>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</si>
  <si>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</si>
  <si>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</si>
  <si>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</si>
  <si>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</si>
  <si>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</si>
  <si>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</si>
  <si>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</si>
  <si>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</si>
  <si>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</si>
  <si>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</si>
  <si>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</si>
  <si>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</si>
  <si>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</si>
  <si>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</si>
  <si>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</si>
  <si>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</si>
  <si>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</si>
  <si>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</si>
  <si>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</si>
  <si>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</si>
  <si>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</si>
  <si>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</si>
  <si>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</si>
  <si>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</si>
  <si>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</si>
  <si>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</si>
  <si>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</si>
  <si>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</si>
  <si>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</si>
  <si>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</si>
  <si>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</si>
  <si>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</si>
  <si>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</si>
  <si>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</si>
  <si>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</si>
  <si>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</si>
  <si>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</si>
  <si>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</si>
  <si>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</si>
  <si>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</si>
  <si>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</si>
  <si>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</si>
  <si>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</si>
  <si>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</si>
  <si>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</si>
  <si>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</si>
  <si>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</si>
  <si>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</si>
  <si>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</si>
  <si>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</si>
  <si>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</si>
  <si>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</si>
  <si>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</si>
  <si>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</si>
  <si>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</si>
  <si>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</si>
  <si>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</si>
  <si>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</si>
  <si>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</si>
  <si>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</si>
  <si>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</si>
  <si>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</si>
  <si>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</si>
  <si>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</si>
  <si>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</si>
  <si>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</si>
  <si>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</si>
  <si>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</si>
  <si>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</si>
  <si>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</si>
  <si>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</si>
  <si>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</si>
  <si>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</si>
  <si>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</si>
  <si>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</si>
  <si>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</si>
  <si>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</si>
  <si>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</si>
  <si>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</si>
  <si>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</si>
  <si>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</si>
  <si>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</si>
  <si>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</si>
  <si>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</si>
  <si>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</si>
  <si>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</si>
  <si>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</si>
  <si>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</si>
  <si>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</si>
  <si>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</si>
  <si>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</si>
  <si>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</si>
  <si>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</si>
  <si>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</si>
  <si>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</si>
  <si>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</si>
  <si>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</si>
  <si>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</si>
  <si>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</si>
  <si>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</si>
  <si>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</si>
  <si>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</si>
  <si>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</si>
  <si>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</si>
  <si>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</si>
  <si>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</si>
  <si>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</si>
  <si>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</si>
  <si>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</si>
  <si>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</si>
  <si>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</si>
  <si>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</si>
  <si>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</si>
  <si>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</si>
  <si>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</si>
  <si>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</si>
  <si>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</si>
  <si>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</si>
  <si>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</si>
  <si>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</si>
  <si>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</si>
  <si>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</si>
  <si>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</si>
  <si>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</si>
  <si>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</si>
  <si>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</si>
  <si>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</si>
  <si>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</si>
  <si>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</si>
  <si>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</si>
  <si>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</si>
  <si>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</si>
  <si>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</si>
  <si>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</si>
  <si>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</si>
  <si>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</si>
  <si>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</si>
  <si>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</si>
  <si>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</si>
  <si>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</si>
  <si>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</si>
  <si>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</si>
  <si>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</si>
  <si>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</si>
  <si>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</si>
  <si>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</si>
  <si>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</si>
  <si>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</si>
  <si>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</si>
  <si>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</si>
  <si>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</si>
  <si>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</si>
  <si>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</si>
  <si>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</si>
  <si>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</si>
  <si>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</si>
  <si>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</si>
  <si>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</si>
  <si>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</si>
  <si>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</si>
  <si>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</si>
  <si>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</si>
  <si>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</si>
  <si>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</si>
  <si>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</si>
  <si>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</si>
  <si>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</si>
  <si>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</si>
  <si>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</si>
  <si>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</si>
  <si>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</si>
  <si>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</si>
  <si>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</si>
  <si>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</si>
  <si>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</si>
  <si>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</si>
  <si>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</si>
  <si>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</si>
  <si>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</si>
  <si>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</si>
  <si>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</si>
  <si>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</si>
  <si>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</si>
  <si>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</si>
  <si>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</si>
  <si>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</si>
  <si>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</si>
  <si>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</si>
  <si>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</si>
  <si>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</si>
  <si>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</si>
  <si>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</si>
  <si>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</si>
  <si>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</si>
  <si>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</si>
  <si>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</si>
  <si>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</si>
  <si>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</si>
  <si>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</si>
  <si>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</si>
  <si>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</si>
  <si>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</si>
  <si>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</si>
  <si>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</si>
  <si>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</si>
  <si>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</si>
  <si>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</si>
  <si>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</si>
  <si>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</si>
  <si>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</si>
  <si>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</si>
  <si>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</si>
  <si>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</si>
  <si>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</si>
  <si>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</si>
  <si>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</si>
  <si>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</si>
  <si>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</si>
  <si>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</si>
  <si>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</si>
  <si>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</si>
  <si>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</si>
  <si>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</si>
  <si>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</si>
  <si>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</si>
  <si>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</si>
  <si>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</si>
  <si>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</si>
  <si>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</si>
  <si>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</si>
  <si>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</si>
  <si>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</si>
  <si>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</si>
  <si>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</si>
  <si>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</si>
  <si>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</si>
  <si>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</si>
  <si>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</si>
  <si>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</si>
  <si>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</si>
  <si>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</si>
  <si>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</si>
  <si>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</si>
  <si>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</si>
  <si>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</si>
  <si>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</si>
  <si>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</si>
  <si>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</si>
  <si>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</si>
  <si>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</si>
  <si>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</si>
  <si>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</si>
  <si>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</si>
  <si>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</si>
  <si>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</si>
  <si>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</si>
  <si>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</si>
  <si>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</si>
  <si>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</si>
  <si>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</si>
  <si>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</si>
  <si>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</si>
  <si>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</si>
  <si>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</si>
  <si>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</si>
  <si>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</si>
  <si>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</si>
  <si>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</si>
  <si>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</si>
  <si>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</si>
  <si>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</si>
  <si>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</si>
  <si>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</si>
  <si>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</si>
  <si>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</si>
  <si>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</si>
  <si>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</si>
  <si>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</si>
  <si>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</si>
  <si>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</si>
  <si>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</si>
  <si>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</si>
  <si>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</si>
  <si>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</si>
  <si>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</si>
  <si>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</si>
  <si>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</si>
  <si>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</si>
  <si>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</si>
  <si>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</si>
  <si>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</si>
  <si>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</si>
  <si>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</si>
  <si>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</si>
  <si>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</si>
  <si>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</si>
  <si>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</si>
  <si>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</si>
  <si>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</si>
  <si>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</si>
  <si>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</si>
  <si>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</si>
  <si>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</si>
  <si>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</si>
  <si>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</si>
  <si>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</si>
  <si>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</si>
  <si>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</si>
  <si>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</si>
  <si>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</si>
  <si>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</si>
  <si>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</si>
  <si>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</si>
  <si>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</si>
  <si>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</si>
  <si>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</si>
  <si>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</si>
  <si>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</si>
  <si>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</si>
  <si>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</si>
  <si>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</si>
  <si>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</si>
  <si>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</si>
  <si>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</si>
  <si>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</si>
  <si>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</si>
  <si>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</si>
  <si>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</si>
  <si>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</si>
  <si>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</si>
  <si>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</si>
  <si>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</si>
  <si>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</si>
  <si>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</si>
  <si>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</si>
  <si>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</si>
  <si>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</si>
  <si>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</si>
  <si>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</si>
  <si>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</si>
  <si>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</si>
  <si>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</si>
  <si>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</si>
  <si>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</si>
  <si>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Based on the data in the table below, please answer the following questions using excel functions</t>
  </si>
  <si>
    <t>1. Number of employees from the Sales deparment who joined before July 2006 and have a total experience (prior and present) of more than 10 years?</t>
  </si>
  <si>
    <t>2. Total Number of years of experience of employees in the Sales department who joined before 31 Mar 2009?</t>
  </si>
  <si>
    <t>Take today's date as</t>
  </si>
  <si>
    <t>Date Today</t>
  </si>
  <si>
    <t>Employee Name</t>
  </si>
  <si>
    <t>Department</t>
  </si>
  <si>
    <t>Joining Date</t>
  </si>
  <si>
    <t>Prior Experience</t>
  </si>
  <si>
    <t>Marketing</t>
  </si>
  <si>
    <t>IT</t>
  </si>
  <si>
    <t>Finance</t>
  </si>
  <si>
    <t>Sales</t>
  </si>
  <si>
    <t>R&amp;D</t>
  </si>
  <si>
    <t>Manufacturing</t>
  </si>
  <si>
    <t>Logistics</t>
  </si>
  <si>
    <t>HR</t>
  </si>
  <si>
    <t>Fill this multiplication table with just one formula and copy past the same in all the red cells.</t>
  </si>
  <si>
    <t>Multiplication Table</t>
  </si>
  <si>
    <t>1. Please Map area sales manager name into column C from Table given in Column F and G</t>
  </si>
  <si>
    <t>2. In Column J extract first name of area sales manager from column G</t>
  </si>
  <si>
    <t>Date</t>
  </si>
  <si>
    <t>Zones of India</t>
  </si>
  <si>
    <t>Area Sales Manager</t>
  </si>
  <si>
    <t>Sales ('000)</t>
  </si>
  <si>
    <t>Area Sales Manager First Name</t>
  </si>
  <si>
    <t>West</t>
  </si>
  <si>
    <t>East</t>
  </si>
  <si>
    <t>Karan Singhal</t>
  </si>
  <si>
    <t>North</t>
  </si>
  <si>
    <t>Raghav Chawla</t>
  </si>
  <si>
    <t>South</t>
  </si>
  <si>
    <t>Saurabh Sharma</t>
  </si>
  <si>
    <t>Hemant Punia</t>
  </si>
  <si>
    <t xml:space="preserve">E.g. First name of Karan Singhal is "Karan" </t>
  </si>
  <si>
    <t>North Europe Maximum Sales ('000)</t>
  </si>
  <si>
    <t>Use Conditional Formating to highlight the Revenue based on the Legend below</t>
  </si>
  <si>
    <t>Revenue</t>
  </si>
  <si>
    <t>Colur</t>
  </si>
  <si>
    <t>&lt; 100</t>
  </si>
  <si>
    <t xml:space="preserve">Name </t>
  </si>
  <si>
    <t>&gt;100 &lt;1000</t>
  </si>
  <si>
    <t>Mach, Kimberly</t>
  </si>
  <si>
    <t>&gt;1000</t>
  </si>
  <si>
    <t>Frawley, Christine</t>
  </si>
  <si>
    <t>Byrne, Malcolm</t>
  </si>
  <si>
    <t>Mcmullan, Liam</t>
  </si>
  <si>
    <t>Westgate, Laura</t>
  </si>
  <si>
    <t>Breton, Yves</t>
  </si>
  <si>
    <t>Mcgorisk, John</t>
  </si>
  <si>
    <t>Saiewitz, Cindi</t>
  </si>
  <si>
    <t>Mcguinn, Eoin</t>
  </si>
  <si>
    <t>Neal, Christa</t>
  </si>
  <si>
    <t>Larroche, Florence</t>
  </si>
  <si>
    <t>Mallin, Ciar</t>
  </si>
  <si>
    <t>Blanc, Nicolas</t>
  </si>
  <si>
    <t>Largueze, Vincent</t>
  </si>
  <si>
    <t>Mcnamara, Karen</t>
  </si>
  <si>
    <t>Bradshaw, Mairead</t>
  </si>
  <si>
    <t>D'Arcy, Mark</t>
  </si>
  <si>
    <t>Kennedy, Maurice</t>
  </si>
  <si>
    <t>Power, Irene</t>
  </si>
  <si>
    <t>Pierce, David</t>
  </si>
  <si>
    <t>Oliveira, Gabriela</t>
  </si>
  <si>
    <t>Temple, Derek</t>
  </si>
  <si>
    <t>Ryan, Orla B</t>
  </si>
  <si>
    <t>Based on the production shortages data below, answer the following questions</t>
  </si>
  <si>
    <t>1. Find out the set of part numbers that are contributing to 80% of the production shortages (commonly known as Pareto Analysis)</t>
  </si>
  <si>
    <t>Part Number</t>
  </si>
  <si>
    <t>Commodity Group</t>
  </si>
  <si>
    <t>Production Shortages (Units)</t>
  </si>
  <si>
    <t>D306F</t>
  </si>
  <si>
    <t>Processor</t>
  </si>
  <si>
    <t>M4M08</t>
  </si>
  <si>
    <t>Optical Drives</t>
  </si>
  <si>
    <t>F030H</t>
  </si>
  <si>
    <t>K859M</t>
  </si>
  <si>
    <t>V8835</t>
  </si>
  <si>
    <t>H384M</t>
  </si>
  <si>
    <t>G728T</t>
  </si>
  <si>
    <t>HDD</t>
  </si>
  <si>
    <t>G115G</t>
  </si>
  <si>
    <t>K983K</t>
  </si>
  <si>
    <t>W889F</t>
  </si>
  <si>
    <t>H726R</t>
  </si>
  <si>
    <t>RU774</t>
  </si>
  <si>
    <t>N530F</t>
  </si>
  <si>
    <t>P575R</t>
  </si>
  <si>
    <t>MYC14</t>
  </si>
  <si>
    <t>K725G</t>
  </si>
  <si>
    <t>V3872</t>
  </si>
  <si>
    <t>J106M</t>
  </si>
  <si>
    <t>HT150</t>
  </si>
  <si>
    <t>J765R</t>
  </si>
  <si>
    <t>N641M</t>
  </si>
  <si>
    <t>J4C3V</t>
  </si>
  <si>
    <t>M469G</t>
  </si>
  <si>
    <t>C127J</t>
  </si>
  <si>
    <t>J131J</t>
  </si>
  <si>
    <t>FN679</t>
  </si>
  <si>
    <t>R755K</t>
  </si>
  <si>
    <t>WP896</t>
  </si>
  <si>
    <t>K374T</t>
  </si>
  <si>
    <t>Memory</t>
  </si>
  <si>
    <t>J280T</t>
  </si>
  <si>
    <t>H298M</t>
  </si>
  <si>
    <t>J533H</t>
  </si>
  <si>
    <t>M398F</t>
  </si>
  <si>
    <t>F804K</t>
  </si>
  <si>
    <t>G548K</t>
  </si>
  <si>
    <t>C2W2N</t>
  </si>
  <si>
    <t>G952F</t>
  </si>
  <si>
    <t>K145G</t>
  </si>
  <si>
    <t>F522M</t>
  </si>
  <si>
    <t>PNF3X</t>
  </si>
  <si>
    <t>G889G</t>
  </si>
  <si>
    <t>XP544</t>
  </si>
  <si>
    <t>NT417</t>
  </si>
  <si>
    <t>M399F</t>
  </si>
  <si>
    <t>F805K</t>
  </si>
  <si>
    <t>G622T</t>
  </si>
  <si>
    <t>X3R5M</t>
  </si>
  <si>
    <t>N056N</t>
  </si>
  <si>
    <t>NN876</t>
  </si>
  <si>
    <t>C2072</t>
  </si>
  <si>
    <t>Battery</t>
  </si>
  <si>
    <t>03KYX</t>
  </si>
  <si>
    <t>U144H</t>
  </si>
  <si>
    <t>FY878</t>
  </si>
  <si>
    <t>T192H</t>
  </si>
  <si>
    <t>F309J</t>
  </si>
  <si>
    <t>K093P</t>
  </si>
  <si>
    <t>01TVT</t>
  </si>
  <si>
    <t>F343G</t>
  </si>
  <si>
    <t>D270R</t>
  </si>
  <si>
    <t>D181R</t>
  </si>
  <si>
    <t>NNKVM</t>
  </si>
  <si>
    <t>X5VD1</t>
  </si>
  <si>
    <t>KMH7P</t>
  </si>
  <si>
    <t>3VCPF</t>
  </si>
  <si>
    <t>MP492</t>
  </si>
  <si>
    <t>D111N</t>
  </si>
  <si>
    <t>JN957</t>
  </si>
  <si>
    <t>Y9NHH</t>
  </si>
  <si>
    <t>D7D66</t>
  </si>
  <si>
    <t>X696G</t>
  </si>
  <si>
    <t>TX269</t>
  </si>
  <si>
    <t>HT952</t>
  </si>
  <si>
    <t>J418T</t>
  </si>
  <si>
    <t>G295T</t>
  </si>
  <si>
    <t>FY291</t>
  </si>
  <si>
    <t>G731N</t>
  </si>
  <si>
    <t>M525M</t>
  </si>
  <si>
    <t>H426H</t>
  </si>
  <si>
    <t>H704F</t>
  </si>
  <si>
    <t>Y619H</t>
  </si>
  <si>
    <t>H986H</t>
  </si>
  <si>
    <t>YP777</t>
  </si>
  <si>
    <t>RN225</t>
  </si>
  <si>
    <t>G631F</t>
  </si>
  <si>
    <t>Y80P7</t>
  </si>
  <si>
    <t>C234R</t>
  </si>
  <si>
    <t>F137T</t>
  </si>
  <si>
    <t>U738K</t>
  </si>
  <si>
    <t>P875G</t>
  </si>
  <si>
    <t>H959F</t>
  </si>
  <si>
    <t>D461F</t>
  </si>
  <si>
    <t>G484D</t>
  </si>
  <si>
    <t>D171K</t>
  </si>
  <si>
    <t>F729T</t>
  </si>
  <si>
    <t>Y475P</t>
  </si>
  <si>
    <t>C123J</t>
  </si>
  <si>
    <t>H185K</t>
  </si>
  <si>
    <t>X036C</t>
  </si>
  <si>
    <t>01RKN</t>
  </si>
  <si>
    <t>C593T</t>
  </si>
  <si>
    <t>HFDX0</t>
  </si>
  <si>
    <t>W8TYX</t>
  </si>
  <si>
    <t>XR812</t>
  </si>
  <si>
    <t>F342T</t>
  </si>
  <si>
    <t>2X1CJ</t>
  </si>
  <si>
    <t>K556T</t>
  </si>
  <si>
    <t>Y996D</t>
  </si>
  <si>
    <t>J406F</t>
  </si>
  <si>
    <t>X204R</t>
  </si>
  <si>
    <t>F862T</t>
  </si>
  <si>
    <t>J515N</t>
  </si>
  <si>
    <t>K620H</t>
  </si>
  <si>
    <t>GY581</t>
  </si>
  <si>
    <t>Below in the table Candidate_Names are given with their department names and marks obtained</t>
  </si>
  <si>
    <t>Using excel formula, Rank Each Student in their department based on marks they got</t>
  </si>
  <si>
    <t>Dept_Name</t>
  </si>
  <si>
    <t>Candidate_Name</t>
  </si>
  <si>
    <t>Marks</t>
  </si>
  <si>
    <t>Rank</t>
  </si>
  <si>
    <t>Bio-Tech</t>
  </si>
  <si>
    <t>Electricals</t>
  </si>
  <si>
    <t>Mechanical</t>
  </si>
  <si>
    <t>Chemical</t>
  </si>
  <si>
    <t>Civil</t>
  </si>
  <si>
    <t>Computer Science</t>
  </si>
  <si>
    <t>A small company is shutting down its India operations and wants to retrench all its employees. It has 2 options for the retrenchment payout:</t>
  </si>
  <si>
    <t>Option 1: Give 1 month salary to the employees for each year left till retirement (retirement age = 60)</t>
  </si>
  <si>
    <t>Option 2: Give 1 month salary for each year completed with the company</t>
  </si>
  <si>
    <t>Basis this, answer the following questions:</t>
  </si>
  <si>
    <t>Which of these 2 options would be beneficial to the company (lower total payout)?</t>
  </si>
  <si>
    <t>For which of these 2 options more employees are benefitted?</t>
  </si>
  <si>
    <t>Which of these 2 options is more beneficial for most senior management (salary &gt; Rs 7,00,000 per annum)?</t>
  </si>
  <si>
    <t>Today</t>
  </si>
  <si>
    <t>Employee Number</t>
  </si>
  <si>
    <t>Date of Birth</t>
  </si>
  <si>
    <t>Annual Salary (Rs)</t>
  </si>
  <si>
    <t># of trainee neither registered nor completed any of 3 courses</t>
  </si>
  <si>
    <t># of trainee registered or trained in atleast 2 of the 3 courses</t>
  </si>
  <si>
    <t># of trainee not been trained in any of the 3 yet</t>
  </si>
  <si>
    <t># of of employees from the Sales deparment who joined before July 2006 and have a total experience (prior and present) of more than 10 years</t>
  </si>
  <si>
    <t>Total Number of years of experience of employees in the Sales department who joined before 31 Mar 2009</t>
  </si>
  <si>
    <t>Age as of Today</t>
  </si>
  <si>
    <t>Years Left Till Retirement</t>
  </si>
  <si>
    <t xml:space="preserve"> Years Completed in Company</t>
  </si>
  <si>
    <t>Option 1 Payout</t>
  </si>
  <si>
    <t>Monthly Salary</t>
  </si>
  <si>
    <t>Option 2 Payout</t>
  </si>
  <si>
    <t>Option 2 is more beneficial to the company</t>
  </si>
  <si>
    <t xml:space="preserve">Total payout under Option 1: </t>
  </si>
  <si>
    <t>Total payout under Option 2:</t>
  </si>
  <si>
    <t>This means more employees receive a higher payout under Option 1 compared to Option 2</t>
  </si>
  <si>
    <t>Option 1 is more beneficial for senior management.
Most high-salary employees receive a better payout under Option 1.</t>
  </si>
  <si>
    <t>Cumulative Shortages</t>
  </si>
  <si>
    <t>Cumulative Percentage</t>
  </si>
  <si>
    <t>Identify the 80% Cutoff</t>
  </si>
  <si>
    <t>Product number Shortage</t>
  </si>
  <si>
    <t>Part number that are contributing to 80% of the production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</si>
</sst>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&quot;$&quot;#,##0.00"/>
    <numFmt numFmtId="166" formatCode="mm/dd/yy"/>
    <numFmt numFmtId="167" formatCode="[$-409]d\-mmm\-yy"/>
  </numFmts>
  <fonts count="3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b/>
      <u/>
      <sz val="12"/>
      <color theme="1"/>
      <name val="Calibri"/>
    </font>
    <font>
      <b/>
      <sz val="12"/>
      <color rgb="FF262626"/>
      <name val="Calibri"/>
    </font>
    <font>
      <b/>
      <sz val="12"/>
      <color rgb="FF800000"/>
      <name val="Calibri"/>
    </font>
    <font>
      <b/>
      <sz val="12"/>
      <color theme="1"/>
      <name val="Calibri"/>
    </font>
    <font>
      <sz val="10"/>
      <color rgb="FF80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b/>
      <i/>
      <sz val="11"/>
      <color theme="1"/>
      <name val="Calibri"/>
    </font>
    <font>
      <sz val="11"/>
      <color theme="1"/>
      <name val="Twentieth Century"/>
    </font>
    <font>
      <b/>
      <sz val="11"/>
      <color theme="1"/>
      <name val="Twentieth Century"/>
    </font>
    <font>
      <b/>
      <sz val="11"/>
      <color theme="0"/>
      <name val="Twentieth Century"/>
    </font>
    <font>
      <sz val="12"/>
      <color theme="1"/>
      <name val="Twentieth Century"/>
    </font>
    <font>
      <b/>
      <sz val="12"/>
      <color theme="0"/>
      <name val="Twentieth Century"/>
    </font>
    <font>
      <sz val="14"/>
      <color theme="1"/>
      <name val="Twentieth Century"/>
    </font>
    <font>
      <sz val="20"/>
      <color theme="1"/>
      <name val="Twentieth Century"/>
    </font>
    <font>
      <sz val="10"/>
      <color theme="1"/>
      <name val="Twentieth Century"/>
    </font>
    <font>
      <b/>
      <sz val="10"/>
      <color theme="1"/>
      <name val="Twentieth Century"/>
    </font>
    <font>
      <sz val="14"/>
      <color theme="0"/>
      <name val="Twentieth Century"/>
    </font>
    <font>
      <b/>
      <sz val="13"/>
      <color theme="1"/>
      <name val="Twentieth Century"/>
    </font>
    <font>
      <sz val="13"/>
      <color theme="1"/>
      <name val="Twentieth Century"/>
    </font>
    <font>
      <b/>
      <sz val="11"/>
      <color theme="1"/>
      <name val="Tw Cen MT"/>
    </font>
    <font>
      <sz val="11"/>
      <color theme="1"/>
      <name val="Tw Cen MT"/>
    </font>
    <font>
      <b/>
      <sz val="14"/>
      <color theme="1"/>
      <name val="Tw Cen MT"/>
    </font>
    <font>
      <sz val="14"/>
      <color theme="1"/>
      <name val="Tw Cen MT"/>
    </font>
    <font>
      <b/>
      <sz val="11"/>
      <color theme="1"/>
      <name val="Calibri"/>
      <family val="2"/>
      <scheme val="minor"/>
    </font>
    <font>
      <b/>
      <sz val="10"/>
      <color rgb="FFFF0000"/>
      <name val="Twentieth Century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974806"/>
        <bgColor rgb="FF97480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5DFEC"/>
        <bgColor rgb="FFE5DFEC"/>
      </patternFill>
    </fill>
    <fill>
      <patternFill patternType="solid">
        <fgColor rgb="FF5F497A"/>
        <bgColor rgb="FF5F497A"/>
      </patternFill>
    </fill>
    <fill>
      <patternFill patternType="solid">
        <fgColor rgb="FF366092"/>
        <bgColor rgb="FF366092"/>
      </patternFill>
    </fill>
    <fill>
      <patternFill patternType="solid">
        <fgColor rgb="FFDDD9C3"/>
        <bgColor rgb="FFDDD9C3"/>
      </patternFill>
    </fill>
    <fill>
      <patternFill patternType="solid">
        <fgColor rgb="FF494429"/>
        <bgColor rgb="FF494429"/>
      </patternFill>
    </fill>
    <fill>
      <patternFill patternType="solid">
        <fgColor rgb="FFFF0000"/>
        <bgColor rgb="FFFF0000"/>
      </patternFill>
    </fill>
    <fill>
      <patternFill patternType="solid">
        <fgColor rgb="FF548DD4"/>
        <bgColor rgb="FF548DD4"/>
      </patternFill>
    </fill>
    <fill>
      <patternFill patternType="solid">
        <fgColor rgb="FFEADC86"/>
        <bgColor rgb="FFEADC86"/>
      </patternFill>
    </fill>
    <fill>
      <patternFill patternType="solid">
        <fgColor rgb="FFD2736C"/>
        <bgColor rgb="FFD2736C"/>
      </patternFill>
    </fill>
    <fill>
      <patternFill patternType="solid">
        <fgColor rgb="FFF1D5D3"/>
        <bgColor rgb="FFF1D5D3"/>
      </patternFill>
    </fill>
    <fill>
      <patternFill patternType="solid">
        <fgColor rgb="FFA6D7E2"/>
        <bgColor rgb="FFA6D7E2"/>
      </patternFill>
    </fill>
    <fill>
      <patternFill patternType="solid">
        <fgColor rgb="FF31859B"/>
        <bgColor rgb="FF31859B"/>
      </patternFill>
    </fill>
    <fill>
      <patternFill patternType="solid">
        <fgColor theme="6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medium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/>
      <bottom/>
      <diagonal/>
    </border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6" fillId="3" borderId="1" xfId="0" applyFont="1" applyFill="1" applyBorder="1"/>
    <xf numFmtId="0" fontId="7" fillId="2" borderId="1" xfId="0" applyFont="1" applyFill="1" applyBorder="1"/>
    <xf numFmtId="0" fontId="8" fillId="2" borderId="0" xfId="0" applyFont="1" applyFill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0" borderId="0" xfId="0" applyFont="1"/>
    <xf numFmtId="0" fontId="13" fillId="4" borderId="5" xfId="0" applyFont="1" applyFill="1" applyBorder="1"/>
    <xf numFmtId="0" fontId="13" fillId="4" borderId="6" xfId="0" applyFont="1" applyFill="1" applyBorder="1"/>
    <xf numFmtId="0" fontId="13" fillId="4" borderId="7" xfId="0" applyFont="1" applyFill="1" applyBorder="1"/>
    <xf numFmtId="0" fontId="13" fillId="4" borderId="8" xfId="0" applyFont="1" applyFill="1" applyBorder="1"/>
    <xf numFmtId="0" fontId="13" fillId="4" borderId="9" xfId="0" applyFont="1" applyFill="1" applyBorder="1"/>
    <xf numFmtId="0" fontId="13" fillId="4" borderId="1" xfId="0" applyFont="1" applyFill="1" applyBorder="1"/>
    <xf numFmtId="0" fontId="13" fillId="4" borderId="10" xfId="0" applyFont="1" applyFill="1" applyBorder="1"/>
    <xf numFmtId="0" fontId="13" fillId="4" borderId="11" xfId="0" applyFont="1" applyFill="1" applyBorder="1"/>
    <xf numFmtId="0" fontId="13" fillId="4" borderId="12" xfId="0" applyFont="1" applyFill="1" applyBorder="1"/>
    <xf numFmtId="0" fontId="13" fillId="4" borderId="13" xfId="0" applyFont="1" applyFill="1" applyBorder="1"/>
    <xf numFmtId="0" fontId="14" fillId="5" borderId="14" xfId="0" applyFont="1" applyFill="1" applyBorder="1"/>
    <xf numFmtId="0" fontId="13" fillId="6" borderId="6" xfId="0" applyFont="1" applyFill="1" applyBorder="1"/>
    <xf numFmtId="0" fontId="13" fillId="6" borderId="7" xfId="0" applyFont="1" applyFill="1" applyBorder="1"/>
    <xf numFmtId="0" fontId="13" fillId="6" borderId="8" xfId="0" applyFont="1" applyFill="1" applyBorder="1"/>
    <xf numFmtId="0" fontId="13" fillId="0" borderId="14" xfId="0" applyFont="1" applyBorder="1"/>
    <xf numFmtId="0" fontId="13" fillId="0" borderId="14" xfId="0" applyFont="1" applyBorder="1" applyAlignment="1">
      <alignment horizontal="center"/>
    </xf>
    <xf numFmtId="0" fontId="13" fillId="6" borderId="9" xfId="0" applyFont="1" applyFill="1" applyBorder="1"/>
    <xf numFmtId="0" fontId="13" fillId="6" borderId="1" xfId="0" applyFont="1" applyFill="1" applyBorder="1"/>
    <xf numFmtId="0" fontId="13" fillId="6" borderId="10" xfId="0" applyFont="1" applyFill="1" applyBorder="1"/>
    <xf numFmtId="0" fontId="13" fillId="6" borderId="11" xfId="0" applyFont="1" applyFill="1" applyBorder="1"/>
    <xf numFmtId="0" fontId="13" fillId="6" borderId="12" xfId="0" applyFont="1" applyFill="1" applyBorder="1"/>
    <xf numFmtId="0" fontId="13" fillId="6" borderId="13" xfId="0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7" borderId="8" xfId="0" applyFont="1" applyFill="1" applyBorder="1"/>
    <xf numFmtId="0" fontId="13" fillId="7" borderId="9" xfId="0" applyFont="1" applyFill="1" applyBorder="1"/>
    <xf numFmtId="0" fontId="13" fillId="7" borderId="1" xfId="0" applyFont="1" applyFill="1" applyBorder="1"/>
    <xf numFmtId="0" fontId="13" fillId="7" borderId="10" xfId="0" applyFont="1" applyFill="1" applyBorder="1"/>
    <xf numFmtId="0" fontId="13" fillId="7" borderId="11" xfId="0" applyFont="1" applyFill="1" applyBorder="1"/>
    <xf numFmtId="0" fontId="13" fillId="7" borderId="12" xfId="0" applyFont="1" applyFill="1" applyBorder="1"/>
    <xf numFmtId="0" fontId="13" fillId="7" borderId="13" xfId="0" applyFont="1" applyFill="1" applyBorder="1"/>
    <xf numFmtId="0" fontId="15" fillId="8" borderId="14" xfId="0" applyFont="1" applyFill="1" applyBorder="1"/>
    <xf numFmtId="0" fontId="13" fillId="9" borderId="15" xfId="0" applyFont="1" applyFill="1" applyBorder="1" applyAlignment="1">
      <alignment horizontal="center"/>
    </xf>
    <xf numFmtId="0" fontId="16" fillId="0" borderId="0" xfId="0" applyFont="1"/>
    <xf numFmtId="0" fontId="17" fillId="10" borderId="17" xfId="0" applyFont="1" applyFill="1" applyBorder="1"/>
    <xf numFmtId="0" fontId="18" fillId="0" borderId="18" xfId="0" applyFont="1" applyBorder="1"/>
    <xf numFmtId="0" fontId="18" fillId="0" borderId="0" xfId="0" applyFont="1"/>
    <xf numFmtId="0" fontId="16" fillId="0" borderId="17" xfId="0" applyFont="1" applyBorder="1"/>
    <xf numFmtId="0" fontId="16" fillId="11" borderId="19" xfId="0" applyFont="1" applyFill="1" applyBorder="1" applyAlignment="1">
      <alignment horizontal="center" vertical="center"/>
    </xf>
    <xf numFmtId="0" fontId="18" fillId="11" borderId="20" xfId="0" applyFont="1" applyFill="1" applyBorder="1"/>
    <xf numFmtId="0" fontId="18" fillId="11" borderId="21" xfId="0" applyFont="1" applyFill="1" applyBorder="1"/>
    <xf numFmtId="0" fontId="16" fillId="12" borderId="19" xfId="0" applyFont="1" applyFill="1" applyBorder="1" applyAlignment="1">
      <alignment horizontal="center" vertical="center"/>
    </xf>
    <xf numFmtId="0" fontId="18" fillId="12" borderId="20" xfId="0" applyFont="1" applyFill="1" applyBorder="1" applyAlignment="1">
      <alignment horizontal="left" vertical="center"/>
    </xf>
    <xf numFmtId="0" fontId="18" fillId="12" borderId="20" xfId="0" applyFont="1" applyFill="1" applyBorder="1"/>
    <xf numFmtId="0" fontId="18" fillId="12" borderId="21" xfId="0" applyFont="1" applyFill="1" applyBorder="1"/>
    <xf numFmtId="0" fontId="16" fillId="11" borderId="22" xfId="0" applyFont="1" applyFill="1" applyBorder="1" applyAlignment="1">
      <alignment horizontal="center" vertical="center"/>
    </xf>
    <xf numFmtId="0" fontId="16" fillId="11" borderId="26" xfId="0" applyFont="1" applyFill="1" applyBorder="1" applyAlignment="1">
      <alignment horizontal="center" vertical="center"/>
    </xf>
    <xf numFmtId="0" fontId="16" fillId="11" borderId="29" xfId="0" applyFont="1" applyFill="1" applyBorder="1" applyAlignment="1">
      <alignment horizontal="center" vertical="center"/>
    </xf>
    <xf numFmtId="0" fontId="13" fillId="13" borderId="6" xfId="0" applyFont="1" applyFill="1" applyBorder="1"/>
    <xf numFmtId="0" fontId="13" fillId="13" borderId="7" xfId="0" applyFont="1" applyFill="1" applyBorder="1"/>
    <xf numFmtId="0" fontId="13" fillId="13" borderId="8" xfId="0" applyFont="1" applyFill="1" applyBorder="1"/>
    <xf numFmtId="0" fontId="13" fillId="13" borderId="9" xfId="0" applyFont="1" applyFill="1" applyBorder="1"/>
    <xf numFmtId="0" fontId="13" fillId="13" borderId="1" xfId="0" applyFont="1" applyFill="1" applyBorder="1"/>
    <xf numFmtId="0" fontId="13" fillId="13" borderId="10" xfId="0" applyFont="1" applyFill="1" applyBorder="1"/>
    <xf numFmtId="0" fontId="13" fillId="13" borderId="11" xfId="0" applyFont="1" applyFill="1" applyBorder="1"/>
    <xf numFmtId="0" fontId="13" fillId="13" borderId="12" xfId="0" applyFont="1" applyFill="1" applyBorder="1"/>
    <xf numFmtId="0" fontId="13" fillId="13" borderId="13" xfId="0" applyFont="1" applyFill="1" applyBorder="1"/>
    <xf numFmtId="164" fontId="13" fillId="13" borderId="12" xfId="0" applyNumberFormat="1" applyFont="1" applyFill="1" applyBorder="1"/>
    <xf numFmtId="0" fontId="15" fillId="14" borderId="14" xfId="0" applyFont="1" applyFill="1" applyBorder="1"/>
    <xf numFmtId="164" fontId="13" fillId="0" borderId="14" xfId="0" applyNumberFormat="1" applyFont="1" applyBorder="1"/>
    <xf numFmtId="0" fontId="13" fillId="15" borderId="14" xfId="0" applyFont="1" applyFill="1" applyBorder="1"/>
    <xf numFmtId="0" fontId="15" fillId="15" borderId="14" xfId="0" applyFont="1" applyFill="1" applyBorder="1" applyAlignment="1">
      <alignment horizontal="center" vertical="center"/>
    </xf>
    <xf numFmtId="0" fontId="13" fillId="6" borderId="35" xfId="0" applyFont="1" applyFill="1" applyBorder="1"/>
    <xf numFmtId="0" fontId="16" fillId="0" borderId="0" xfId="0" applyFont="1" applyAlignment="1">
      <alignment horizontal="center"/>
    </xf>
    <xf numFmtId="0" fontId="16" fillId="16" borderId="6" xfId="0" applyFont="1" applyFill="1" applyBorder="1"/>
    <xf numFmtId="0" fontId="16" fillId="16" borderId="7" xfId="0" applyFont="1" applyFill="1" applyBorder="1"/>
    <xf numFmtId="0" fontId="16" fillId="16" borderId="7" xfId="0" applyFont="1" applyFill="1" applyBorder="1" applyAlignment="1">
      <alignment horizontal="center"/>
    </xf>
    <xf numFmtId="0" fontId="16" fillId="16" borderId="8" xfId="0" applyFont="1" applyFill="1" applyBorder="1"/>
    <xf numFmtId="0" fontId="16" fillId="16" borderId="11" xfId="0" applyFont="1" applyFill="1" applyBorder="1"/>
    <xf numFmtId="0" fontId="16" fillId="16" borderId="12" xfId="0" applyFont="1" applyFill="1" applyBorder="1"/>
    <xf numFmtId="0" fontId="16" fillId="16" borderId="12" xfId="0" applyFont="1" applyFill="1" applyBorder="1" applyAlignment="1">
      <alignment horizontal="center"/>
    </xf>
    <xf numFmtId="0" fontId="16" fillId="16" borderId="13" xfId="0" applyFont="1" applyFill="1" applyBorder="1"/>
    <xf numFmtId="0" fontId="17" fillId="17" borderId="1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4" xfId="0" applyFont="1" applyBorder="1"/>
    <xf numFmtId="0" fontId="16" fillId="0" borderId="14" xfId="0" applyFont="1" applyBorder="1" applyAlignment="1">
      <alignment horizontal="center"/>
    </xf>
    <xf numFmtId="0" fontId="20" fillId="4" borderId="16" xfId="0" applyFont="1" applyFill="1" applyBorder="1" applyAlignment="1">
      <alignment horizontal="center"/>
    </xf>
    <xf numFmtId="0" fontId="21" fillId="0" borderId="16" xfId="0" applyFont="1" applyBorder="1"/>
    <xf numFmtId="0" fontId="21" fillId="4" borderId="16" xfId="0" applyFont="1" applyFill="1" applyBorder="1" applyAlignment="1">
      <alignment horizontal="center"/>
    </xf>
    <xf numFmtId="0" fontId="21" fillId="9" borderId="16" xfId="0" applyFont="1" applyFill="1" applyBorder="1"/>
    <xf numFmtId="0" fontId="13" fillId="0" borderId="16" xfId="0" applyFont="1" applyBorder="1" applyAlignment="1">
      <alignment horizontal="center"/>
    </xf>
    <xf numFmtId="165" fontId="13" fillId="0" borderId="16" xfId="0" applyNumberFormat="1" applyFont="1" applyBorder="1"/>
    <xf numFmtId="0" fontId="20" fillId="0" borderId="0" xfId="0" applyFont="1"/>
    <xf numFmtId="0" fontId="21" fillId="19" borderId="16" xfId="0" applyFont="1" applyFill="1" applyBorder="1"/>
    <xf numFmtId="166" fontId="13" fillId="0" borderId="0" xfId="0" applyNumberFormat="1" applyFont="1"/>
    <xf numFmtId="0" fontId="13" fillId="20" borderId="6" xfId="0" applyFont="1" applyFill="1" applyBorder="1"/>
    <xf numFmtId="0" fontId="13" fillId="20" borderId="7" xfId="0" applyFont="1" applyFill="1" applyBorder="1"/>
    <xf numFmtId="0" fontId="13" fillId="20" borderId="8" xfId="0" applyFont="1" applyFill="1" applyBorder="1"/>
    <xf numFmtId="0" fontId="13" fillId="20" borderId="11" xfId="0" applyFont="1" applyFill="1" applyBorder="1"/>
    <xf numFmtId="0" fontId="13" fillId="20" borderId="12" xfId="0" applyFont="1" applyFill="1" applyBorder="1"/>
    <xf numFmtId="0" fontId="13" fillId="20" borderId="13" xfId="0" applyFont="1" applyFill="1" applyBorder="1"/>
    <xf numFmtId="0" fontId="14" fillId="20" borderId="14" xfId="0" applyFont="1" applyFill="1" applyBorder="1"/>
    <xf numFmtId="167" fontId="13" fillId="0" borderId="14" xfId="0" applyNumberFormat="1" applyFont="1" applyBorder="1"/>
    <xf numFmtId="0" fontId="22" fillId="21" borderId="6" xfId="0" applyFont="1" applyFill="1" applyBorder="1" applyAlignment="1">
      <alignment vertical="center"/>
    </xf>
    <xf numFmtId="0" fontId="22" fillId="21" borderId="7" xfId="0" applyFont="1" applyFill="1" applyBorder="1"/>
    <xf numFmtId="0" fontId="22" fillId="21" borderId="8" xfId="0" applyFont="1" applyFill="1" applyBorder="1"/>
    <xf numFmtId="0" fontId="22" fillId="21" borderId="11" xfId="0" applyFont="1" applyFill="1" applyBorder="1" applyAlignment="1">
      <alignment vertical="center"/>
    </xf>
    <xf numFmtId="0" fontId="22" fillId="21" borderId="12" xfId="0" applyFont="1" applyFill="1" applyBorder="1"/>
    <xf numFmtId="0" fontId="22" fillId="21" borderId="13" xfId="0" applyFont="1" applyFill="1" applyBorder="1"/>
    <xf numFmtId="0" fontId="13" fillId="0" borderId="0" xfId="0" applyFont="1" applyAlignment="1">
      <alignment vertical="center"/>
    </xf>
    <xf numFmtId="0" fontId="23" fillId="22" borderId="14" xfId="0" applyFont="1" applyFill="1" applyBorder="1" applyAlignment="1">
      <alignment horizontal="center" vertical="center"/>
    </xf>
    <xf numFmtId="0" fontId="23" fillId="22" borderId="1" xfId="0" applyFont="1" applyFill="1" applyBorder="1" applyAlignment="1">
      <alignment horizontal="center" vertical="center"/>
    </xf>
    <xf numFmtId="0" fontId="24" fillId="0" borderId="14" xfId="0" applyFont="1" applyBorder="1"/>
    <xf numFmtId="0" fontId="13" fillId="23" borderId="6" xfId="0" applyFont="1" applyFill="1" applyBorder="1"/>
    <xf numFmtId="0" fontId="13" fillId="23" borderId="7" xfId="0" applyFont="1" applyFill="1" applyBorder="1"/>
    <xf numFmtId="0" fontId="13" fillId="23" borderId="8" xfId="0" applyFont="1" applyFill="1" applyBorder="1"/>
    <xf numFmtId="0" fontId="13" fillId="23" borderId="9" xfId="0" applyFont="1" applyFill="1" applyBorder="1"/>
    <xf numFmtId="0" fontId="13" fillId="23" borderId="1" xfId="0" applyFont="1" applyFill="1" applyBorder="1"/>
    <xf numFmtId="0" fontId="13" fillId="23" borderId="10" xfId="0" applyFont="1" applyFill="1" applyBorder="1"/>
    <xf numFmtId="0" fontId="13" fillId="23" borderId="11" xfId="0" applyFont="1" applyFill="1" applyBorder="1"/>
    <xf numFmtId="0" fontId="13" fillId="23" borderId="12" xfId="0" applyFont="1" applyFill="1" applyBorder="1"/>
    <xf numFmtId="0" fontId="13" fillId="23" borderId="13" xfId="0" applyFont="1" applyFill="1" applyBorder="1"/>
    <xf numFmtId="167" fontId="14" fillId="23" borderId="12" xfId="0" applyNumberFormat="1" applyFont="1" applyFill="1" applyBorder="1"/>
    <xf numFmtId="0" fontId="15" fillId="24" borderId="14" xfId="0" applyFont="1" applyFill="1" applyBorder="1"/>
    <xf numFmtId="1" fontId="13" fillId="0" borderId="14" xfId="0" applyNumberFormat="1" applyFont="1" applyBorder="1"/>
    <xf numFmtId="2" fontId="13" fillId="0" borderId="0" xfId="0" applyNumberFormat="1" applyFont="1"/>
    <xf numFmtId="1" fontId="13" fillId="0" borderId="0" xfId="0" applyNumberFormat="1" applyFont="1"/>
    <xf numFmtId="0" fontId="13" fillId="0" borderId="39" xfId="0" applyFont="1" applyBorder="1"/>
    <xf numFmtId="0" fontId="13" fillId="0" borderId="40" xfId="0" applyFont="1" applyBorder="1"/>
    <xf numFmtId="0" fontId="13" fillId="0" borderId="42" xfId="0" applyFont="1" applyBorder="1"/>
    <xf numFmtId="0" fontId="13" fillId="0" borderId="43" xfId="0" applyFont="1" applyBorder="1"/>
    <xf numFmtId="0" fontId="13" fillId="0" borderId="44" xfId="0" applyFont="1" applyBorder="1"/>
    <xf numFmtId="0" fontId="13" fillId="0" borderId="27" xfId="0" applyFont="1" applyBorder="1"/>
    <xf numFmtId="0" fontId="13" fillId="25" borderId="40" xfId="0" applyFont="1" applyFill="1" applyBorder="1"/>
    <xf numFmtId="0" fontId="13" fillId="25" borderId="42" xfId="0" applyFont="1" applyFill="1" applyBorder="1"/>
    <xf numFmtId="0" fontId="13" fillId="25" borderId="44" xfId="0" applyFont="1" applyFill="1" applyBorder="1"/>
    <xf numFmtId="0" fontId="29" fillId="25" borderId="41" xfId="0" applyFont="1" applyFill="1" applyBorder="1"/>
    <xf numFmtId="0" fontId="14" fillId="25" borderId="43" xfId="0" applyFont="1" applyFill="1" applyBorder="1"/>
    <xf numFmtId="0" fontId="14" fillId="25" borderId="45" xfId="0" applyFont="1" applyFill="1" applyBorder="1" applyAlignment="1">
      <alignment wrapText="1"/>
    </xf>
    <xf numFmtId="0" fontId="13" fillId="9" borderId="16" xfId="0" applyFont="1" applyFill="1" applyBorder="1" applyAlignment="1">
      <alignment horizontal="center" wrapText="1"/>
    </xf>
    <xf numFmtId="0" fontId="18" fillId="12" borderId="20" xfId="0" applyFont="1" applyFill="1" applyBorder="1" applyAlignment="1">
      <alignment horizontal="right" vertical="center"/>
    </xf>
    <xf numFmtId="0" fontId="13" fillId="0" borderId="41" xfId="0" applyFont="1" applyBorder="1"/>
    <xf numFmtId="0" fontId="14" fillId="25" borderId="41" xfId="0" applyFont="1" applyFill="1" applyBorder="1"/>
    <xf numFmtId="0" fontId="14" fillId="25" borderId="45" xfId="0" applyFont="1" applyFill="1" applyBorder="1"/>
    <xf numFmtId="0" fontId="1" fillId="0" borderId="0" xfId="0" applyFont="1"/>
    <xf numFmtId="0" fontId="30" fillId="18" borderId="16" xfId="0" applyFont="1" applyFill="1" applyBorder="1"/>
    <xf numFmtId="0" fontId="13" fillId="0" borderId="0" xfId="0" applyFont="1" applyAlignment="1">
      <alignment wrapText="1"/>
    </xf>
    <xf numFmtId="14" fontId="13" fillId="0" borderId="14" xfId="0" applyNumberFormat="1" applyFont="1" applyBorder="1"/>
    <xf numFmtId="0" fontId="13" fillId="0" borderId="39" xfId="0" applyFont="1" applyBorder="1" applyAlignment="1">
      <alignment wrapText="1"/>
    </xf>
    <xf numFmtId="0" fontId="13" fillId="0" borderId="56" xfId="0" applyFont="1" applyBorder="1"/>
    <xf numFmtId="0" fontId="13" fillId="0" borderId="57" xfId="0" applyFont="1" applyBorder="1"/>
    <xf numFmtId="0" fontId="13" fillId="0" borderId="57" xfId="0" applyFont="1" applyBorder="1" applyAlignment="1">
      <alignment wrapText="1"/>
    </xf>
    <xf numFmtId="0" fontId="13" fillId="25" borderId="59" xfId="0" applyFont="1" applyFill="1" applyBorder="1"/>
    <xf numFmtId="0" fontId="13" fillId="25" borderId="60" xfId="0" applyFont="1" applyFill="1" applyBorder="1"/>
    <xf numFmtId="0" fontId="14" fillId="25" borderId="58" xfId="0" applyFont="1" applyFill="1" applyBorder="1"/>
    <xf numFmtId="0" fontId="13" fillId="25" borderId="46" xfId="0" applyFont="1" applyFill="1" applyBorder="1"/>
    <xf numFmtId="0" fontId="13" fillId="25" borderId="47" xfId="0" applyFont="1" applyFill="1" applyBorder="1"/>
    <xf numFmtId="0" fontId="13" fillId="25" borderId="48" xfId="0" applyFont="1" applyFill="1" applyBorder="1"/>
    <xf numFmtId="0" fontId="13" fillId="25" borderId="49" xfId="0" applyFont="1" applyFill="1" applyBorder="1"/>
    <xf numFmtId="0" fontId="13" fillId="25" borderId="27" xfId="0" applyFont="1" applyFill="1" applyBorder="1"/>
    <xf numFmtId="2" fontId="13" fillId="25" borderId="50" xfId="0" applyNumberFormat="1" applyFont="1" applyFill="1" applyBorder="1"/>
    <xf numFmtId="0" fontId="13" fillId="25" borderId="51" xfId="0" applyFont="1" applyFill="1" applyBorder="1"/>
    <xf numFmtId="0" fontId="13" fillId="25" borderId="52" xfId="0" applyFont="1" applyFill="1" applyBorder="1"/>
    <xf numFmtId="0" fontId="13" fillId="25" borderId="53" xfId="0" applyFont="1" applyFill="1" applyBorder="1"/>
    <xf numFmtId="0" fontId="13" fillId="25" borderId="54" xfId="0" applyFont="1" applyFill="1" applyBorder="1"/>
    <xf numFmtId="0" fontId="13" fillId="25" borderId="55" xfId="0" applyFont="1" applyFill="1" applyBorder="1"/>
    <xf numFmtId="0" fontId="13" fillId="25" borderId="54" xfId="0" applyFont="1" applyFill="1" applyBorder="1" applyAlignment="1">
      <alignment vertical="top"/>
    </xf>
    <xf numFmtId="0" fontId="13" fillId="25" borderId="55" xfId="0" applyFont="1" applyFill="1" applyBorder="1" applyAlignment="1">
      <alignment vertical="top" wrapText="1"/>
    </xf>
    <xf numFmtId="0" fontId="9" fillId="2" borderId="2" xfId="0" applyFont="1" applyFill="1" applyBorder="1" applyAlignment="1">
      <alignment horizontal="center"/>
    </xf>
    <xf numFmtId="0" fontId="10" fillId="0" borderId="3" xfId="0" applyFont="1" applyBorder="1"/>
    <xf numFmtId="0" fontId="18" fillId="11" borderId="23" xfId="0" applyFont="1" applyFill="1" applyBorder="1" applyAlignment="1">
      <alignment horizontal="left" wrapText="1"/>
    </xf>
    <xf numFmtId="0" fontId="10" fillId="0" borderId="24" xfId="0" applyFont="1" applyBorder="1"/>
    <xf numFmtId="0" fontId="10" fillId="0" borderId="25" xfId="0" applyFont="1" applyBorder="1"/>
    <xf numFmtId="0" fontId="10" fillId="0" borderId="27" xfId="0" applyFont="1" applyBorder="1"/>
    <xf numFmtId="0" fontId="0" fillId="0" borderId="0" xfId="0"/>
    <xf numFmtId="0" fontId="10" fillId="0" borderId="28" xfId="0" applyFont="1" applyBorder="1"/>
    <xf numFmtId="0" fontId="10" fillId="0" borderId="30" xfId="0" applyFont="1" applyBorder="1"/>
    <xf numFmtId="0" fontId="10" fillId="0" borderId="18" xfId="0" applyFont="1" applyBorder="1"/>
    <xf numFmtId="0" fontId="10" fillId="0" borderId="31" xfId="0" applyFont="1" applyBorder="1"/>
    <xf numFmtId="0" fontId="18" fillId="11" borderId="23" xfId="0" applyFont="1" applyFill="1" applyBorder="1" applyAlignment="1">
      <alignment horizontal="left" vertical="top" wrapText="1"/>
    </xf>
    <xf numFmtId="0" fontId="19" fillId="4" borderId="32" xfId="0" applyFont="1" applyFill="1" applyBorder="1" applyAlignment="1">
      <alignment horizontal="center" wrapText="1"/>
    </xf>
    <xf numFmtId="0" fontId="10" fillId="0" borderId="33" xfId="0" applyFont="1" applyBorder="1"/>
    <xf numFmtId="0" fontId="10" fillId="0" borderId="34" xfId="0" applyFont="1" applyBorder="1"/>
    <xf numFmtId="0" fontId="20" fillId="7" borderId="36" xfId="0" applyFont="1" applyFill="1" applyBorder="1" applyAlignment="1">
      <alignment horizontal="center" vertical="center"/>
    </xf>
    <xf numFmtId="0" fontId="10" fillId="0" borderId="37" xfId="0" applyFont="1" applyBorder="1"/>
    <xf numFmtId="0" fontId="10" fillId="0" borderId="38" xfId="0" applyFont="1" applyBorder="1"/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wini_Tank.bak/Dis%20analytics/Knowledge%20Base/Excel/Training/Demonstration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tions Syntax"/>
      <sheetName val="demo(funs,if,lookup)"/>
      <sheetName val="Chart1"/>
      <sheetName val="Sheet1"/>
      <sheetName val="Sheet2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ChartSales"/>
      <sheetName val="ChartScroll"/>
      <sheetName val="Chart2"/>
      <sheetName val="Chart3"/>
      <sheetName val="chart data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1"/>
  <sheetViews>
    <sheetView showGridLines="0" workbookViewId="0"/>
  </sheetViews>
  <sheetFormatPr defaultColWidth="14.44140625" defaultRowHeight="15" customHeight="1"/>
  <cols>
    <col min="1" max="1" width="4.6640625" customWidth="1"/>
    <col min="2" max="2" width="26.6640625" customWidth="1"/>
    <col min="3" max="3" width="32.5546875" customWidth="1"/>
    <col min="4" max="4" width="26.33203125" customWidth="1"/>
    <col min="5" max="5" width="17.109375" customWidth="1"/>
    <col min="6" max="26" width="8.6640625" customWidth="1"/>
  </cols>
  <sheetData>
    <row r="1" spans="1:5" ht="14.25" customHeight="1">
      <c r="A1" s="1"/>
      <c r="B1" s="2" t="s">
        <v>0</v>
      </c>
      <c r="C1" s="3"/>
      <c r="D1" s="1"/>
      <c r="E1" s="1"/>
    </row>
    <row r="2" spans="1:5" ht="14.25" customHeight="1">
      <c r="A2" s="1"/>
      <c r="B2" s="4" t="s">
        <v>1</v>
      </c>
      <c r="C2" s="1"/>
      <c r="D2" s="1"/>
      <c r="E2" s="1"/>
    </row>
    <row r="3" spans="1:5" ht="14.25" customHeight="1">
      <c r="A3" s="1"/>
      <c r="B3" s="4" t="s">
        <v>2</v>
      </c>
      <c r="C3" s="1"/>
      <c r="D3" s="1"/>
      <c r="E3" s="1"/>
    </row>
    <row r="4" spans="1:5" ht="14.25" customHeight="1">
      <c r="A4" s="1"/>
      <c r="B4" s="5" t="s">
        <v>3</v>
      </c>
      <c r="C4" s="1"/>
      <c r="D4" s="1"/>
      <c r="E4" s="1"/>
    </row>
    <row r="5" spans="1:5" ht="14.25" customHeight="1">
      <c r="A5" s="1"/>
      <c r="B5" s="5" t="s">
        <v>4</v>
      </c>
      <c r="C5" s="1"/>
      <c r="D5" s="1"/>
      <c r="E5" s="1"/>
    </row>
    <row r="6" spans="1:5" ht="14.25" customHeight="1">
      <c r="A6" s="1"/>
      <c r="B6" s="4" t="s">
        <v>5</v>
      </c>
      <c r="C6" s="1"/>
      <c r="D6" s="1"/>
      <c r="E6" s="1"/>
    </row>
    <row r="7" spans="1:5" ht="14.25" customHeight="1">
      <c r="A7" s="1"/>
      <c r="B7" s="6" t="s">
        <v>6</v>
      </c>
      <c r="C7" s="1"/>
      <c r="D7" s="1"/>
      <c r="E7" s="1"/>
    </row>
    <row r="8" spans="1:5" ht="14.25" customHeight="1">
      <c r="A8" s="7"/>
      <c r="B8" s="8"/>
      <c r="C8" s="8"/>
      <c r="D8" s="7"/>
      <c r="E8" s="7"/>
    </row>
    <row r="9" spans="1:5" ht="14.25" customHeight="1">
      <c r="A9" s="7"/>
      <c r="B9" s="170" t="s">
        <v>7</v>
      </c>
      <c r="C9" s="171"/>
      <c r="D9" s="7"/>
      <c r="E9" s="7"/>
    </row>
    <row r="10" spans="1:5" ht="14.25" customHeight="1">
      <c r="A10" s="7"/>
      <c r="B10" s="9" t="s">
        <v>8</v>
      </c>
      <c r="C10" s="9" t="s">
        <v>9</v>
      </c>
      <c r="D10" s="7"/>
      <c r="E10" s="7"/>
    </row>
    <row r="11" spans="1:5" ht="14.25" customHeight="1">
      <c r="A11" s="7"/>
      <c r="B11" s="9" t="s">
        <v>10</v>
      </c>
      <c r="C11" s="9" t="s">
        <v>11</v>
      </c>
      <c r="D11" s="7"/>
      <c r="E11" s="7"/>
    </row>
    <row r="12" spans="1:5" ht="14.25" customHeight="1">
      <c r="A12" s="7"/>
      <c r="B12" s="9" t="s">
        <v>12</v>
      </c>
      <c r="C12" s="9" t="s">
        <v>11</v>
      </c>
      <c r="D12" s="7"/>
      <c r="E12" s="7"/>
    </row>
    <row r="13" spans="1:5" ht="14.25" customHeight="1">
      <c r="A13" s="1"/>
      <c r="B13" s="9" t="s">
        <v>13</v>
      </c>
      <c r="C13" s="9" t="s">
        <v>14</v>
      </c>
      <c r="D13" s="1"/>
      <c r="E13" s="1"/>
    </row>
    <row r="14" spans="1:5" ht="14.25" customHeight="1">
      <c r="A14" s="1"/>
      <c r="B14" s="9" t="s">
        <v>15</v>
      </c>
      <c r="C14" s="9" t="s">
        <v>16</v>
      </c>
      <c r="D14" s="1"/>
      <c r="E14" s="1"/>
    </row>
    <row r="15" spans="1:5" ht="14.25" customHeight="1">
      <c r="A15" s="1"/>
      <c r="B15" s="9" t="s">
        <v>17</v>
      </c>
      <c r="C15" s="9" t="s">
        <v>18</v>
      </c>
      <c r="D15" s="1"/>
      <c r="E15" s="1"/>
    </row>
    <row r="16" spans="1:5" ht="14.25" customHeight="1">
      <c r="A16" s="1"/>
      <c r="B16" s="9" t="s">
        <v>19</v>
      </c>
      <c r="C16" s="9" t="s">
        <v>18</v>
      </c>
      <c r="D16" s="1"/>
      <c r="E16" s="1"/>
    </row>
    <row r="17" spans="1:5" ht="14.25" customHeight="1">
      <c r="A17" s="1"/>
      <c r="B17" s="9" t="s">
        <v>20</v>
      </c>
      <c r="C17" s="9" t="s">
        <v>9</v>
      </c>
      <c r="D17" s="1"/>
      <c r="E17" s="1"/>
    </row>
    <row r="18" spans="1:5" ht="14.25" customHeight="1">
      <c r="A18" s="1"/>
      <c r="B18" s="9" t="s">
        <v>21</v>
      </c>
      <c r="C18" s="9" t="s">
        <v>9</v>
      </c>
      <c r="D18" s="1"/>
      <c r="E18" s="1"/>
    </row>
    <row r="19" spans="1:5" ht="14.25" customHeight="1">
      <c r="A19" s="1"/>
      <c r="B19" s="9" t="s">
        <v>22</v>
      </c>
      <c r="C19" s="9" t="s">
        <v>23</v>
      </c>
      <c r="E19" s="1"/>
    </row>
    <row r="20" spans="1:5" ht="14.25" customHeight="1">
      <c r="A20" s="1"/>
      <c r="B20" s="10" t="s">
        <v>24</v>
      </c>
      <c r="C20" s="10" t="s">
        <v>25</v>
      </c>
      <c r="E20" s="1"/>
    </row>
    <row r="21" spans="1:5" ht="14.25" customHeight="1">
      <c r="A21" s="1"/>
      <c r="B21" s="1"/>
      <c r="E21" s="1"/>
    </row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B9:C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showGridLines="0" topLeftCell="A3" workbookViewId="0">
      <selection activeCell="H12" sqref="H12"/>
    </sheetView>
  </sheetViews>
  <sheetFormatPr defaultColWidth="14.44140625" defaultRowHeight="15" customHeight="1"/>
  <cols>
    <col min="1" max="1" width="3.6640625" customWidth="1"/>
    <col min="2" max="2" width="19.88671875" customWidth="1"/>
    <col min="3" max="4" width="5.109375" bestFit="1" customWidth="1"/>
    <col min="5" max="5" width="6.44140625" bestFit="1" customWidth="1"/>
    <col min="6" max="6" width="9.109375" customWidth="1"/>
    <col min="7" max="7" width="44.77734375" bestFit="1" customWidth="1"/>
    <col min="8" max="8" width="9.109375" customWidth="1"/>
    <col min="9" max="9" width="56.6640625" bestFit="1" customWidth="1"/>
    <col min="10" max="10" width="3.21875" bestFit="1" customWidth="1"/>
    <col min="11" max="26" width="9.109375" customWidth="1"/>
  </cols>
  <sheetData>
    <row r="1" spans="1:26" ht="13.5" customHeight="1">
      <c r="A1" s="11"/>
      <c r="B1" s="12" t="s">
        <v>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3" t="s">
        <v>27</v>
      </c>
      <c r="C3" s="14"/>
      <c r="D3" s="14"/>
      <c r="E3" s="14"/>
      <c r="F3" s="14"/>
      <c r="G3" s="14"/>
      <c r="H3" s="14"/>
      <c r="I3" s="14"/>
      <c r="J3" s="14"/>
      <c r="K3" s="1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6" t="s">
        <v>28</v>
      </c>
      <c r="C4" s="17"/>
      <c r="D4" s="17"/>
      <c r="E4" s="17"/>
      <c r="F4" s="17"/>
      <c r="G4" s="17"/>
      <c r="H4" s="17"/>
      <c r="I4" s="17"/>
      <c r="J4" s="17"/>
      <c r="K4" s="1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6" t="s">
        <v>29</v>
      </c>
      <c r="C5" s="17"/>
      <c r="D5" s="17"/>
      <c r="E5" s="17"/>
      <c r="F5" s="17"/>
      <c r="G5" s="17"/>
      <c r="H5" s="17"/>
      <c r="I5" s="17"/>
      <c r="J5" s="17"/>
      <c r="K5" s="1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9" t="s">
        <v>30</v>
      </c>
      <c r="C6" s="20"/>
      <c r="D6" s="20"/>
      <c r="E6" s="20"/>
      <c r="F6" s="20"/>
      <c r="G6" s="20"/>
      <c r="H6" s="20"/>
      <c r="I6" s="20"/>
      <c r="J6" s="20"/>
      <c r="K6" s="2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22" t="s">
        <v>31</v>
      </c>
      <c r="C8" s="22" t="s">
        <v>32</v>
      </c>
      <c r="D8" s="22" t="s">
        <v>33</v>
      </c>
      <c r="E8" s="22" t="s">
        <v>34</v>
      </c>
      <c r="F8" s="11"/>
      <c r="G8" s="23" t="s">
        <v>35</v>
      </c>
      <c r="H8" s="24"/>
      <c r="I8" s="24"/>
      <c r="J8" s="24"/>
      <c r="K8" s="2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26" t="s">
        <v>36</v>
      </c>
      <c r="C9" s="27" t="s">
        <v>37</v>
      </c>
      <c r="D9" s="27" t="s">
        <v>38</v>
      </c>
      <c r="E9" s="27"/>
      <c r="F9" s="11"/>
      <c r="G9" s="28" t="s">
        <v>39</v>
      </c>
      <c r="H9" s="29"/>
      <c r="I9" s="29"/>
      <c r="J9" s="29"/>
      <c r="K9" s="3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26" t="s">
        <v>40</v>
      </c>
      <c r="C10" s="27"/>
      <c r="D10" s="27" t="s">
        <v>37</v>
      </c>
      <c r="E10" s="27"/>
      <c r="F10" s="11"/>
      <c r="G10" s="31" t="s">
        <v>41</v>
      </c>
      <c r="H10" s="32"/>
      <c r="I10" s="32"/>
      <c r="J10" s="32"/>
      <c r="K10" s="3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26" t="s">
        <v>42</v>
      </c>
      <c r="C11" s="27" t="s">
        <v>38</v>
      </c>
      <c r="D11" s="27"/>
      <c r="E11" s="27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26" t="s">
        <v>43</v>
      </c>
      <c r="C12" s="27" t="s">
        <v>37</v>
      </c>
      <c r="D12" s="27" t="s">
        <v>38</v>
      </c>
      <c r="E12" s="2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26" t="s">
        <v>44</v>
      </c>
      <c r="C13" s="27"/>
      <c r="D13" s="27"/>
      <c r="E13" s="27" t="s">
        <v>38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26" t="s">
        <v>45</v>
      </c>
      <c r="C14" s="27"/>
      <c r="D14" s="27" t="s">
        <v>37</v>
      </c>
      <c r="E14" s="27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 t="s">
        <v>46</v>
      </c>
      <c r="C15" s="27"/>
      <c r="D15" s="27"/>
      <c r="E15" s="27" t="s">
        <v>37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 thickBot="1">
      <c r="A16" s="11"/>
      <c r="B16" s="26" t="s">
        <v>47</v>
      </c>
      <c r="C16" s="27"/>
      <c r="D16" s="27"/>
      <c r="E16" s="2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 t="s">
        <v>48</v>
      </c>
      <c r="C17" s="27"/>
      <c r="D17" s="27" t="s">
        <v>37</v>
      </c>
      <c r="E17" s="27"/>
      <c r="F17" s="11"/>
      <c r="G17" s="11"/>
      <c r="H17" s="11"/>
      <c r="I17" s="135" t="s">
        <v>685</v>
      </c>
      <c r="J17" s="138">
        <f>COUNTIFS(C9:C58,"",D9:D58,"",E9:E58,"")</f>
        <v>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 t="s">
        <v>49</v>
      </c>
      <c r="C18" s="27"/>
      <c r="D18" s="27"/>
      <c r="E18" s="27" t="s">
        <v>38</v>
      </c>
      <c r="F18" s="11"/>
      <c r="G18" s="11"/>
      <c r="H18" s="11"/>
      <c r="I18" s="136" t="s">
        <v>686</v>
      </c>
      <c r="J18" s="139" cm="1">
        <f t="array" ref="J18">SUMPRODUCT(--((LEN(C9:C58)&gt;0)+(LEN(D9:D58)&gt;0)+(LEN(E9:E58)&gt;0)&gt;=2))</f>
        <v>8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 thickBot="1">
      <c r="A19" s="11"/>
      <c r="B19" s="26" t="s">
        <v>50</v>
      </c>
      <c r="C19" s="27"/>
      <c r="D19" s="27"/>
      <c r="E19" s="27" t="s">
        <v>37</v>
      </c>
      <c r="F19" s="11"/>
      <c r="G19" s="11"/>
      <c r="H19" s="11"/>
      <c r="I19" s="137" t="s">
        <v>687</v>
      </c>
      <c r="J19" s="140" cm="1">
        <f t="array" ref="J19">SUMPRODUCT(--(ISERROR(SEARCH("T",C9:C58&amp;D9:D58&amp;E9:E58))))</f>
        <v>29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 t="s">
        <v>51</v>
      </c>
      <c r="C20" s="27" t="s">
        <v>38</v>
      </c>
      <c r="D20" s="27"/>
      <c r="E20" s="27"/>
      <c r="F20" s="11"/>
      <c r="G20" s="11"/>
      <c r="H20" s="11"/>
      <c r="I20" s="134"/>
      <c r="J20" s="13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 t="s">
        <v>52</v>
      </c>
      <c r="C21" s="27"/>
      <c r="D21" s="27" t="s">
        <v>37</v>
      </c>
      <c r="E21" s="2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 t="s">
        <v>53</v>
      </c>
      <c r="C22" s="27"/>
      <c r="D22" s="27"/>
      <c r="E22" s="27" t="s">
        <v>38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 t="s">
        <v>54</v>
      </c>
      <c r="C23" s="27"/>
      <c r="D23" s="27" t="s">
        <v>38</v>
      </c>
      <c r="E23" s="2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 t="s">
        <v>55</v>
      </c>
      <c r="C24" s="27" t="s">
        <v>37</v>
      </c>
      <c r="D24" s="27"/>
      <c r="E24" s="2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26" t="s">
        <v>56</v>
      </c>
      <c r="C25" s="27"/>
      <c r="D25" s="27"/>
      <c r="E25" s="2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26" t="s">
        <v>57</v>
      </c>
      <c r="C26" s="27" t="s">
        <v>38</v>
      </c>
      <c r="D26" s="27"/>
      <c r="E26" s="2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26" t="s">
        <v>58</v>
      </c>
      <c r="C27" s="27"/>
      <c r="D27" s="27" t="s">
        <v>37</v>
      </c>
      <c r="E27" s="2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26" t="s">
        <v>59</v>
      </c>
      <c r="C28" s="27"/>
      <c r="D28" s="27" t="s">
        <v>38</v>
      </c>
      <c r="E28" s="2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26" t="s">
        <v>60</v>
      </c>
      <c r="C29" s="27"/>
      <c r="D29" s="27" t="s">
        <v>37</v>
      </c>
      <c r="E29" s="2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26" t="s">
        <v>61</v>
      </c>
      <c r="C30" s="27"/>
      <c r="D30" s="27" t="s">
        <v>38</v>
      </c>
      <c r="E30" s="27" t="s">
        <v>38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26" t="s">
        <v>62</v>
      </c>
      <c r="C31" s="27" t="s">
        <v>37</v>
      </c>
      <c r="D31" s="27"/>
      <c r="E31" s="2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26" t="s">
        <v>40</v>
      </c>
      <c r="C32" s="27"/>
      <c r="D32" s="27"/>
      <c r="E32" s="27" t="s">
        <v>38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26" t="s">
        <v>63</v>
      </c>
      <c r="C33" s="27"/>
      <c r="D33" s="27"/>
      <c r="E33" s="2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26" t="s">
        <v>64</v>
      </c>
      <c r="C34" s="27"/>
      <c r="D34" s="27" t="s">
        <v>37</v>
      </c>
      <c r="E34" s="2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26" t="s">
        <v>65</v>
      </c>
      <c r="C35" s="27" t="s">
        <v>38</v>
      </c>
      <c r="D35" s="27"/>
      <c r="E35" s="27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26" t="s">
        <v>66</v>
      </c>
      <c r="C36" s="27"/>
      <c r="D36" s="27"/>
      <c r="E36" s="27" t="s">
        <v>37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26" t="s">
        <v>67</v>
      </c>
      <c r="C37" s="27" t="s">
        <v>37</v>
      </c>
      <c r="D37" s="27"/>
      <c r="E37" s="2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26" t="s">
        <v>68</v>
      </c>
      <c r="C38" s="27"/>
      <c r="D38" s="27" t="s">
        <v>38</v>
      </c>
      <c r="E38" s="2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26" t="s">
        <v>69</v>
      </c>
      <c r="C39" s="27"/>
      <c r="D39" s="27"/>
      <c r="E39" s="27" t="s">
        <v>37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26" t="s">
        <v>70</v>
      </c>
      <c r="C40" s="27" t="s">
        <v>37</v>
      </c>
      <c r="D40" s="27"/>
      <c r="E40" s="2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26" t="s">
        <v>71</v>
      </c>
      <c r="C41" s="27" t="s">
        <v>38</v>
      </c>
      <c r="D41" s="27"/>
      <c r="E41" s="27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26" t="s">
        <v>72</v>
      </c>
      <c r="C42" s="27"/>
      <c r="D42" s="27" t="s">
        <v>38</v>
      </c>
      <c r="E42" s="27" t="s">
        <v>37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26" t="s">
        <v>73</v>
      </c>
      <c r="C43" s="27"/>
      <c r="D43" s="27" t="s">
        <v>37</v>
      </c>
      <c r="E43" s="27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26" t="s">
        <v>74</v>
      </c>
      <c r="C44" s="27" t="s">
        <v>37</v>
      </c>
      <c r="D44" s="27"/>
      <c r="E44" s="2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26" t="s">
        <v>75</v>
      </c>
      <c r="C45" s="27"/>
      <c r="D45" s="27" t="s">
        <v>37</v>
      </c>
      <c r="E45" s="27" t="s">
        <v>38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26" t="s">
        <v>76</v>
      </c>
      <c r="C46" s="27"/>
      <c r="D46" s="27"/>
      <c r="E46" s="27" t="s">
        <v>37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26" t="s">
        <v>43</v>
      </c>
      <c r="C47" s="27" t="s">
        <v>38</v>
      </c>
      <c r="D47" s="27"/>
      <c r="E47" s="27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26" t="s">
        <v>77</v>
      </c>
      <c r="C48" s="27" t="s">
        <v>37</v>
      </c>
      <c r="D48" s="27"/>
      <c r="E48" s="27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26" t="s">
        <v>78</v>
      </c>
      <c r="C49" s="27"/>
      <c r="D49" s="27"/>
      <c r="E49" s="27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26" t="s">
        <v>79</v>
      </c>
      <c r="C50" s="27"/>
      <c r="D50" s="27"/>
      <c r="E50" s="27" t="s">
        <v>37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26" t="s">
        <v>80</v>
      </c>
      <c r="C51" s="27" t="s">
        <v>37</v>
      </c>
      <c r="D51" s="27"/>
      <c r="E51" s="27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26" t="s">
        <v>81</v>
      </c>
      <c r="C52" s="27"/>
      <c r="D52" s="27" t="s">
        <v>38</v>
      </c>
      <c r="E52" s="2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26" t="s">
        <v>82</v>
      </c>
      <c r="C53" s="27"/>
      <c r="D53" s="27"/>
      <c r="E53" s="2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26" t="s">
        <v>83</v>
      </c>
      <c r="C54" s="27"/>
      <c r="D54" s="27" t="s">
        <v>37</v>
      </c>
      <c r="E54" s="27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26" t="s">
        <v>84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26" t="s">
        <v>85</v>
      </c>
      <c r="C56" s="27" t="s">
        <v>38</v>
      </c>
      <c r="D56" s="27"/>
      <c r="E56" s="27" t="s">
        <v>37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26" t="s">
        <v>86</v>
      </c>
      <c r="C57" s="27"/>
      <c r="D57" s="27"/>
      <c r="E57" s="27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26" t="s">
        <v>87</v>
      </c>
      <c r="C58" s="27" t="s">
        <v>37</v>
      </c>
      <c r="D58" s="27" t="s">
        <v>38</v>
      </c>
      <c r="E58" s="27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showGridLines="0" workbookViewId="0">
      <selection activeCell="G19" sqref="G19"/>
    </sheetView>
  </sheetViews>
  <sheetFormatPr defaultColWidth="14.44140625" defaultRowHeight="15" customHeight="1"/>
  <cols>
    <col min="1" max="1" width="3.5546875" customWidth="1"/>
    <col min="2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34" t="s">
        <v>88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37" t="s">
        <v>89</v>
      </c>
      <c r="C3" s="38"/>
      <c r="D3" s="38"/>
      <c r="E3" s="38"/>
      <c r="F3" s="38"/>
      <c r="G3" s="38"/>
      <c r="H3" s="38"/>
      <c r="I3" s="38"/>
      <c r="J3" s="38"/>
      <c r="K3" s="38"/>
      <c r="L3" s="39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40" t="s">
        <v>90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34" t="s">
        <v>91</v>
      </c>
      <c r="C6" s="35"/>
      <c r="D6" s="35"/>
      <c r="E6" s="35"/>
      <c r="F6" s="35"/>
      <c r="G6" s="35"/>
      <c r="H6" s="35"/>
      <c r="I6" s="35"/>
      <c r="J6" s="35"/>
      <c r="K6" s="35"/>
      <c r="L6" s="3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40" t="s">
        <v>92</v>
      </c>
      <c r="C7" s="41"/>
      <c r="D7" s="41"/>
      <c r="E7" s="41"/>
      <c r="F7" s="41"/>
      <c r="G7" s="41"/>
      <c r="H7" s="41"/>
      <c r="I7" s="41"/>
      <c r="J7" s="41"/>
      <c r="K7" s="41"/>
      <c r="L7" s="4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43" t="s">
        <v>93</v>
      </c>
      <c r="C9" s="11"/>
      <c r="D9" s="26" t="s">
        <v>94</v>
      </c>
      <c r="E9" s="26"/>
      <c r="F9" s="26">
        <v>10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26">
        <v>68</v>
      </c>
      <c r="C10" s="11"/>
      <c r="D10" s="26" t="s">
        <v>95</v>
      </c>
      <c r="E10" s="26"/>
      <c r="F10" s="26">
        <v>21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26">
        <v>85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26">
        <v>61</v>
      </c>
      <c r="C12" s="11"/>
      <c r="D12" s="44" t="s">
        <v>96</v>
      </c>
      <c r="E12" s="141">
        <f ca="1">SUM(INDIRECT("B" &amp; F9 &amp; ":B" &amp; F10))</f>
        <v>907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26">
        <v>90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26">
        <v>99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>
        <v>55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26">
        <v>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>
        <v>80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>
        <v>73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26">
        <v>55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>
        <v>77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>
        <v>66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>
        <v>69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>
        <v>87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>
        <v>54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showGridLines="0" tabSelected="1" topLeftCell="A4" workbookViewId="0">
      <selection activeCell="B19" sqref="B19"/>
    </sheetView>
  </sheetViews>
  <sheetFormatPr defaultColWidth="14.44140625" defaultRowHeight="15" customHeight="1"/>
  <cols>
    <col min="1" max="1" width="10" customWidth="1"/>
    <col min="2" max="2" width="48.5546875" customWidth="1"/>
    <col min="3" max="4" width="2.88671875" customWidth="1"/>
    <col min="5" max="5" width="2.33203125" customWidth="1"/>
    <col min="6" max="6" width="3.88671875" customWidth="1"/>
    <col min="7" max="7" width="11.5546875" customWidth="1"/>
    <col min="8" max="10" width="9.109375" customWidth="1"/>
    <col min="11" max="11" width="6.33203125" customWidth="1"/>
    <col min="12" max="12" width="34.5546875" customWidth="1"/>
    <col min="13" max="13" width="21" customWidth="1"/>
    <col min="14" max="14" width="12" customWidth="1"/>
    <col min="15" max="26" width="9.109375" customWidth="1"/>
  </cols>
  <sheetData>
    <row r="1" spans="1:26" ht="15.6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5.6">
      <c r="A2" s="45"/>
      <c r="B2" s="45"/>
      <c r="C2" s="45"/>
      <c r="D2" s="45"/>
      <c r="E2" s="45"/>
      <c r="F2" s="45"/>
      <c r="G2" s="45"/>
      <c r="H2" s="45">
        <v>343</v>
      </c>
      <c r="I2" s="45"/>
      <c r="J2" s="45"/>
      <c r="K2" s="46" t="s">
        <v>97</v>
      </c>
      <c r="L2" s="46" t="s">
        <v>98</v>
      </c>
      <c r="M2" s="46" t="s">
        <v>99</v>
      </c>
      <c r="N2" s="46" t="s">
        <v>100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7.399999999999999">
      <c r="A3" s="45"/>
      <c r="B3" s="47" t="s">
        <v>101</v>
      </c>
      <c r="C3" s="47"/>
      <c r="D3" s="47"/>
      <c r="E3" s="47"/>
      <c r="F3" s="48"/>
      <c r="G3" s="48"/>
      <c r="H3" s="48"/>
      <c r="I3" s="48"/>
      <c r="J3" s="45"/>
      <c r="K3" s="49">
        <v>1024</v>
      </c>
      <c r="L3" s="49" t="s">
        <v>102</v>
      </c>
      <c r="M3" s="49" t="s">
        <v>103</v>
      </c>
      <c r="N3" s="49">
        <v>10500000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7.399999999999999">
      <c r="A4" s="45"/>
      <c r="B4" s="48"/>
      <c r="C4" s="48"/>
      <c r="D4" s="48"/>
      <c r="E4" s="48"/>
      <c r="F4" s="48"/>
      <c r="G4" s="48"/>
      <c r="H4" s="48"/>
      <c r="I4" s="48"/>
      <c r="J4" s="45"/>
      <c r="K4" s="49">
        <v>1025</v>
      </c>
      <c r="L4" s="49" t="s">
        <v>104</v>
      </c>
      <c r="M4" s="49" t="s">
        <v>104</v>
      </c>
      <c r="N4" s="49">
        <v>7206704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7.399999999999999">
      <c r="A5" s="45"/>
      <c r="B5" s="48" t="s">
        <v>105</v>
      </c>
      <c r="C5" s="48"/>
      <c r="D5" s="48"/>
      <c r="E5" s="48"/>
      <c r="F5" s="48"/>
      <c r="G5" s="48"/>
      <c r="H5" s="48"/>
      <c r="I5" s="48"/>
      <c r="J5" s="45"/>
      <c r="K5" s="49">
        <v>1026</v>
      </c>
      <c r="L5" s="49" t="s">
        <v>106</v>
      </c>
      <c r="M5" s="49" t="s">
        <v>107</v>
      </c>
      <c r="N5" s="49">
        <v>4399819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7.399999999999999">
      <c r="A6" s="45"/>
      <c r="B6" s="48"/>
      <c r="C6" s="48"/>
      <c r="D6" s="48"/>
      <c r="E6" s="48"/>
      <c r="F6" s="48"/>
      <c r="G6" s="48"/>
      <c r="H6" s="48"/>
      <c r="I6" s="48"/>
      <c r="J6" s="45"/>
      <c r="K6" s="49">
        <v>1027</v>
      </c>
      <c r="L6" s="49" t="s">
        <v>108</v>
      </c>
      <c r="M6" s="49" t="s">
        <v>109</v>
      </c>
      <c r="N6" s="49">
        <v>3841396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7.399999999999999">
      <c r="A7" s="50" t="s">
        <v>110</v>
      </c>
      <c r="B7" s="51" t="s">
        <v>111</v>
      </c>
      <c r="C7" s="51"/>
      <c r="D7" s="51"/>
      <c r="E7" s="51"/>
      <c r="F7" s="51"/>
      <c r="G7" s="51"/>
      <c r="H7" s="51"/>
      <c r="I7" s="52"/>
      <c r="J7" s="45"/>
      <c r="K7" s="49">
        <v>1028</v>
      </c>
      <c r="L7" s="49" t="s">
        <v>112</v>
      </c>
      <c r="M7" s="49" t="s">
        <v>113</v>
      </c>
      <c r="N7" s="49">
        <v>2964638</v>
      </c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36" customHeight="1">
      <c r="A8" s="53" t="s">
        <v>114</v>
      </c>
      <c r="B8" s="54">
        <f>COUNTIF(M3:M343, "Rajasthan")</f>
        <v>14</v>
      </c>
      <c r="C8" s="55"/>
      <c r="D8" s="55"/>
      <c r="E8" s="55"/>
      <c r="F8" s="55"/>
      <c r="G8" s="55"/>
      <c r="H8" s="55"/>
      <c r="I8" s="56"/>
      <c r="J8" s="45"/>
      <c r="K8" s="49">
        <v>1029</v>
      </c>
      <c r="L8" s="49" t="s">
        <v>115</v>
      </c>
      <c r="M8" s="49" t="s">
        <v>116</v>
      </c>
      <c r="N8" s="49">
        <v>2876710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20.25" customHeight="1">
      <c r="A9" s="50" t="s">
        <v>110</v>
      </c>
      <c r="B9" s="51" t="s">
        <v>117</v>
      </c>
      <c r="C9" s="51"/>
      <c r="D9" s="51"/>
      <c r="E9" s="51"/>
      <c r="F9" s="51"/>
      <c r="G9" s="51"/>
      <c r="H9" s="51"/>
      <c r="I9" s="52"/>
      <c r="J9" s="45"/>
      <c r="K9" s="49">
        <v>1030</v>
      </c>
      <c r="L9" s="49" t="s">
        <v>118</v>
      </c>
      <c r="M9" s="49" t="s">
        <v>119</v>
      </c>
      <c r="N9" s="49">
        <v>2660088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33" customHeight="1">
      <c r="A10" s="53" t="s">
        <v>114</v>
      </c>
      <c r="B10" s="54">
        <f>SUMIF(M3:M343, "Andhra Pradesh", N3:N343)</f>
        <v>10290295</v>
      </c>
      <c r="C10" s="55"/>
      <c r="D10" s="55"/>
      <c r="E10" s="55"/>
      <c r="F10" s="55"/>
      <c r="G10" s="55"/>
      <c r="H10" s="55"/>
      <c r="I10" s="56"/>
      <c r="J10" s="45"/>
      <c r="K10" s="49">
        <v>1031</v>
      </c>
      <c r="L10" s="49" t="s">
        <v>120</v>
      </c>
      <c r="M10" s="49" t="s">
        <v>121</v>
      </c>
      <c r="N10" s="49">
        <v>1874409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33.75" customHeight="1">
      <c r="A11" s="57" t="s">
        <v>110</v>
      </c>
      <c r="B11" s="172" t="s">
        <v>122</v>
      </c>
      <c r="C11" s="173"/>
      <c r="D11" s="173"/>
      <c r="E11" s="173"/>
      <c r="F11" s="173"/>
      <c r="G11" s="173"/>
      <c r="H11" s="173"/>
      <c r="I11" s="174"/>
      <c r="J11" s="45"/>
      <c r="K11" s="49">
        <v>1032</v>
      </c>
      <c r="L11" s="49" t="s">
        <v>123</v>
      </c>
      <c r="M11" s="49" t="s">
        <v>103</v>
      </c>
      <c r="N11" s="49">
        <v>1624752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5.75" customHeight="1">
      <c r="A12" s="58"/>
      <c r="B12" s="175"/>
      <c r="C12" s="176"/>
      <c r="D12" s="176"/>
      <c r="E12" s="176"/>
      <c r="F12" s="176"/>
      <c r="G12" s="176"/>
      <c r="H12" s="176"/>
      <c r="I12" s="177"/>
      <c r="J12" s="45"/>
      <c r="K12" s="49">
        <v>1033</v>
      </c>
      <c r="L12" s="49" t="s">
        <v>124</v>
      </c>
      <c r="M12" s="49" t="s">
        <v>121</v>
      </c>
      <c r="N12" s="49">
        <v>1619115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5.6">
      <c r="A13" s="59"/>
      <c r="B13" s="178"/>
      <c r="C13" s="179"/>
      <c r="D13" s="179"/>
      <c r="E13" s="179"/>
      <c r="F13" s="179"/>
      <c r="G13" s="179"/>
      <c r="H13" s="179"/>
      <c r="I13" s="180"/>
      <c r="J13" s="45"/>
      <c r="K13" s="49">
        <v>1034</v>
      </c>
      <c r="L13" s="49" t="s">
        <v>125</v>
      </c>
      <c r="M13" s="49" t="s">
        <v>103</v>
      </c>
      <c r="N13" s="49">
        <v>1566651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36.75" customHeight="1">
      <c r="A14" s="53" t="s">
        <v>114</v>
      </c>
      <c r="B14" s="142" t="str">
        <f>"Cities: "&amp;COUNTIF(N3:N343, "&gt;1000000")&amp;", Total Population: "&amp;SUMIF(N3:N343, "&gt;1000000")</f>
        <v>Cities: 18, Total Population: 49334670</v>
      </c>
      <c r="C14" s="54"/>
      <c r="D14" s="142"/>
      <c r="E14" s="54"/>
      <c r="F14" s="55"/>
      <c r="G14" s="55"/>
      <c r="H14" s="55"/>
      <c r="I14" s="56"/>
      <c r="J14" s="45"/>
      <c r="K14" s="49">
        <v>1035</v>
      </c>
      <c r="L14" s="49" t="s">
        <v>126</v>
      </c>
      <c r="M14" s="49" t="s">
        <v>116</v>
      </c>
      <c r="N14" s="49">
        <v>1498817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5.6">
      <c r="A15" s="57" t="s">
        <v>110</v>
      </c>
      <c r="B15" s="181" t="s">
        <v>127</v>
      </c>
      <c r="C15" s="173"/>
      <c r="D15" s="173"/>
      <c r="E15" s="173"/>
      <c r="F15" s="173"/>
      <c r="G15" s="173"/>
      <c r="H15" s="173"/>
      <c r="I15" s="174"/>
      <c r="J15" s="45"/>
      <c r="K15" s="49">
        <v>1036</v>
      </c>
      <c r="L15" s="49" t="s">
        <v>128</v>
      </c>
      <c r="M15" s="49" t="s">
        <v>129</v>
      </c>
      <c r="N15" s="49">
        <v>1458483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5.6">
      <c r="A16" s="58"/>
      <c r="B16" s="175"/>
      <c r="C16" s="176"/>
      <c r="D16" s="176"/>
      <c r="E16" s="176"/>
      <c r="F16" s="176"/>
      <c r="G16" s="176"/>
      <c r="H16" s="176"/>
      <c r="I16" s="177"/>
      <c r="J16" s="45"/>
      <c r="K16" s="49">
        <v>1037</v>
      </c>
      <c r="L16" s="49" t="s">
        <v>130</v>
      </c>
      <c r="M16" s="49" t="s">
        <v>131</v>
      </c>
      <c r="N16" s="49">
        <v>1091674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5.6">
      <c r="A17" s="59"/>
      <c r="B17" s="178"/>
      <c r="C17" s="179"/>
      <c r="D17" s="179"/>
      <c r="E17" s="179"/>
      <c r="F17" s="179"/>
      <c r="G17" s="179"/>
      <c r="H17" s="179"/>
      <c r="I17" s="180"/>
      <c r="J17" s="45"/>
      <c r="K17" s="49">
        <v>1038</v>
      </c>
      <c r="L17" s="49" t="s">
        <v>132</v>
      </c>
      <c r="M17" s="49" t="s">
        <v>131</v>
      </c>
      <c r="N17" s="49">
        <v>1062771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7.399999999999999">
      <c r="A18" s="53" t="s">
        <v>114</v>
      </c>
      <c r="B18" s="54">
        <f>COUNTIFS(M3:M343, "Maharashtra", N3:N343, "&lt;100000") + COUNTIFS(M3:M343, "Madhya Pradesh", N3:N343, "&lt;100000")</f>
        <v>6</v>
      </c>
      <c r="C18" s="55"/>
      <c r="D18" s="55"/>
      <c r="E18" s="55"/>
      <c r="F18" s="55"/>
      <c r="G18" s="55"/>
      <c r="H18" s="55"/>
      <c r="I18" s="56"/>
      <c r="J18" s="45"/>
      <c r="K18" s="49">
        <v>1039</v>
      </c>
      <c r="L18" s="49" t="s">
        <v>133</v>
      </c>
      <c r="M18" s="49" t="s">
        <v>134</v>
      </c>
      <c r="N18" s="49">
        <v>1042740</v>
      </c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.6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9">
        <v>1040</v>
      </c>
      <c r="L19" s="49" t="s">
        <v>135</v>
      </c>
      <c r="M19" s="49" t="s">
        <v>116</v>
      </c>
      <c r="N19" s="49">
        <v>1031346</v>
      </c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6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9">
        <v>1041</v>
      </c>
      <c r="L20" s="49" t="s">
        <v>136</v>
      </c>
      <c r="M20" s="49" t="s">
        <v>103</v>
      </c>
      <c r="N20" s="49">
        <v>1014557</v>
      </c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.6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9">
        <v>1042</v>
      </c>
      <c r="L21" s="49" t="s">
        <v>137</v>
      </c>
      <c r="M21" s="49" t="s">
        <v>109</v>
      </c>
      <c r="N21" s="49">
        <v>977856</v>
      </c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.6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9">
        <v>1043</v>
      </c>
      <c r="L22" s="49" t="s">
        <v>138</v>
      </c>
      <c r="M22" s="49" t="s">
        <v>107</v>
      </c>
      <c r="N22" s="49">
        <v>950435</v>
      </c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5.6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9">
        <v>1044</v>
      </c>
      <c r="L23" s="49" t="s">
        <v>139</v>
      </c>
      <c r="M23" s="49" t="s">
        <v>121</v>
      </c>
      <c r="N23" s="49">
        <v>929270</v>
      </c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.6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9">
        <v>1045</v>
      </c>
      <c r="L24" s="49" t="s">
        <v>140</v>
      </c>
      <c r="M24" s="49" t="s">
        <v>141</v>
      </c>
      <c r="N24" s="49">
        <v>917243</v>
      </c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5.6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9">
        <v>1046</v>
      </c>
      <c r="L25" s="49" t="s">
        <v>142</v>
      </c>
      <c r="M25" s="49" t="s">
        <v>143</v>
      </c>
      <c r="N25" s="49">
        <v>892506</v>
      </c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5.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9">
        <v>1047</v>
      </c>
      <c r="L26" s="49" t="s">
        <v>144</v>
      </c>
      <c r="M26" s="49" t="s">
        <v>121</v>
      </c>
      <c r="N26" s="49">
        <v>891790</v>
      </c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5.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9">
        <v>1048</v>
      </c>
      <c r="L27" s="49" t="s">
        <v>145</v>
      </c>
      <c r="M27" s="49" t="s">
        <v>109</v>
      </c>
      <c r="N27" s="49">
        <v>816321</v>
      </c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5.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9">
        <v>1049</v>
      </c>
      <c r="L28" s="49" t="s">
        <v>146</v>
      </c>
      <c r="M28" s="49" t="s">
        <v>103</v>
      </c>
      <c r="N28" s="49">
        <v>803389</v>
      </c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5.6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9">
        <v>1050</v>
      </c>
      <c r="L29" s="49" t="s">
        <v>147</v>
      </c>
      <c r="M29" s="49" t="s">
        <v>121</v>
      </c>
      <c r="N29" s="49">
        <v>792858</v>
      </c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5.6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9">
        <v>1051</v>
      </c>
      <c r="L30" s="49" t="s">
        <v>148</v>
      </c>
      <c r="M30" s="49" t="s">
        <v>121</v>
      </c>
      <c r="N30" s="49">
        <v>753778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5.6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9">
        <v>1052</v>
      </c>
      <c r="L31" s="49" t="s">
        <v>149</v>
      </c>
      <c r="M31" s="49" t="s">
        <v>113</v>
      </c>
      <c r="N31" s="49">
        <v>752037</v>
      </c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5.6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9">
        <v>1053</v>
      </c>
      <c r="L32" s="49" t="s">
        <v>150</v>
      </c>
      <c r="M32" s="49" t="s">
        <v>131</v>
      </c>
      <c r="N32" s="49">
        <v>741927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5.6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9">
        <v>1054</v>
      </c>
      <c r="L33" s="49" t="s">
        <v>151</v>
      </c>
      <c r="M33" s="49" t="s">
        <v>134</v>
      </c>
      <c r="N33" s="49">
        <v>708835</v>
      </c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5.6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9">
        <v>1055</v>
      </c>
      <c r="L34" s="49" t="s">
        <v>152</v>
      </c>
      <c r="M34" s="49" t="s">
        <v>153</v>
      </c>
      <c r="N34" s="49">
        <v>703592</v>
      </c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5.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9">
        <v>1056</v>
      </c>
      <c r="L35" s="49" t="s">
        <v>154</v>
      </c>
      <c r="M35" s="49" t="s">
        <v>113</v>
      </c>
      <c r="N35" s="49">
        <v>701827</v>
      </c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5.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9">
        <v>1057</v>
      </c>
      <c r="L36" s="49" t="s">
        <v>155</v>
      </c>
      <c r="M36" s="49" t="s">
        <v>131</v>
      </c>
      <c r="N36" s="49">
        <v>690765</v>
      </c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5.6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9">
        <v>1058</v>
      </c>
      <c r="L37" s="49" t="s">
        <v>156</v>
      </c>
      <c r="M37" s="49" t="s">
        <v>129</v>
      </c>
      <c r="N37" s="49">
        <v>666279</v>
      </c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.6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9">
        <v>1059</v>
      </c>
      <c r="L38" s="49" t="s">
        <v>157</v>
      </c>
      <c r="M38" s="49" t="s">
        <v>103</v>
      </c>
      <c r="N38" s="49">
        <v>656925</v>
      </c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5.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9">
        <v>1060</v>
      </c>
      <c r="L39" s="49" t="s">
        <v>158</v>
      </c>
      <c r="M39" s="49" t="s">
        <v>119</v>
      </c>
      <c r="N39" s="49">
        <v>648298</v>
      </c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5.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9">
        <v>1061</v>
      </c>
      <c r="L40" s="49" t="s">
        <v>159</v>
      </c>
      <c r="M40" s="49" t="s">
        <v>103</v>
      </c>
      <c r="N40" s="49">
        <v>604215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5.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9">
        <v>1062</v>
      </c>
      <c r="L41" s="49" t="s">
        <v>160</v>
      </c>
      <c r="M41" s="49" t="s">
        <v>161</v>
      </c>
      <c r="N41" s="49">
        <v>599306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5.6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9">
        <v>1063</v>
      </c>
      <c r="L42" s="49" t="s">
        <v>162</v>
      </c>
      <c r="M42" s="49" t="s">
        <v>121</v>
      </c>
      <c r="N42" s="49">
        <v>587211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5.6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9">
        <v>1064</v>
      </c>
      <c r="L43" s="49" t="s">
        <v>163</v>
      </c>
      <c r="M43" s="49" t="s">
        <v>164</v>
      </c>
      <c r="N43" s="49">
        <v>584342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5.6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9">
        <v>1065</v>
      </c>
      <c r="L44" s="49" t="s">
        <v>165</v>
      </c>
      <c r="M44" s="49" t="s">
        <v>103</v>
      </c>
      <c r="N44" s="49">
        <v>573272</v>
      </c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5.6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9">
        <v>1066</v>
      </c>
      <c r="L45" s="49" t="s">
        <v>166</v>
      </c>
      <c r="M45" s="49" t="s">
        <v>167</v>
      </c>
      <c r="N45" s="49">
        <v>564589</v>
      </c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5.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9">
        <v>1067</v>
      </c>
      <c r="L46" s="49" t="s">
        <v>168</v>
      </c>
      <c r="M46" s="49" t="s">
        <v>116</v>
      </c>
      <c r="N46" s="49">
        <v>559407</v>
      </c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5.6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9">
        <v>1068</v>
      </c>
      <c r="L47" s="49" t="s">
        <v>169</v>
      </c>
      <c r="M47" s="49" t="s">
        <v>129</v>
      </c>
      <c r="N47" s="49">
        <v>537371</v>
      </c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5.6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9">
        <v>1069</v>
      </c>
      <c r="L48" s="49" t="s">
        <v>170</v>
      </c>
      <c r="M48" s="49" t="s">
        <v>167</v>
      </c>
      <c r="N48" s="49">
        <v>524006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5.6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9">
        <v>1070</v>
      </c>
      <c r="L49" s="49" t="s">
        <v>171</v>
      </c>
      <c r="M49" s="49" t="s">
        <v>103</v>
      </c>
      <c r="N49" s="49">
        <v>517083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.6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9">
        <v>1071</v>
      </c>
      <c r="L50" s="49" t="s">
        <v>172</v>
      </c>
      <c r="M50" s="49" t="s">
        <v>134</v>
      </c>
      <c r="N50" s="49">
        <v>509510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5.6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9">
        <v>1072</v>
      </c>
      <c r="L51" s="49" t="s">
        <v>173</v>
      </c>
      <c r="M51" s="49" t="s">
        <v>121</v>
      </c>
      <c r="N51" s="49">
        <v>505566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5.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9">
        <v>1073</v>
      </c>
      <c r="L52" s="49" t="s">
        <v>174</v>
      </c>
      <c r="M52" s="49" t="s">
        <v>174</v>
      </c>
      <c r="N52" s="49">
        <v>504094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5.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9">
        <v>1074</v>
      </c>
      <c r="L53" s="49" t="s">
        <v>175</v>
      </c>
      <c r="M53" s="49" t="s">
        <v>119</v>
      </c>
      <c r="N53" s="49">
        <v>480692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5.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9">
        <v>1075</v>
      </c>
      <c r="L54" s="49" t="s">
        <v>176</v>
      </c>
      <c r="M54" s="49" t="s">
        <v>121</v>
      </c>
      <c r="N54" s="49">
        <v>480520</v>
      </c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.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9">
        <v>1076</v>
      </c>
      <c r="L55" s="49" t="s">
        <v>177</v>
      </c>
      <c r="M55" s="49" t="s">
        <v>113</v>
      </c>
      <c r="N55" s="49">
        <v>471051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5.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9">
        <v>1077</v>
      </c>
      <c r="L56" s="49" t="s">
        <v>178</v>
      </c>
      <c r="M56" s="49" t="s">
        <v>161</v>
      </c>
      <c r="N56" s="49">
        <v>460577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5.6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9">
        <v>1078</v>
      </c>
      <c r="L57" s="49" t="s">
        <v>179</v>
      </c>
      <c r="M57" s="49" t="s">
        <v>121</v>
      </c>
      <c r="N57" s="49">
        <v>454156</v>
      </c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.6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9">
        <v>1079</v>
      </c>
      <c r="L58" s="49" t="s">
        <v>180</v>
      </c>
      <c r="M58" s="49" t="s">
        <v>113</v>
      </c>
      <c r="N58" s="49">
        <v>447657</v>
      </c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.6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9">
        <v>1080</v>
      </c>
      <c r="L59" s="49" t="s">
        <v>181</v>
      </c>
      <c r="M59" s="49" t="s">
        <v>182</v>
      </c>
      <c r="N59" s="49">
        <v>438639</v>
      </c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.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9">
        <v>1081</v>
      </c>
      <c r="L60" s="49" t="s">
        <v>183</v>
      </c>
      <c r="M60" s="49" t="s">
        <v>121</v>
      </c>
      <c r="N60" s="49">
        <v>429214</v>
      </c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.6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9">
        <v>1082</v>
      </c>
      <c r="L61" s="49" t="s">
        <v>184</v>
      </c>
      <c r="M61" s="49" t="s">
        <v>107</v>
      </c>
      <c r="N61" s="49">
        <v>425836</v>
      </c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.6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9">
        <v>1083</v>
      </c>
      <c r="L62" s="49" t="s">
        <v>185</v>
      </c>
      <c r="M62" s="49" t="s">
        <v>103</v>
      </c>
      <c r="N62" s="49">
        <v>421576</v>
      </c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.6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9">
        <v>1084</v>
      </c>
      <c r="L63" s="49" t="s">
        <v>186</v>
      </c>
      <c r="M63" s="49" t="s">
        <v>167</v>
      </c>
      <c r="N63" s="49">
        <v>419831</v>
      </c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.6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9">
        <v>1085</v>
      </c>
      <c r="L64" s="49" t="s">
        <v>187</v>
      </c>
      <c r="M64" s="49" t="s">
        <v>129</v>
      </c>
      <c r="N64" s="49">
        <v>416289</v>
      </c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.6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9">
        <v>1086</v>
      </c>
      <c r="L65" s="49" t="s">
        <v>188</v>
      </c>
      <c r="M65" s="49" t="s">
        <v>189</v>
      </c>
      <c r="N65" s="49">
        <v>411542</v>
      </c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.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9">
        <v>1087</v>
      </c>
      <c r="L66" s="49" t="s">
        <v>190</v>
      </c>
      <c r="M66" s="49" t="s">
        <v>103</v>
      </c>
      <c r="N66" s="49">
        <v>406370</v>
      </c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.6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9">
        <v>1088</v>
      </c>
      <c r="L67" s="49" t="s">
        <v>191</v>
      </c>
      <c r="M67" s="49" t="s">
        <v>189</v>
      </c>
      <c r="N67" s="49">
        <v>403418</v>
      </c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5.6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9">
        <v>1089</v>
      </c>
      <c r="L68" s="49" t="s">
        <v>192</v>
      </c>
      <c r="M68" s="49" t="s">
        <v>129</v>
      </c>
      <c r="N68" s="49">
        <v>402700</v>
      </c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5.6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9">
        <v>1090</v>
      </c>
      <c r="L69" s="49" t="s">
        <v>193</v>
      </c>
      <c r="M69" s="49" t="s">
        <v>116</v>
      </c>
      <c r="N69" s="49">
        <v>402338</v>
      </c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5.6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9">
        <v>1091</v>
      </c>
      <c r="L70" s="49" t="s">
        <v>194</v>
      </c>
      <c r="M70" s="49" t="s">
        <v>109</v>
      </c>
      <c r="N70" s="49">
        <v>387223</v>
      </c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5.6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9">
        <v>1092</v>
      </c>
      <c r="L71" s="49" t="s">
        <v>195</v>
      </c>
      <c r="M71" s="49" t="s">
        <v>182</v>
      </c>
      <c r="N71" s="49">
        <v>386159</v>
      </c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5.6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9">
        <v>1093</v>
      </c>
      <c r="L72" s="49" t="s">
        <v>196</v>
      </c>
      <c r="M72" s="49" t="s">
        <v>103</v>
      </c>
      <c r="N72" s="49">
        <v>379070</v>
      </c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5.6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9">
        <v>1094</v>
      </c>
      <c r="L73" s="49" t="s">
        <v>197</v>
      </c>
      <c r="M73" s="49" t="s">
        <v>121</v>
      </c>
      <c r="N73" s="49">
        <v>374945</v>
      </c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5.6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9">
        <v>1095</v>
      </c>
      <c r="L74" s="49" t="s">
        <v>198</v>
      </c>
      <c r="M74" s="49" t="s">
        <v>103</v>
      </c>
      <c r="N74" s="49">
        <v>369077</v>
      </c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5.6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9">
        <v>1096</v>
      </c>
      <c r="L75" s="49" t="s">
        <v>199</v>
      </c>
      <c r="M75" s="49" t="s">
        <v>109</v>
      </c>
      <c r="N75" s="49">
        <v>366712</v>
      </c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5.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9">
        <v>1097</v>
      </c>
      <c r="L76" s="49" t="s">
        <v>200</v>
      </c>
      <c r="M76" s="49" t="s">
        <v>131</v>
      </c>
      <c r="N76" s="49">
        <v>362266</v>
      </c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5.6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9">
        <v>1098</v>
      </c>
      <c r="L77" s="49" t="s">
        <v>201</v>
      </c>
      <c r="M77" s="49" t="s">
        <v>103</v>
      </c>
      <c r="N77" s="49">
        <v>342595</v>
      </c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5.6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9">
        <v>1099</v>
      </c>
      <c r="L78" s="49" t="s">
        <v>202</v>
      </c>
      <c r="M78" s="49" t="s">
        <v>116</v>
      </c>
      <c r="N78" s="49">
        <v>341637</v>
      </c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5.6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9">
        <v>1100</v>
      </c>
      <c r="L79" s="49" t="s">
        <v>203</v>
      </c>
      <c r="M79" s="49" t="s">
        <v>161</v>
      </c>
      <c r="N79" s="49">
        <v>333683</v>
      </c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5.6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9">
        <v>1101</v>
      </c>
      <c r="L80" s="49" t="s">
        <v>204</v>
      </c>
      <c r="M80" s="49" t="s">
        <v>103</v>
      </c>
      <c r="N80" s="49">
        <v>328034</v>
      </c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5.6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9">
        <v>1102</v>
      </c>
      <c r="L81" s="49" t="s">
        <v>205</v>
      </c>
      <c r="M81" s="49" t="s">
        <v>119</v>
      </c>
      <c r="N81" s="49">
        <v>326399</v>
      </c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5.6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9">
        <v>1103</v>
      </c>
      <c r="L82" s="49" t="s">
        <v>206</v>
      </c>
      <c r="M82" s="49" t="s">
        <v>113</v>
      </c>
      <c r="N82" s="49">
        <v>324851</v>
      </c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5.6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9">
        <v>1104</v>
      </c>
      <c r="L83" s="49" t="s">
        <v>207</v>
      </c>
      <c r="M83" s="49" t="s">
        <v>113</v>
      </c>
      <c r="N83" s="49">
        <v>316606</v>
      </c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5.6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9">
        <v>1105</v>
      </c>
      <c r="L84" s="49" t="s">
        <v>208</v>
      </c>
      <c r="M84" s="49" t="s">
        <v>129</v>
      </c>
      <c r="N84" s="49">
        <v>308571</v>
      </c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5.6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9">
        <v>1106</v>
      </c>
      <c r="L85" s="49" t="s">
        <v>209</v>
      </c>
      <c r="M85" s="49" t="s">
        <v>103</v>
      </c>
      <c r="N85" s="49">
        <v>307297</v>
      </c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5.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9">
        <v>1107</v>
      </c>
      <c r="L86" s="49" t="s">
        <v>210</v>
      </c>
      <c r="M86" s="49" t="s">
        <v>107</v>
      </c>
      <c r="N86" s="49">
        <v>304952</v>
      </c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5.6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9">
        <v>1108</v>
      </c>
      <c r="L87" s="49" t="s">
        <v>211</v>
      </c>
      <c r="M87" s="49" t="s">
        <v>119</v>
      </c>
      <c r="N87" s="49">
        <v>304099</v>
      </c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5.6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9">
        <v>1109</v>
      </c>
      <c r="L88" s="49" t="s">
        <v>212</v>
      </c>
      <c r="M88" s="49" t="s">
        <v>104</v>
      </c>
      <c r="N88" s="49">
        <v>301297</v>
      </c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5.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9">
        <v>1110</v>
      </c>
      <c r="L89" s="49" t="s">
        <v>213</v>
      </c>
      <c r="M89" s="49" t="s">
        <v>121</v>
      </c>
      <c r="N89" s="49">
        <v>300850</v>
      </c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5.6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9">
        <v>1111</v>
      </c>
      <c r="L90" s="49" t="s">
        <v>214</v>
      </c>
      <c r="M90" s="49" t="s">
        <v>141</v>
      </c>
      <c r="N90" s="49">
        <v>291675</v>
      </c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5.6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9">
        <v>1112</v>
      </c>
      <c r="L91" s="49" t="s">
        <v>215</v>
      </c>
      <c r="M91" s="49" t="s">
        <v>113</v>
      </c>
      <c r="N91" s="49">
        <v>279980</v>
      </c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5.6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9">
        <v>1113</v>
      </c>
      <c r="L92" s="49" t="s">
        <v>216</v>
      </c>
      <c r="M92" s="49" t="s">
        <v>103</v>
      </c>
      <c r="N92" s="49">
        <v>278317</v>
      </c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5.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9">
        <v>1114</v>
      </c>
      <c r="L93" s="49" t="s">
        <v>217</v>
      </c>
      <c r="M93" s="49" t="s">
        <v>107</v>
      </c>
      <c r="N93" s="49">
        <v>275990</v>
      </c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5.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9">
        <v>1115</v>
      </c>
      <c r="L94" s="49" t="s">
        <v>218</v>
      </c>
      <c r="M94" s="49" t="s">
        <v>103</v>
      </c>
      <c r="N94" s="49">
        <v>275083</v>
      </c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5.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9">
        <v>1116</v>
      </c>
      <c r="L95" s="49" t="s">
        <v>219</v>
      </c>
      <c r="M95" s="49" t="s">
        <v>119</v>
      </c>
      <c r="N95" s="49">
        <v>273304</v>
      </c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5.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9">
        <v>1117</v>
      </c>
      <c r="L96" s="49" t="s">
        <v>220</v>
      </c>
      <c r="M96" s="49" t="s">
        <v>221</v>
      </c>
      <c r="N96" s="49">
        <v>270159</v>
      </c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5.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9">
        <v>1118</v>
      </c>
      <c r="L97" s="49" t="s">
        <v>222</v>
      </c>
      <c r="M97" s="49" t="s">
        <v>107</v>
      </c>
      <c r="N97" s="49">
        <v>266889</v>
      </c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5.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9">
        <v>1119</v>
      </c>
      <c r="L98" s="49" t="s">
        <v>223</v>
      </c>
      <c r="M98" s="49" t="s">
        <v>119</v>
      </c>
      <c r="N98" s="49">
        <v>266082</v>
      </c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5.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9">
        <v>1120</v>
      </c>
      <c r="L99" s="49" t="s">
        <v>224</v>
      </c>
      <c r="M99" s="49" t="s">
        <v>107</v>
      </c>
      <c r="N99" s="49">
        <v>262188</v>
      </c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5.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9">
        <v>1121</v>
      </c>
      <c r="L100" s="49" t="s">
        <v>225</v>
      </c>
      <c r="M100" s="49" t="s">
        <v>141</v>
      </c>
      <c r="N100" s="49">
        <v>253225</v>
      </c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5.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9">
        <v>1122</v>
      </c>
      <c r="L101" s="49" t="s">
        <v>226</v>
      </c>
      <c r="M101" s="49" t="s">
        <v>119</v>
      </c>
      <c r="N101" s="49">
        <v>245391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5.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9">
        <v>1123</v>
      </c>
      <c r="L102" s="49" t="s">
        <v>227</v>
      </c>
      <c r="M102" s="49" t="s">
        <v>107</v>
      </c>
      <c r="N102" s="49">
        <v>245079</v>
      </c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5.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9">
        <v>1124</v>
      </c>
      <c r="L103" s="49" t="s">
        <v>228</v>
      </c>
      <c r="M103" s="49" t="s">
        <v>121</v>
      </c>
      <c r="N103" s="49">
        <v>243742</v>
      </c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5.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9">
        <v>1125</v>
      </c>
      <c r="L104" s="49" t="s">
        <v>229</v>
      </c>
      <c r="M104" s="49" t="s">
        <v>103</v>
      </c>
      <c r="N104" s="49">
        <v>242193</v>
      </c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5.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9">
        <v>1126</v>
      </c>
      <c r="L105" s="49" t="s">
        <v>230</v>
      </c>
      <c r="M105" s="49" t="s">
        <v>141</v>
      </c>
      <c r="N105" s="49">
        <v>241107</v>
      </c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5.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9">
        <v>1127</v>
      </c>
      <c r="L106" s="49" t="s">
        <v>231</v>
      </c>
      <c r="M106" s="49" t="s">
        <v>113</v>
      </c>
      <c r="N106" s="49">
        <v>241034</v>
      </c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5.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9">
        <v>1128</v>
      </c>
      <c r="L107" s="49" t="s">
        <v>232</v>
      </c>
      <c r="M107" s="49" t="s">
        <v>121</v>
      </c>
      <c r="N107" s="49">
        <v>240609</v>
      </c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5.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9">
        <v>1129</v>
      </c>
      <c r="L108" s="49" t="s">
        <v>233</v>
      </c>
      <c r="M108" s="49" t="s">
        <v>134</v>
      </c>
      <c r="N108" s="49">
        <v>238368</v>
      </c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.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9">
        <v>1130</v>
      </c>
      <c r="L109" s="49" t="s">
        <v>234</v>
      </c>
      <c r="M109" s="49" t="s">
        <v>121</v>
      </c>
      <c r="N109" s="49">
        <v>237713</v>
      </c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5.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9">
        <v>1131</v>
      </c>
      <c r="L110" s="49" t="s">
        <v>235</v>
      </c>
      <c r="M110" s="49" t="s">
        <v>113</v>
      </c>
      <c r="N110" s="49">
        <v>236800</v>
      </c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5.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9">
        <v>1132</v>
      </c>
      <c r="L111" s="49" t="s">
        <v>236</v>
      </c>
      <c r="M111" s="49" t="s">
        <v>109</v>
      </c>
      <c r="N111" s="49">
        <v>235661</v>
      </c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5.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9">
        <v>1133</v>
      </c>
      <c r="L112" s="49" t="s">
        <v>237</v>
      </c>
      <c r="M112" s="49" t="s">
        <v>153</v>
      </c>
      <c r="N112" s="49">
        <v>233400</v>
      </c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5.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9">
        <v>1134</v>
      </c>
      <c r="L113" s="49" t="s">
        <v>238</v>
      </c>
      <c r="M113" s="49" t="s">
        <v>107</v>
      </c>
      <c r="N113" s="49">
        <v>232811</v>
      </c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5.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9">
        <v>1135</v>
      </c>
      <c r="L114" s="49" t="s">
        <v>239</v>
      </c>
      <c r="M114" s="49" t="s">
        <v>121</v>
      </c>
      <c r="N114" s="49">
        <v>226691</v>
      </c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5.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9">
        <v>1136</v>
      </c>
      <c r="L115" s="49" t="s">
        <v>240</v>
      </c>
      <c r="M115" s="49" t="s">
        <v>103</v>
      </c>
      <c r="N115" s="49">
        <v>226105</v>
      </c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5.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9">
        <v>1137</v>
      </c>
      <c r="L116" s="49" t="s">
        <v>241</v>
      </c>
      <c r="M116" s="49" t="s">
        <v>107</v>
      </c>
      <c r="N116" s="49">
        <v>224821</v>
      </c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.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9">
        <v>1138</v>
      </c>
      <c r="L117" s="49" t="s">
        <v>242</v>
      </c>
      <c r="M117" s="49" t="s">
        <v>141</v>
      </c>
      <c r="N117" s="49">
        <v>218391</v>
      </c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5.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9">
        <v>1139</v>
      </c>
      <c r="L118" s="49" t="s">
        <v>243</v>
      </c>
      <c r="M118" s="49" t="s">
        <v>107</v>
      </c>
      <c r="N118" s="49">
        <v>216950</v>
      </c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5.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9">
        <v>1140</v>
      </c>
      <c r="L119" s="49" t="s">
        <v>244</v>
      </c>
      <c r="M119" s="49" t="s">
        <v>189</v>
      </c>
      <c r="N119" s="49">
        <v>215489</v>
      </c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5.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9">
        <v>1141</v>
      </c>
      <c r="L120" s="49" t="s">
        <v>245</v>
      </c>
      <c r="M120" s="49" t="s">
        <v>109</v>
      </c>
      <c r="N120" s="49">
        <v>215424</v>
      </c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5.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9">
        <v>1142</v>
      </c>
      <c r="L121" s="49" t="s">
        <v>246</v>
      </c>
      <c r="M121" s="49" t="s">
        <v>153</v>
      </c>
      <c r="N121" s="49">
        <v>215218</v>
      </c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5.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9">
        <v>1143</v>
      </c>
      <c r="L122" s="49" t="s">
        <v>247</v>
      </c>
      <c r="M122" s="49" t="s">
        <v>121</v>
      </c>
      <c r="N122" s="49">
        <v>215128</v>
      </c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5.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9">
        <v>1144</v>
      </c>
      <c r="L123" s="49" t="s">
        <v>248</v>
      </c>
      <c r="M123" s="49" t="s">
        <v>103</v>
      </c>
      <c r="N123" s="49">
        <v>214950</v>
      </c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5.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9">
        <v>1145</v>
      </c>
      <c r="L124" s="49" t="s">
        <v>249</v>
      </c>
      <c r="M124" s="49" t="s">
        <v>143</v>
      </c>
      <c r="N124" s="49">
        <v>214737</v>
      </c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.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9">
        <v>1146</v>
      </c>
      <c r="L125" s="49" t="s">
        <v>250</v>
      </c>
      <c r="M125" s="49" t="s">
        <v>113</v>
      </c>
      <c r="N125" s="49">
        <v>214384</v>
      </c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5.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9">
        <v>1147</v>
      </c>
      <c r="L126" s="49" t="s">
        <v>251</v>
      </c>
      <c r="M126" s="49" t="s">
        <v>113</v>
      </c>
      <c r="N126" s="49">
        <v>212866</v>
      </c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5.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9">
        <v>1148</v>
      </c>
      <c r="L127" s="49" t="s">
        <v>252</v>
      </c>
      <c r="M127" s="49" t="s">
        <v>189</v>
      </c>
      <c r="N127" s="49">
        <v>210418</v>
      </c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5.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9">
        <v>1149</v>
      </c>
      <c r="L128" s="49" t="s">
        <v>253</v>
      </c>
      <c r="M128" s="49" t="s">
        <v>129</v>
      </c>
      <c r="N128" s="49">
        <v>205086</v>
      </c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5.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9">
        <v>1150</v>
      </c>
      <c r="L129" s="49" t="s">
        <v>254</v>
      </c>
      <c r="M129" s="49" t="s">
        <v>254</v>
      </c>
      <c r="N129" s="49">
        <v>203065</v>
      </c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5.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9">
        <v>1151</v>
      </c>
      <c r="L130" s="49" t="s">
        <v>255</v>
      </c>
      <c r="M130" s="49" t="s">
        <v>109</v>
      </c>
      <c r="N130" s="49">
        <v>202013</v>
      </c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5.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9">
        <v>1152</v>
      </c>
      <c r="L131" s="49" t="s">
        <v>256</v>
      </c>
      <c r="M131" s="49" t="s">
        <v>141</v>
      </c>
      <c r="N131" s="49">
        <v>201323</v>
      </c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5.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9">
        <v>1153</v>
      </c>
      <c r="L132" s="49" t="s">
        <v>257</v>
      </c>
      <c r="M132" s="49" t="s">
        <v>109</v>
      </c>
      <c r="N132" s="49">
        <v>199854</v>
      </c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.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9">
        <v>1154</v>
      </c>
      <c r="L133" s="49" t="s">
        <v>258</v>
      </c>
      <c r="M133" s="49" t="s">
        <v>259</v>
      </c>
      <c r="N133" s="49">
        <v>198535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5.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9">
        <v>1155</v>
      </c>
      <c r="L134" s="49" t="s">
        <v>260</v>
      </c>
      <c r="M134" s="49" t="s">
        <v>103</v>
      </c>
      <c r="N134" s="49">
        <v>197408</v>
      </c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9">
        <v>1156</v>
      </c>
      <c r="L135" s="49" t="s">
        <v>261</v>
      </c>
      <c r="M135" s="49" t="s">
        <v>131</v>
      </c>
      <c r="N135" s="49">
        <v>195346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9">
        <v>1157</v>
      </c>
      <c r="L136" s="49" t="s">
        <v>262</v>
      </c>
      <c r="M136" s="49" t="s">
        <v>121</v>
      </c>
      <c r="N136" s="49">
        <v>194567</v>
      </c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5.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9">
        <v>1158</v>
      </c>
      <c r="L137" s="49" t="s">
        <v>263</v>
      </c>
      <c r="M137" s="49" t="s">
        <v>103</v>
      </c>
      <c r="N137" s="49">
        <v>193197</v>
      </c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5.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9">
        <v>1159</v>
      </c>
      <c r="L138" s="49" t="s">
        <v>264</v>
      </c>
      <c r="M138" s="49" t="s">
        <v>103</v>
      </c>
      <c r="N138" s="49">
        <v>190255</v>
      </c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.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9">
        <v>1160</v>
      </c>
      <c r="L139" s="49" t="s">
        <v>265</v>
      </c>
      <c r="M139" s="49" t="s">
        <v>109</v>
      </c>
      <c r="N139" s="49">
        <v>190084</v>
      </c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5.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9">
        <v>1161</v>
      </c>
      <c r="L140" s="49" t="s">
        <v>266</v>
      </c>
      <c r="M140" s="49" t="s">
        <v>119</v>
      </c>
      <c r="N140" s="49">
        <v>186939</v>
      </c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5.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9">
        <v>1162</v>
      </c>
      <c r="L141" s="49" t="s">
        <v>267</v>
      </c>
      <c r="M141" s="49" t="s">
        <v>113</v>
      </c>
      <c r="N141" s="49">
        <v>185378</v>
      </c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5.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9">
        <v>1163</v>
      </c>
      <c r="L142" s="49" t="s">
        <v>268</v>
      </c>
      <c r="M142" s="49" t="s">
        <v>107</v>
      </c>
      <c r="N142" s="49">
        <v>184474</v>
      </c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5.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9">
        <v>1164</v>
      </c>
      <c r="L143" s="49" t="s">
        <v>269</v>
      </c>
      <c r="M143" s="49" t="s">
        <v>129</v>
      </c>
      <c r="N143" s="49">
        <v>183965</v>
      </c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5.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9">
        <v>1165</v>
      </c>
      <c r="L144" s="49" t="s">
        <v>270</v>
      </c>
      <c r="M144" s="49" t="s">
        <v>131</v>
      </c>
      <c r="N144" s="49">
        <v>183375</v>
      </c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5.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9">
        <v>1166</v>
      </c>
      <c r="L145" s="49" t="s">
        <v>271</v>
      </c>
      <c r="M145" s="49" t="s">
        <v>109</v>
      </c>
      <c r="N145" s="49">
        <v>183215</v>
      </c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.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9">
        <v>1167</v>
      </c>
      <c r="L146" s="49" t="s">
        <v>272</v>
      </c>
      <c r="M146" s="49" t="s">
        <v>109</v>
      </c>
      <c r="N146" s="49">
        <v>182477</v>
      </c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5.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9">
        <v>1168</v>
      </c>
      <c r="L147" s="49" t="s">
        <v>273</v>
      </c>
      <c r="M147" s="49" t="s">
        <v>103</v>
      </c>
      <c r="N147" s="49">
        <v>181339</v>
      </c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5.6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9">
        <v>1169</v>
      </c>
      <c r="L148" s="49" t="s">
        <v>274</v>
      </c>
      <c r="M148" s="49" t="s">
        <v>182</v>
      </c>
      <c r="N148" s="49">
        <v>179833</v>
      </c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.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9">
        <v>1170</v>
      </c>
      <c r="L149" s="49" t="s">
        <v>275</v>
      </c>
      <c r="M149" s="49" t="s">
        <v>119</v>
      </c>
      <c r="N149" s="49">
        <v>179258</v>
      </c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5.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9">
        <v>1171</v>
      </c>
      <c r="L150" s="49" t="s">
        <v>276</v>
      </c>
      <c r="M150" s="49" t="s">
        <v>107</v>
      </c>
      <c r="N150" s="49">
        <v>177989</v>
      </c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5.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9">
        <v>1172</v>
      </c>
      <c r="L151" s="49" t="s">
        <v>277</v>
      </c>
      <c r="M151" s="49" t="s">
        <v>103</v>
      </c>
      <c r="N151" s="49">
        <v>175372</v>
      </c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.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9">
        <v>1173</v>
      </c>
      <c r="L152" s="49" t="s">
        <v>278</v>
      </c>
      <c r="M152" s="49" t="s">
        <v>109</v>
      </c>
      <c r="N152" s="49">
        <v>175061</v>
      </c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5.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9">
        <v>1174</v>
      </c>
      <c r="L153" s="49" t="s">
        <v>279</v>
      </c>
      <c r="M153" s="49" t="s">
        <v>103</v>
      </c>
      <c r="N153" s="49">
        <v>174985</v>
      </c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5.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9">
        <v>1175</v>
      </c>
      <c r="L154" s="49" t="s">
        <v>280</v>
      </c>
      <c r="M154" s="49" t="s">
        <v>107</v>
      </c>
      <c r="N154" s="49">
        <v>174933</v>
      </c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.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9">
        <v>1176</v>
      </c>
      <c r="L155" s="49" t="s">
        <v>281</v>
      </c>
      <c r="M155" s="49" t="s">
        <v>113</v>
      </c>
      <c r="N155" s="49">
        <v>174924</v>
      </c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5.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9">
        <v>1177</v>
      </c>
      <c r="L156" s="49" t="s">
        <v>282</v>
      </c>
      <c r="M156" s="49" t="s">
        <v>167</v>
      </c>
      <c r="N156" s="49">
        <v>174666</v>
      </c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5.6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9">
        <v>1178</v>
      </c>
      <c r="L157" s="49" t="s">
        <v>283</v>
      </c>
      <c r="M157" s="49" t="s">
        <v>113</v>
      </c>
      <c r="N157" s="49">
        <v>174369</v>
      </c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5.6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9">
        <v>1179</v>
      </c>
      <c r="L158" s="49" t="s">
        <v>284</v>
      </c>
      <c r="M158" s="49" t="s">
        <v>153</v>
      </c>
      <c r="N158" s="49">
        <v>173751</v>
      </c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5.6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9">
        <v>1180</v>
      </c>
      <c r="L159" s="49" t="s">
        <v>285</v>
      </c>
      <c r="M159" s="49" t="s">
        <v>131</v>
      </c>
      <c r="N159" s="49">
        <v>172710</v>
      </c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5.6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9">
        <v>1181</v>
      </c>
      <c r="L160" s="49" t="s">
        <v>286</v>
      </c>
      <c r="M160" s="49" t="s">
        <v>153</v>
      </c>
      <c r="N160" s="49">
        <v>172677</v>
      </c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5.6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9">
        <v>1182</v>
      </c>
      <c r="L161" s="49" t="s">
        <v>287</v>
      </c>
      <c r="M161" s="49" t="s">
        <v>109</v>
      </c>
      <c r="N161" s="49">
        <v>172562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5.6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9">
        <v>1183</v>
      </c>
      <c r="L162" s="49" t="s">
        <v>288</v>
      </c>
      <c r="M162" s="49" t="s">
        <v>121</v>
      </c>
      <c r="N162" s="49">
        <v>169336</v>
      </c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.6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9">
        <v>1184</v>
      </c>
      <c r="L163" s="49" t="s">
        <v>289</v>
      </c>
      <c r="M163" s="49" t="s">
        <v>113</v>
      </c>
      <c r="N163" s="49">
        <v>167461</v>
      </c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5.6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9">
        <v>1185</v>
      </c>
      <c r="L164" s="49" t="s">
        <v>290</v>
      </c>
      <c r="M164" s="49" t="s">
        <v>116</v>
      </c>
      <c r="N164" s="49">
        <v>167051</v>
      </c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5.6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9">
        <v>1186</v>
      </c>
      <c r="L165" s="49" t="s">
        <v>291</v>
      </c>
      <c r="M165" s="49" t="s">
        <v>131</v>
      </c>
      <c r="N165" s="49">
        <v>164364</v>
      </c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5.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9">
        <v>1187</v>
      </c>
      <c r="L166" s="49" t="s">
        <v>292</v>
      </c>
      <c r="M166" s="49" t="s">
        <v>131</v>
      </c>
      <c r="N166" s="49">
        <v>163431</v>
      </c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5.6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9">
        <v>1188</v>
      </c>
      <c r="L167" s="49" t="s">
        <v>293</v>
      </c>
      <c r="M167" s="49" t="s">
        <v>129</v>
      </c>
      <c r="N167" s="49">
        <v>161482</v>
      </c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5.6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9">
        <v>1189</v>
      </c>
      <c r="L168" s="49" t="s">
        <v>294</v>
      </c>
      <c r="M168" s="49" t="s">
        <v>113</v>
      </c>
      <c r="N168" s="49">
        <v>160359</v>
      </c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6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9">
        <v>1190</v>
      </c>
      <c r="L169" s="49" t="s">
        <v>295</v>
      </c>
      <c r="M169" s="49" t="s">
        <v>109</v>
      </c>
      <c r="N169" s="49">
        <v>159232</v>
      </c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6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9">
        <v>1191</v>
      </c>
      <c r="L170" s="49" t="s">
        <v>296</v>
      </c>
      <c r="M170" s="49" t="s">
        <v>113</v>
      </c>
      <c r="N170" s="49">
        <v>159110</v>
      </c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5.6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9">
        <v>1192</v>
      </c>
      <c r="L171" s="49" t="s">
        <v>297</v>
      </c>
      <c r="M171" s="49" t="s">
        <v>134</v>
      </c>
      <c r="N171" s="49">
        <v>159042</v>
      </c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5.6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9">
        <v>1193</v>
      </c>
      <c r="L172" s="49" t="s">
        <v>298</v>
      </c>
      <c r="M172" s="49" t="s">
        <v>119</v>
      </c>
      <c r="N172" s="49">
        <v>157551</v>
      </c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5.6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9">
        <v>1194</v>
      </c>
      <c r="L173" s="49" t="s">
        <v>299</v>
      </c>
      <c r="M173" s="49" t="s">
        <v>300</v>
      </c>
      <c r="N173" s="49">
        <v>157358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5.6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9">
        <v>1195</v>
      </c>
      <c r="L174" s="49" t="s">
        <v>301</v>
      </c>
      <c r="M174" s="49" t="s">
        <v>141</v>
      </c>
      <c r="N174" s="49">
        <v>157082</v>
      </c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5.6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9">
        <v>1196</v>
      </c>
      <c r="L175" s="49" t="s">
        <v>302</v>
      </c>
      <c r="M175" s="49" t="s">
        <v>131</v>
      </c>
      <c r="N175" s="49">
        <v>156630</v>
      </c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5.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9">
        <v>1197</v>
      </c>
      <c r="L176" s="49" t="s">
        <v>303</v>
      </c>
      <c r="M176" s="49" t="s">
        <v>113</v>
      </c>
      <c r="N176" s="49">
        <v>155500</v>
      </c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5.6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9">
        <v>1198</v>
      </c>
      <c r="L177" s="49" t="s">
        <v>304</v>
      </c>
      <c r="M177" s="49" t="s">
        <v>305</v>
      </c>
      <c r="N177" s="49">
        <v>155240</v>
      </c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5.6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9">
        <v>1199</v>
      </c>
      <c r="L178" s="49" t="s">
        <v>306</v>
      </c>
      <c r="M178" s="49" t="s">
        <v>107</v>
      </c>
      <c r="N178" s="49">
        <v>155172</v>
      </c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5.6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9">
        <v>1200</v>
      </c>
      <c r="L179" s="49" t="s">
        <v>307</v>
      </c>
      <c r="M179" s="49" t="s">
        <v>141</v>
      </c>
      <c r="N179" s="49">
        <v>154367</v>
      </c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5.6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9">
        <v>1201</v>
      </c>
      <c r="L180" s="49" t="s">
        <v>308</v>
      </c>
      <c r="M180" s="49" t="s">
        <v>109</v>
      </c>
      <c r="N180" s="49">
        <v>153086</v>
      </c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5.6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9">
        <v>1202</v>
      </c>
      <c r="L181" s="49" t="s">
        <v>309</v>
      </c>
      <c r="M181" s="49" t="s">
        <v>107</v>
      </c>
      <c r="N181" s="49">
        <v>151806</v>
      </c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5.6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9">
        <v>1203</v>
      </c>
      <c r="L182" s="49" t="s">
        <v>310</v>
      </c>
      <c r="M182" s="49" t="s">
        <v>161</v>
      </c>
      <c r="N182" s="49">
        <v>151789</v>
      </c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5.6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9">
        <v>1204</v>
      </c>
      <c r="L183" s="49" t="s">
        <v>311</v>
      </c>
      <c r="M183" s="49" t="s">
        <v>107</v>
      </c>
      <c r="N183" s="49">
        <v>151045</v>
      </c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5.6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9">
        <v>1205</v>
      </c>
      <c r="L184" s="49" t="s">
        <v>312</v>
      </c>
      <c r="M184" s="49" t="s">
        <v>121</v>
      </c>
      <c r="N184" s="49">
        <v>150869</v>
      </c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5.6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9">
        <v>1206</v>
      </c>
      <c r="L185" s="49" t="s">
        <v>313</v>
      </c>
      <c r="M185" s="49" t="s">
        <v>182</v>
      </c>
      <c r="N185" s="49">
        <v>150645</v>
      </c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5.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9">
        <v>1207</v>
      </c>
      <c r="L186" s="49" t="s">
        <v>314</v>
      </c>
      <c r="M186" s="49" t="s">
        <v>141</v>
      </c>
      <c r="N186" s="49">
        <v>150112</v>
      </c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5.6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9">
        <v>1208</v>
      </c>
      <c r="L187" s="49" t="s">
        <v>315</v>
      </c>
      <c r="M187" s="49" t="s">
        <v>109</v>
      </c>
      <c r="N187" s="49">
        <v>150100</v>
      </c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5.6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9">
        <v>1209</v>
      </c>
      <c r="L188" s="49" t="s">
        <v>316</v>
      </c>
      <c r="M188" s="49" t="s">
        <v>107</v>
      </c>
      <c r="N188" s="49">
        <v>149965</v>
      </c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5.6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9">
        <v>1210</v>
      </c>
      <c r="L189" s="49" t="s">
        <v>317</v>
      </c>
      <c r="M189" s="49" t="s">
        <v>113</v>
      </c>
      <c r="N189" s="49">
        <v>148583</v>
      </c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5.6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9">
        <v>1211</v>
      </c>
      <c r="L190" s="49" t="s">
        <v>318</v>
      </c>
      <c r="M190" s="49" t="s">
        <v>129</v>
      </c>
      <c r="N190" s="49">
        <v>148519</v>
      </c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5.6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9">
        <v>1212</v>
      </c>
      <c r="L191" s="49" t="s">
        <v>319</v>
      </c>
      <c r="M191" s="49" t="s">
        <v>129</v>
      </c>
      <c r="N191" s="49">
        <v>148272</v>
      </c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5.6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9">
        <v>1213</v>
      </c>
      <c r="L192" s="49" t="s">
        <v>320</v>
      </c>
      <c r="M192" s="49" t="s">
        <v>221</v>
      </c>
      <c r="N192" s="49">
        <v>147305</v>
      </c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5.6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9">
        <v>1214</v>
      </c>
      <c r="L193" s="49" t="s">
        <v>321</v>
      </c>
      <c r="M193" s="49" t="s">
        <v>107</v>
      </c>
      <c r="N193" s="49">
        <v>147217</v>
      </c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5.6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9">
        <v>1215</v>
      </c>
      <c r="L194" s="49" t="s">
        <v>322</v>
      </c>
      <c r="M194" s="49" t="s">
        <v>131</v>
      </c>
      <c r="N194" s="49">
        <v>147124</v>
      </c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5.6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9">
        <v>1216</v>
      </c>
      <c r="L195" s="49" t="s">
        <v>323</v>
      </c>
      <c r="M195" s="49" t="s">
        <v>121</v>
      </c>
      <c r="N195" s="49">
        <v>146514</v>
      </c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5.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9">
        <v>1217</v>
      </c>
      <c r="L196" s="49" t="s">
        <v>324</v>
      </c>
      <c r="M196" s="49" t="s">
        <v>121</v>
      </c>
      <c r="N196" s="49">
        <v>146262</v>
      </c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5.6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9">
        <v>1218</v>
      </c>
      <c r="L197" s="49" t="s">
        <v>325</v>
      </c>
      <c r="M197" s="49" t="s">
        <v>103</v>
      </c>
      <c r="N197" s="49">
        <v>145143</v>
      </c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5.6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9">
        <v>1219</v>
      </c>
      <c r="L198" s="49" t="s">
        <v>326</v>
      </c>
      <c r="M198" s="49" t="s">
        <v>131</v>
      </c>
      <c r="N198" s="49">
        <v>145133</v>
      </c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5.6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9">
        <v>1220</v>
      </c>
      <c r="L199" s="49" t="s">
        <v>327</v>
      </c>
      <c r="M199" s="49" t="s">
        <v>153</v>
      </c>
      <c r="N199" s="49">
        <v>144346</v>
      </c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5.6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9">
        <v>1221</v>
      </c>
      <c r="L200" s="49" t="s">
        <v>328</v>
      </c>
      <c r="M200" s="49" t="s">
        <v>153</v>
      </c>
      <c r="N200" s="49">
        <v>143922</v>
      </c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5.6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9">
        <v>1222</v>
      </c>
      <c r="L201" s="49" t="s">
        <v>329</v>
      </c>
      <c r="M201" s="49" t="s">
        <v>113</v>
      </c>
      <c r="N201" s="49">
        <v>143726</v>
      </c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5.6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9">
        <v>1223</v>
      </c>
      <c r="L202" s="49" t="s">
        <v>330</v>
      </c>
      <c r="M202" s="49" t="s">
        <v>189</v>
      </c>
      <c r="N202" s="49">
        <v>140408</v>
      </c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5.6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9">
        <v>1224</v>
      </c>
      <c r="L203" s="49" t="s">
        <v>331</v>
      </c>
      <c r="M203" s="49" t="s">
        <v>167</v>
      </c>
      <c r="N203" s="49">
        <v>139852</v>
      </c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5.6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9">
        <v>1225</v>
      </c>
      <c r="L204" s="49" t="s">
        <v>332</v>
      </c>
      <c r="M204" s="49" t="s">
        <v>109</v>
      </c>
      <c r="N204" s="49">
        <v>139483</v>
      </c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5.6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9">
        <v>1226</v>
      </c>
      <c r="L205" s="49" t="s">
        <v>333</v>
      </c>
      <c r="M205" s="49" t="s">
        <v>107</v>
      </c>
      <c r="N205" s="49">
        <v>139204</v>
      </c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5.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9">
        <v>1227</v>
      </c>
      <c r="L206" s="49" t="s">
        <v>334</v>
      </c>
      <c r="M206" s="49" t="s">
        <v>119</v>
      </c>
      <c r="N206" s="49">
        <v>138903</v>
      </c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5.6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9">
        <v>1228</v>
      </c>
      <c r="L207" s="49" t="s">
        <v>335</v>
      </c>
      <c r="M207" s="49" t="s">
        <v>121</v>
      </c>
      <c r="N207" s="49">
        <v>137061</v>
      </c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5.6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9">
        <v>1229</v>
      </c>
      <c r="L208" s="49" t="s">
        <v>336</v>
      </c>
      <c r="M208" s="49" t="s">
        <v>107</v>
      </c>
      <c r="N208" s="49">
        <v>137028</v>
      </c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5.6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9">
        <v>1230</v>
      </c>
      <c r="L209" s="49" t="s">
        <v>337</v>
      </c>
      <c r="M209" s="49" t="s">
        <v>141</v>
      </c>
      <c r="N209" s="49">
        <v>136877</v>
      </c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5.6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9">
        <v>1231</v>
      </c>
      <c r="L210" s="49" t="s">
        <v>338</v>
      </c>
      <c r="M210" s="49" t="s">
        <v>129</v>
      </c>
      <c r="N210" s="49">
        <v>136842</v>
      </c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5.6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9">
        <v>1232</v>
      </c>
      <c r="L211" s="49" t="s">
        <v>339</v>
      </c>
      <c r="M211" s="49" t="s">
        <v>121</v>
      </c>
      <c r="N211" s="49">
        <v>136697</v>
      </c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5.6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9">
        <v>1233</v>
      </c>
      <c r="L212" s="49" t="s">
        <v>340</v>
      </c>
      <c r="M212" s="49" t="s">
        <v>113</v>
      </c>
      <c r="N212" s="49">
        <v>136182</v>
      </c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5.6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9">
        <v>1234</v>
      </c>
      <c r="L213" s="49" t="s">
        <v>341</v>
      </c>
      <c r="M213" s="49" t="s">
        <v>121</v>
      </c>
      <c r="N213" s="49">
        <v>136062</v>
      </c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5.6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9">
        <v>1235</v>
      </c>
      <c r="L214" s="49" t="s">
        <v>342</v>
      </c>
      <c r="M214" s="49" t="s">
        <v>109</v>
      </c>
      <c r="N214" s="49">
        <v>135825</v>
      </c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5.6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9">
        <v>1236</v>
      </c>
      <c r="L215" s="49" t="s">
        <v>343</v>
      </c>
      <c r="M215" s="49" t="s">
        <v>121</v>
      </c>
      <c r="N215" s="49">
        <v>135400</v>
      </c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5.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9">
        <v>1237</v>
      </c>
      <c r="L216" s="49" t="s">
        <v>344</v>
      </c>
      <c r="M216" s="49" t="s">
        <v>119</v>
      </c>
      <c r="N216" s="49">
        <v>134051</v>
      </c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5.6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9">
        <v>1238</v>
      </c>
      <c r="L217" s="49" t="s">
        <v>345</v>
      </c>
      <c r="M217" s="49" t="s">
        <v>113</v>
      </c>
      <c r="N217" s="49">
        <v>133914</v>
      </c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5.6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9">
        <v>1239</v>
      </c>
      <c r="L218" s="49" t="s">
        <v>346</v>
      </c>
      <c r="M218" s="49" t="s">
        <v>113</v>
      </c>
      <c r="N218" s="49">
        <v>133462</v>
      </c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5.6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9">
        <v>1240</v>
      </c>
      <c r="L219" s="49" t="s">
        <v>347</v>
      </c>
      <c r="M219" s="49" t="s">
        <v>107</v>
      </c>
      <c r="N219" s="49">
        <v>133265</v>
      </c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5.6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9">
        <v>1241</v>
      </c>
      <c r="L220" s="49" t="s">
        <v>348</v>
      </c>
      <c r="M220" s="49" t="s">
        <v>116</v>
      </c>
      <c r="N220" s="49">
        <v>133102</v>
      </c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5.6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9">
        <v>1242</v>
      </c>
      <c r="L221" s="49" t="s">
        <v>349</v>
      </c>
      <c r="M221" s="49" t="s">
        <v>107</v>
      </c>
      <c r="N221" s="49">
        <v>132701</v>
      </c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5.6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9">
        <v>1243</v>
      </c>
      <c r="L222" s="49" t="s">
        <v>350</v>
      </c>
      <c r="M222" s="49" t="s">
        <v>351</v>
      </c>
      <c r="N222" s="49">
        <v>131719</v>
      </c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5.6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9">
        <v>1244</v>
      </c>
      <c r="L223" s="49" t="s">
        <v>352</v>
      </c>
      <c r="M223" s="49" t="s">
        <v>189</v>
      </c>
      <c r="N223" s="49">
        <v>131138</v>
      </c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5.6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9">
        <v>1245</v>
      </c>
      <c r="L224" s="49" t="s">
        <v>353</v>
      </c>
      <c r="M224" s="49" t="s">
        <v>116</v>
      </c>
      <c r="N224" s="49">
        <v>130484</v>
      </c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5.6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9">
        <v>1246</v>
      </c>
      <c r="L225" s="49" t="s">
        <v>354</v>
      </c>
      <c r="M225" s="49" t="s">
        <v>121</v>
      </c>
      <c r="N225" s="49">
        <v>129904</v>
      </c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5.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9">
        <v>1247</v>
      </c>
      <c r="L226" s="49" t="s">
        <v>355</v>
      </c>
      <c r="M226" s="49" t="s">
        <v>131</v>
      </c>
      <c r="N226" s="49">
        <v>128981</v>
      </c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5.6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9">
        <v>1248</v>
      </c>
      <c r="L227" s="49" t="s">
        <v>356</v>
      </c>
      <c r="M227" s="49" t="s">
        <v>153</v>
      </c>
      <c r="N227" s="49">
        <v>128608</v>
      </c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5.6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9">
        <v>1249</v>
      </c>
      <c r="L228" s="49" t="s">
        <v>357</v>
      </c>
      <c r="M228" s="49" t="s">
        <v>113</v>
      </c>
      <c r="N228" s="49">
        <v>127992</v>
      </c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5.6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9">
        <v>1250</v>
      </c>
      <c r="L229" s="49" t="s">
        <v>358</v>
      </c>
      <c r="M229" s="49" t="s">
        <v>121</v>
      </c>
      <c r="N229" s="49">
        <v>127201</v>
      </c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5.6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9">
        <v>1251</v>
      </c>
      <c r="L230" s="49" t="s">
        <v>359</v>
      </c>
      <c r="M230" s="49" t="s">
        <v>116</v>
      </c>
      <c r="N230" s="49">
        <v>126089</v>
      </c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5.6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9">
        <v>1252</v>
      </c>
      <c r="L231" s="49" t="s">
        <v>360</v>
      </c>
      <c r="M231" s="49" t="s">
        <v>113</v>
      </c>
      <c r="N231" s="49">
        <v>126066</v>
      </c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5.6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9">
        <v>1253</v>
      </c>
      <c r="L232" s="49" t="s">
        <v>361</v>
      </c>
      <c r="M232" s="49" t="s">
        <v>107</v>
      </c>
      <c r="N232" s="49">
        <v>125498</v>
      </c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5.6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9">
        <v>1254</v>
      </c>
      <c r="L233" s="49" t="s">
        <v>362</v>
      </c>
      <c r="M233" s="49" t="s">
        <v>103</v>
      </c>
      <c r="N233" s="49">
        <v>125407</v>
      </c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5.6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9">
        <v>1255</v>
      </c>
      <c r="L234" s="49" t="s">
        <v>363</v>
      </c>
      <c r="M234" s="49" t="s">
        <v>182</v>
      </c>
      <c r="N234" s="49">
        <v>125371</v>
      </c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5.6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9">
        <v>1256</v>
      </c>
      <c r="L235" s="49" t="s">
        <v>364</v>
      </c>
      <c r="M235" s="49" t="s">
        <v>109</v>
      </c>
      <c r="N235" s="49">
        <v>125244</v>
      </c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5.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9">
        <v>1257</v>
      </c>
      <c r="L236" s="49" t="s">
        <v>365</v>
      </c>
      <c r="M236" s="49" t="s">
        <v>189</v>
      </c>
      <c r="N236" s="49">
        <v>125199</v>
      </c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5.6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9">
        <v>1258</v>
      </c>
      <c r="L237" s="49" t="s">
        <v>366</v>
      </c>
      <c r="M237" s="49" t="s">
        <v>107</v>
      </c>
      <c r="N237" s="49">
        <v>125037</v>
      </c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5.6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9">
        <v>1259</v>
      </c>
      <c r="L238" s="49" t="s">
        <v>367</v>
      </c>
      <c r="M238" s="49" t="s">
        <v>153</v>
      </c>
      <c r="N238" s="49">
        <v>125000</v>
      </c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5.6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9">
        <v>1260</v>
      </c>
      <c r="L239" s="49" t="s">
        <v>368</v>
      </c>
      <c r="M239" s="49" t="s">
        <v>182</v>
      </c>
      <c r="N239" s="49">
        <v>124501</v>
      </c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5.6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9">
        <v>1261</v>
      </c>
      <c r="L240" s="49" t="s">
        <v>369</v>
      </c>
      <c r="M240" s="49" t="s">
        <v>121</v>
      </c>
      <c r="N240" s="49">
        <v>124437</v>
      </c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5.6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9">
        <v>1262</v>
      </c>
      <c r="L241" s="49" t="s">
        <v>370</v>
      </c>
      <c r="M241" s="49" t="s">
        <v>121</v>
      </c>
      <c r="N241" s="49">
        <v>124072</v>
      </c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5.6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9">
        <v>1263</v>
      </c>
      <c r="L242" s="49" t="s">
        <v>371</v>
      </c>
      <c r="M242" s="49" t="s">
        <v>134</v>
      </c>
      <c r="N242" s="49">
        <v>123930</v>
      </c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5.6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9">
        <v>1264</v>
      </c>
      <c r="L243" s="49" t="s">
        <v>372</v>
      </c>
      <c r="M243" s="49" t="s">
        <v>116</v>
      </c>
      <c r="N243" s="49">
        <v>123359</v>
      </c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5.6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9">
        <v>1265</v>
      </c>
      <c r="L244" s="49" t="s">
        <v>373</v>
      </c>
      <c r="M244" s="49" t="s">
        <v>167</v>
      </c>
      <c r="N244" s="49">
        <v>123289</v>
      </c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5.6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9">
        <v>1266</v>
      </c>
      <c r="L245" s="49" t="s">
        <v>374</v>
      </c>
      <c r="M245" s="49" t="s">
        <v>116</v>
      </c>
      <c r="N245" s="49">
        <v>123000</v>
      </c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5.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9">
        <v>1267</v>
      </c>
      <c r="L246" s="49" t="s">
        <v>375</v>
      </c>
      <c r="M246" s="49" t="s">
        <v>134</v>
      </c>
      <c r="N246" s="49">
        <v>122705</v>
      </c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5.6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9">
        <v>1268</v>
      </c>
      <c r="L247" s="49" t="s">
        <v>376</v>
      </c>
      <c r="M247" s="49" t="s">
        <v>153</v>
      </c>
      <c r="N247" s="49">
        <v>122596</v>
      </c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5.6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9">
        <v>1269</v>
      </c>
      <c r="L248" s="49" t="s">
        <v>377</v>
      </c>
      <c r="M248" s="49" t="s">
        <v>121</v>
      </c>
      <c r="N248" s="49">
        <v>121842</v>
      </c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5.6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9">
        <v>1270</v>
      </c>
      <c r="L249" s="49" t="s">
        <v>378</v>
      </c>
      <c r="M249" s="49" t="s">
        <v>153</v>
      </c>
      <c r="N249" s="49">
        <v>121629</v>
      </c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5.6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9">
        <v>1271</v>
      </c>
      <c r="L250" s="49" t="s">
        <v>379</v>
      </c>
      <c r="M250" s="49" t="s">
        <v>113</v>
      </c>
      <c r="N250" s="49">
        <v>121463</v>
      </c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5.6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9">
        <v>1272</v>
      </c>
      <c r="L251" s="49" t="s">
        <v>380</v>
      </c>
      <c r="M251" s="49" t="s">
        <v>113</v>
      </c>
      <c r="N251" s="49">
        <v>121314</v>
      </c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5.6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9">
        <v>1273</v>
      </c>
      <c r="L252" s="49" t="s">
        <v>381</v>
      </c>
      <c r="M252" s="49" t="s">
        <v>107</v>
      </c>
      <c r="N252" s="49">
        <v>121110</v>
      </c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5.6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9">
        <v>1274</v>
      </c>
      <c r="L253" s="49" t="s">
        <v>382</v>
      </c>
      <c r="M253" s="49" t="s">
        <v>107</v>
      </c>
      <c r="N253" s="49">
        <v>120378</v>
      </c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5.6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9">
        <v>1275</v>
      </c>
      <c r="L254" s="49" t="s">
        <v>383</v>
      </c>
      <c r="M254" s="49" t="s">
        <v>119</v>
      </c>
      <c r="N254" s="49">
        <v>120265</v>
      </c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5.6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9">
        <v>1276</v>
      </c>
      <c r="L255" s="49" t="s">
        <v>384</v>
      </c>
      <c r="M255" s="49" t="s">
        <v>164</v>
      </c>
      <c r="N255" s="49">
        <v>120127</v>
      </c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5.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9">
        <v>1277</v>
      </c>
      <c r="L256" s="49" t="s">
        <v>385</v>
      </c>
      <c r="M256" s="49" t="s">
        <v>113</v>
      </c>
      <c r="N256" s="49">
        <v>119813</v>
      </c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5.6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9">
        <v>1278</v>
      </c>
      <c r="L257" s="49" t="s">
        <v>386</v>
      </c>
      <c r="M257" s="49" t="s">
        <v>107</v>
      </c>
      <c r="N257" s="49">
        <v>119796</v>
      </c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5.6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9">
        <v>1279</v>
      </c>
      <c r="L258" s="49" t="s">
        <v>387</v>
      </c>
      <c r="M258" s="49" t="s">
        <v>109</v>
      </c>
      <c r="N258" s="49">
        <v>118080</v>
      </c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5.6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9">
        <v>1280</v>
      </c>
      <c r="L259" s="49" t="s">
        <v>388</v>
      </c>
      <c r="M259" s="49" t="s">
        <v>121</v>
      </c>
      <c r="N259" s="49">
        <v>117675</v>
      </c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5.6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9">
        <v>1281</v>
      </c>
      <c r="L260" s="49" t="s">
        <v>389</v>
      </c>
      <c r="M260" s="49" t="s">
        <v>113</v>
      </c>
      <c r="N260" s="49">
        <v>116833</v>
      </c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5.6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9">
        <v>1282</v>
      </c>
      <c r="L261" s="49" t="s">
        <v>390</v>
      </c>
      <c r="M261" s="49" t="s">
        <v>121</v>
      </c>
      <c r="N261" s="49">
        <v>116695</v>
      </c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5.6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9">
        <v>1283</v>
      </c>
      <c r="L262" s="49" t="s">
        <v>391</v>
      </c>
      <c r="M262" s="49" t="s">
        <v>116</v>
      </c>
      <c r="N262" s="49">
        <v>116671</v>
      </c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5.6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9">
        <v>1284</v>
      </c>
      <c r="L263" s="49" t="s">
        <v>392</v>
      </c>
      <c r="M263" s="49" t="s">
        <v>164</v>
      </c>
      <c r="N263" s="49">
        <v>115483</v>
      </c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5.6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9">
        <v>1285</v>
      </c>
      <c r="L264" s="49" t="s">
        <v>393</v>
      </c>
      <c r="M264" s="49" t="s">
        <v>107</v>
      </c>
      <c r="N264" s="49">
        <v>115144</v>
      </c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5.6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9">
        <v>1286</v>
      </c>
      <c r="L265" s="49" t="s">
        <v>394</v>
      </c>
      <c r="M265" s="49" t="s">
        <v>161</v>
      </c>
      <c r="N265" s="49">
        <v>114912</v>
      </c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5.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9">
        <v>1287</v>
      </c>
      <c r="L266" s="49" t="s">
        <v>395</v>
      </c>
      <c r="M266" s="49" t="s">
        <v>107</v>
      </c>
      <c r="N266" s="49">
        <v>114876</v>
      </c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5.6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9">
        <v>1288</v>
      </c>
      <c r="L267" s="49" t="s">
        <v>396</v>
      </c>
      <c r="M267" s="49" t="s">
        <v>109</v>
      </c>
      <c r="N267" s="49">
        <v>114202</v>
      </c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5.6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9">
        <v>1289</v>
      </c>
      <c r="L268" s="49" t="s">
        <v>397</v>
      </c>
      <c r="M268" s="49" t="s">
        <v>107</v>
      </c>
      <c r="N268" s="49">
        <v>114085</v>
      </c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5.6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9">
        <v>1290</v>
      </c>
      <c r="L269" s="49" t="s">
        <v>398</v>
      </c>
      <c r="M269" s="49" t="s">
        <v>107</v>
      </c>
      <c r="N269" s="49">
        <v>114028</v>
      </c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5.6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9">
        <v>1291</v>
      </c>
      <c r="L270" s="49" t="s">
        <v>399</v>
      </c>
      <c r="M270" s="49" t="s">
        <v>121</v>
      </c>
      <c r="N270" s="49">
        <v>113285</v>
      </c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5.6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9">
        <v>1292</v>
      </c>
      <c r="L271" s="49" t="s">
        <v>400</v>
      </c>
      <c r="M271" s="49" t="s">
        <v>103</v>
      </c>
      <c r="N271" s="49">
        <v>112434</v>
      </c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5.6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9">
        <v>1293</v>
      </c>
      <c r="L272" s="49" t="s">
        <v>401</v>
      </c>
      <c r="M272" s="49" t="s">
        <v>109</v>
      </c>
      <c r="N272" s="49">
        <v>111866</v>
      </c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5.6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9">
        <v>1294</v>
      </c>
      <c r="L273" s="49" t="s">
        <v>402</v>
      </c>
      <c r="M273" s="49" t="s">
        <v>116</v>
      </c>
      <c r="N273" s="49">
        <v>110266</v>
      </c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5.6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9">
        <v>1295</v>
      </c>
      <c r="L274" s="49" t="s">
        <v>403</v>
      </c>
      <c r="M274" s="49" t="s">
        <v>161</v>
      </c>
      <c r="N274" s="49">
        <v>110024</v>
      </c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5.6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9">
        <v>1296</v>
      </c>
      <c r="L275" s="49" t="s">
        <v>404</v>
      </c>
      <c r="M275" s="49" t="s">
        <v>107</v>
      </c>
      <c r="N275" s="49">
        <v>109956</v>
      </c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5.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9">
        <v>1297</v>
      </c>
      <c r="L276" s="49" t="s">
        <v>405</v>
      </c>
      <c r="M276" s="49" t="s">
        <v>131</v>
      </c>
      <c r="N276" s="49">
        <v>109755</v>
      </c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5.6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9">
        <v>1298</v>
      </c>
      <c r="L277" s="49" t="s">
        <v>406</v>
      </c>
      <c r="M277" s="49" t="s">
        <v>103</v>
      </c>
      <c r="N277" s="49">
        <v>109470</v>
      </c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5.6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9">
        <v>1299</v>
      </c>
      <c r="L278" s="49" t="s">
        <v>407</v>
      </c>
      <c r="M278" s="49" t="s">
        <v>109</v>
      </c>
      <c r="N278" s="49">
        <v>109196</v>
      </c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5.6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9">
        <v>1300</v>
      </c>
      <c r="L279" s="49" t="s">
        <v>408</v>
      </c>
      <c r="M279" s="49" t="s">
        <v>103</v>
      </c>
      <c r="N279" s="49">
        <v>108578</v>
      </c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5.6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9">
        <v>1301</v>
      </c>
      <c r="L280" s="49" t="s">
        <v>409</v>
      </c>
      <c r="M280" s="49" t="s">
        <v>107</v>
      </c>
      <c r="N280" s="49">
        <v>108518</v>
      </c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5.6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9">
        <v>1302</v>
      </c>
      <c r="L281" s="49" t="s">
        <v>410</v>
      </c>
      <c r="M281" s="49" t="s">
        <v>134</v>
      </c>
      <c r="N281" s="49">
        <v>108304</v>
      </c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5.6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9">
        <v>1303</v>
      </c>
      <c r="L282" s="49" t="s">
        <v>411</v>
      </c>
      <c r="M282" s="49" t="s">
        <v>131</v>
      </c>
      <c r="N282" s="49">
        <v>108277</v>
      </c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5.6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9">
        <v>1304</v>
      </c>
      <c r="L283" s="49" t="s">
        <v>412</v>
      </c>
      <c r="M283" s="49" t="s">
        <v>119</v>
      </c>
      <c r="N283" s="49">
        <v>108016</v>
      </c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5.6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9">
        <v>1305</v>
      </c>
      <c r="L284" s="49" t="s">
        <v>413</v>
      </c>
      <c r="M284" s="49" t="s">
        <v>113</v>
      </c>
      <c r="N284" s="49">
        <v>107592</v>
      </c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5.6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9">
        <v>1306</v>
      </c>
      <c r="L285" s="49" t="s">
        <v>414</v>
      </c>
      <c r="M285" s="49" t="s">
        <v>121</v>
      </c>
      <c r="N285" s="49">
        <v>107425</v>
      </c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5.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9">
        <v>1307</v>
      </c>
      <c r="L286" s="49" t="s">
        <v>415</v>
      </c>
      <c r="M286" s="49" t="s">
        <v>107</v>
      </c>
      <c r="N286" s="49">
        <v>107365</v>
      </c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5.6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9">
        <v>1308</v>
      </c>
      <c r="L287" s="49" t="s">
        <v>416</v>
      </c>
      <c r="M287" s="49" t="s">
        <v>109</v>
      </c>
      <c r="N287" s="49">
        <v>107187</v>
      </c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5.6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9">
        <v>1309</v>
      </c>
      <c r="L288" s="49" t="s">
        <v>417</v>
      </c>
      <c r="M288" s="49" t="s">
        <v>134</v>
      </c>
      <c r="N288" s="49">
        <v>107163</v>
      </c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5.6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9">
        <v>1310</v>
      </c>
      <c r="L289" s="49" t="s">
        <v>418</v>
      </c>
      <c r="M289" s="49" t="s">
        <v>121</v>
      </c>
      <c r="N289" s="49">
        <v>106605</v>
      </c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5.6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9">
        <v>1311</v>
      </c>
      <c r="L290" s="49" t="s">
        <v>419</v>
      </c>
      <c r="M290" s="49" t="s">
        <v>109</v>
      </c>
      <c r="N290" s="49">
        <v>106523</v>
      </c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5.6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9">
        <v>1312</v>
      </c>
      <c r="L291" s="49" t="s">
        <v>420</v>
      </c>
      <c r="M291" s="49" t="s">
        <v>121</v>
      </c>
      <c r="N291" s="49">
        <v>106078</v>
      </c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5.6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9">
        <v>1313</v>
      </c>
      <c r="L292" s="49" t="s">
        <v>421</v>
      </c>
      <c r="M292" s="49" t="s">
        <v>116</v>
      </c>
      <c r="N292" s="49">
        <v>105973</v>
      </c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5.6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9">
        <v>1314</v>
      </c>
      <c r="L293" s="49" t="s">
        <v>422</v>
      </c>
      <c r="M293" s="49" t="s">
        <v>113</v>
      </c>
      <c r="N293" s="49">
        <v>105380</v>
      </c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5.6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9">
        <v>1315</v>
      </c>
      <c r="L294" s="49" t="s">
        <v>423</v>
      </c>
      <c r="M294" s="49" t="s">
        <v>129</v>
      </c>
      <c r="N294" s="49">
        <v>105363</v>
      </c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5.6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9">
        <v>1316</v>
      </c>
      <c r="L295" s="49" t="s">
        <v>424</v>
      </c>
      <c r="M295" s="49" t="s">
        <v>113</v>
      </c>
      <c r="N295" s="49">
        <v>104651</v>
      </c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5.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9">
        <v>1317</v>
      </c>
      <c r="L296" s="49" t="s">
        <v>425</v>
      </c>
      <c r="M296" s="49" t="s">
        <v>116</v>
      </c>
      <c r="N296" s="49">
        <v>104585</v>
      </c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5.6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9">
        <v>1318</v>
      </c>
      <c r="L297" s="49" t="s">
        <v>426</v>
      </c>
      <c r="M297" s="49" t="s">
        <v>221</v>
      </c>
      <c r="N297" s="49">
        <v>104195</v>
      </c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5.6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9">
        <v>1319</v>
      </c>
      <c r="L298" s="49" t="s">
        <v>427</v>
      </c>
      <c r="M298" s="49" t="s">
        <v>167</v>
      </c>
      <c r="N298" s="49">
        <v>103579</v>
      </c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5.6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9">
        <v>1320</v>
      </c>
      <c r="L299" s="49" t="s">
        <v>428</v>
      </c>
      <c r="M299" s="49" t="s">
        <v>103</v>
      </c>
      <c r="N299" s="49">
        <v>102985</v>
      </c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5.6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9">
        <v>1321</v>
      </c>
      <c r="L300" s="49" t="s">
        <v>429</v>
      </c>
      <c r="M300" s="49" t="s">
        <v>107</v>
      </c>
      <c r="N300" s="49">
        <v>102649</v>
      </c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5.6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9">
        <v>1322</v>
      </c>
      <c r="L301" s="49" t="s">
        <v>430</v>
      </c>
      <c r="M301" s="49" t="s">
        <v>116</v>
      </c>
      <c r="N301" s="49">
        <v>102176</v>
      </c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5.6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9">
        <v>1323</v>
      </c>
      <c r="L302" s="49" t="s">
        <v>431</v>
      </c>
      <c r="M302" s="49" t="s">
        <v>121</v>
      </c>
      <c r="N302" s="49">
        <v>101660</v>
      </c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5.6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9">
        <v>1324</v>
      </c>
      <c r="L303" s="49" t="s">
        <v>432</v>
      </c>
      <c r="M303" s="49" t="s">
        <v>113</v>
      </c>
      <c r="N303" s="49">
        <v>101656</v>
      </c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5.6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9">
        <v>1325</v>
      </c>
      <c r="L304" s="49" t="s">
        <v>433</v>
      </c>
      <c r="M304" s="49" t="s">
        <v>107</v>
      </c>
      <c r="N304" s="49">
        <v>101409</v>
      </c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5.6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9">
        <v>1326</v>
      </c>
      <c r="L305" s="49" t="s">
        <v>434</v>
      </c>
      <c r="M305" s="49" t="s">
        <v>107</v>
      </c>
      <c r="N305" s="49">
        <v>100867</v>
      </c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5.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9">
        <v>1327</v>
      </c>
      <c r="L306" s="49" t="s">
        <v>435</v>
      </c>
      <c r="M306" s="49" t="s">
        <v>113</v>
      </c>
      <c r="N306" s="49">
        <v>100836</v>
      </c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5.6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9">
        <v>1328</v>
      </c>
      <c r="L307" s="49" t="s">
        <v>436</v>
      </c>
      <c r="M307" s="49" t="s">
        <v>107</v>
      </c>
      <c r="N307" s="49">
        <v>100513</v>
      </c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5.6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9">
        <v>1329</v>
      </c>
      <c r="L308" s="49" t="s">
        <v>437</v>
      </c>
      <c r="M308" s="49" t="s">
        <v>131</v>
      </c>
      <c r="N308" s="49">
        <v>100490</v>
      </c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5.6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9">
        <v>1330</v>
      </c>
      <c r="L309" s="49" t="s">
        <v>438</v>
      </c>
      <c r="M309" s="49" t="s">
        <v>107</v>
      </c>
      <c r="N309" s="49">
        <v>100347</v>
      </c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5.6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9">
        <v>1331</v>
      </c>
      <c r="L310" s="49" t="s">
        <v>439</v>
      </c>
      <c r="M310" s="49" t="s">
        <v>107</v>
      </c>
      <c r="N310" s="49">
        <v>100223</v>
      </c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5.6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9">
        <v>1332</v>
      </c>
      <c r="L311" s="49" t="s">
        <v>440</v>
      </c>
      <c r="M311" s="49" t="s">
        <v>107</v>
      </c>
      <c r="N311" s="49">
        <v>100194</v>
      </c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5.6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9">
        <v>1333</v>
      </c>
      <c r="L312" s="49" t="s">
        <v>441</v>
      </c>
      <c r="M312" s="49" t="s">
        <v>129</v>
      </c>
      <c r="N312" s="49">
        <v>100079</v>
      </c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5.6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9">
        <v>1334</v>
      </c>
      <c r="L313" s="49" t="s">
        <v>442</v>
      </c>
      <c r="M313" s="49" t="s">
        <v>107</v>
      </c>
      <c r="N313" s="49">
        <v>98818</v>
      </c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5.6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9">
        <v>1335</v>
      </c>
      <c r="L314" s="49" t="s">
        <v>443</v>
      </c>
      <c r="M314" s="49" t="s">
        <v>121</v>
      </c>
      <c r="N314" s="49">
        <v>98640</v>
      </c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5.6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9">
        <v>1336</v>
      </c>
      <c r="L315" s="49" t="s">
        <v>444</v>
      </c>
      <c r="M315" s="49" t="s">
        <v>109</v>
      </c>
      <c r="N315" s="49">
        <v>98619</v>
      </c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5.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9">
        <v>1337</v>
      </c>
      <c r="L316" s="49" t="s">
        <v>445</v>
      </c>
      <c r="M316" s="49" t="s">
        <v>141</v>
      </c>
      <c r="N316" s="49">
        <v>98220</v>
      </c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5.6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9">
        <v>1338</v>
      </c>
      <c r="L317" s="49" t="s">
        <v>446</v>
      </c>
      <c r="M317" s="49" t="s">
        <v>161</v>
      </c>
      <c r="N317" s="49">
        <v>97712</v>
      </c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5.6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9">
        <v>1339</v>
      </c>
      <c r="L318" s="49" t="s">
        <v>447</v>
      </c>
      <c r="M318" s="49" t="s">
        <v>109</v>
      </c>
      <c r="N318" s="49">
        <v>97662</v>
      </c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5.6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9">
        <v>1340</v>
      </c>
      <c r="L319" s="49" t="s">
        <v>448</v>
      </c>
      <c r="M319" s="49" t="s">
        <v>121</v>
      </c>
      <c r="N319" s="49">
        <v>97227</v>
      </c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5.6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9">
        <v>1341</v>
      </c>
      <c r="L320" s="49" t="s">
        <v>449</v>
      </c>
      <c r="M320" s="49" t="s">
        <v>116</v>
      </c>
      <c r="N320" s="49">
        <v>96813</v>
      </c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5.6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9">
        <v>1342</v>
      </c>
      <c r="L321" s="49" t="s">
        <v>450</v>
      </c>
      <c r="M321" s="49" t="s">
        <v>119</v>
      </c>
      <c r="N321" s="49">
        <v>96322</v>
      </c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5.6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9">
        <v>1343</v>
      </c>
      <c r="L322" s="49" t="s">
        <v>451</v>
      </c>
      <c r="M322" s="49" t="s">
        <v>107</v>
      </c>
      <c r="N322" s="49">
        <v>96315</v>
      </c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5.6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9">
        <v>1344</v>
      </c>
      <c r="L323" s="49" t="s">
        <v>452</v>
      </c>
      <c r="M323" s="49" t="s">
        <v>103</v>
      </c>
      <c r="N323" s="49">
        <v>96216</v>
      </c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5.6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9">
        <v>1345</v>
      </c>
      <c r="L324" s="49" t="s">
        <v>453</v>
      </c>
      <c r="M324" s="49" t="s">
        <v>116</v>
      </c>
      <c r="N324" s="49">
        <v>96109</v>
      </c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5.6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9">
        <v>1346</v>
      </c>
      <c r="L325" s="49" t="s">
        <v>454</v>
      </c>
      <c r="M325" s="49" t="s">
        <v>131</v>
      </c>
      <c r="N325" s="49">
        <v>95758</v>
      </c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5.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9">
        <v>1347</v>
      </c>
      <c r="L326" s="49" t="s">
        <v>455</v>
      </c>
      <c r="M326" s="49" t="s">
        <v>131</v>
      </c>
      <c r="N326" s="49">
        <v>95661</v>
      </c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5.6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9">
        <v>1348</v>
      </c>
      <c r="L327" s="49" t="s">
        <v>456</v>
      </c>
      <c r="M327" s="49" t="s">
        <v>103</v>
      </c>
      <c r="N327" s="49">
        <v>95133</v>
      </c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5.6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9">
        <v>1349</v>
      </c>
      <c r="L328" s="49" t="s">
        <v>457</v>
      </c>
      <c r="M328" s="49" t="s">
        <v>121</v>
      </c>
      <c r="N328" s="49">
        <v>94876</v>
      </c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5.6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9">
        <v>1350</v>
      </c>
      <c r="L329" s="49" t="s">
        <v>458</v>
      </c>
      <c r="M329" s="49" t="s">
        <v>141</v>
      </c>
      <c r="N329" s="49">
        <v>94526</v>
      </c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5.6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9">
        <v>1351</v>
      </c>
      <c r="L330" s="49" t="s">
        <v>459</v>
      </c>
      <c r="M330" s="49" t="s">
        <v>104</v>
      </c>
      <c r="N330" s="49">
        <v>94326</v>
      </c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5.6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9">
        <v>1352</v>
      </c>
      <c r="L331" s="49" t="s">
        <v>460</v>
      </c>
      <c r="M331" s="49" t="s">
        <v>131</v>
      </c>
      <c r="N331" s="49">
        <v>93731</v>
      </c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5.6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9">
        <v>1353</v>
      </c>
      <c r="L332" s="49" t="s">
        <v>461</v>
      </c>
      <c r="M332" s="49" t="s">
        <v>107</v>
      </c>
      <c r="N332" s="49">
        <v>93447</v>
      </c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5.6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9">
        <v>1354</v>
      </c>
      <c r="L333" s="49" t="s">
        <v>462</v>
      </c>
      <c r="M333" s="49" t="s">
        <v>164</v>
      </c>
      <c r="N333" s="49">
        <v>93350</v>
      </c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5.6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9">
        <v>1355</v>
      </c>
      <c r="L334" s="49" t="s">
        <v>463</v>
      </c>
      <c r="M334" s="49" t="s">
        <v>121</v>
      </c>
      <c r="N334" s="49">
        <v>93109</v>
      </c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5.6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9">
        <v>1356</v>
      </c>
      <c r="L335" s="49" t="s">
        <v>464</v>
      </c>
      <c r="M335" s="49" t="s">
        <v>131</v>
      </c>
      <c r="N335" s="49">
        <v>92917</v>
      </c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5.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9">
        <v>1357</v>
      </c>
      <c r="L336" s="49" t="s">
        <v>465</v>
      </c>
      <c r="M336" s="49" t="s">
        <v>141</v>
      </c>
      <c r="N336" s="49">
        <v>92583</v>
      </c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5.6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9">
        <v>1358</v>
      </c>
      <c r="L337" s="49" t="s">
        <v>466</v>
      </c>
      <c r="M337" s="49" t="s">
        <v>161</v>
      </c>
      <c r="N337" s="49">
        <v>92574</v>
      </c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5.6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9">
        <v>1359</v>
      </c>
      <c r="L338" s="49" t="s">
        <v>467</v>
      </c>
      <c r="M338" s="49" t="s">
        <v>119</v>
      </c>
      <c r="N338" s="49">
        <v>90803</v>
      </c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5.6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9">
        <v>1360</v>
      </c>
      <c r="L339" s="49" t="s">
        <v>468</v>
      </c>
      <c r="M339" s="49" t="s">
        <v>153</v>
      </c>
      <c r="N339" s="49">
        <v>90712</v>
      </c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5.6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9">
        <v>1361</v>
      </c>
      <c r="L340" s="49" t="s">
        <v>469</v>
      </c>
      <c r="M340" s="49" t="s">
        <v>107</v>
      </c>
      <c r="N340" s="49">
        <v>90601</v>
      </c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5.6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9">
        <v>1362</v>
      </c>
      <c r="L341" s="49" t="s">
        <v>470</v>
      </c>
      <c r="M341" s="49" t="s">
        <v>116</v>
      </c>
      <c r="N341" s="49">
        <v>90357</v>
      </c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5.6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9">
        <v>1363</v>
      </c>
      <c r="L342" s="49" t="s">
        <v>471</v>
      </c>
      <c r="M342" s="49" t="s">
        <v>182</v>
      </c>
      <c r="N342" s="49">
        <v>89166</v>
      </c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5.6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9">
        <v>1364</v>
      </c>
      <c r="L343" s="49" t="s">
        <v>472</v>
      </c>
      <c r="M343" s="49" t="s">
        <v>116</v>
      </c>
      <c r="N343" s="49">
        <v>89053</v>
      </c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5.6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5.6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5.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5.6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5.6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5.6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5.6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5.6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5.6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5.6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5.6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5.6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5.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5.6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5.6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5.6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5.6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5.6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5.6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5.6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5.6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5.6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5.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5.6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5.6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5.6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5.6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5.6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5.6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5.6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5.6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5.6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5.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5.6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5.6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5.6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5.6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5.6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5.6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5.6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5.6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5.6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5.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5.6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5.6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5.6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5.6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5.6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5.6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5.6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5.6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5.6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5.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5.6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5.6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5.6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5.6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5.6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5.6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5.6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5.6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5.6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5.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5.6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5.6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5.6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5.6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5.6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5.6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5.6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5.6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5.6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5.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5.6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5.6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5.6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5.6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5.6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5.6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5.6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5.6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5.6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5.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5.6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5.6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5.6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5.6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5.6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5.6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5.6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5.6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5.6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5.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5.6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5.6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5.6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5.6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5.6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5.6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5.6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5.6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5.6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5.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5.6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5.6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5.6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5.6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5.6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5.6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5.6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5.6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5.6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5.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5.6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5.6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5.6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5.6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5.6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5.6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5.6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5.6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5.6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5.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5.6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5.6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5.6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5.6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5.6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5.6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5.6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5.6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5.6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5.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5.6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5.6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5.6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5.6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5.6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5.6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5.6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5.6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5.6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5.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5.6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5.6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5.6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5.6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5.6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5.6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5.6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5.6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5.6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5.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5.6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5.6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5.6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5.6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5.6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5.6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5.6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5.6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5.6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5.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5.6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5.6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5.6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5.6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5.6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5.6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5.6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5.6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5.6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5.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5.6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5.6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5.6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5.6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5.6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5.6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5.6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5.6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5.6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5.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5.6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5.6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5.6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5.6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5.6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5.6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5.6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5.6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5.6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5.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5.6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5.6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5.6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5.6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5.6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5.6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5.6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5.6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5.6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5.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5.6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5.6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5.6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5.6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5.6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5.6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5.6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5.6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5.6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5.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5.6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5.6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5.6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5.6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5.6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5.6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5.6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5.6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5.6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5.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5.6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5.6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5.6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5.6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5.6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5.6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5.6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5.6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5.6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5.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5.6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5.6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5.6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5.6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5.6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5.6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5.6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5.6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5.6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5.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5.6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5.6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5.6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5.6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5.6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5.6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5.6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5.6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5.6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5.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5.6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5.6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5.6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5.6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5.6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5.6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5.6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5.6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5.6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5.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5.6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5.6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5.6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5.6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5.6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5.6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5.6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5.6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5.6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5.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5.6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5.6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5.6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5.6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5.6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5.6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5.6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5.6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5.6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5.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5.6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5.6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5.6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5.6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5.6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5.6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5.6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5.6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5.6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5.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5.6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5.6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5.6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5.6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5.6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5.6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5.6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5.6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5.6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5.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5.6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5.6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5.6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5.6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5.6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5.6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5.6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5.6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5.6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5.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5.6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5.6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5.6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5.6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5.6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5.6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5.6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5.6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5.6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5.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5.6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5.6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5.6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5.6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5.6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5.6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5.6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5.6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5.6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5.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5.6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5.6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5.6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5.6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5.6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5.6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5.6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5.6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5.6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5.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5.6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5.6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5.6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5.6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5.6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5.6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5.6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5.6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5.6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5.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5.6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5.6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5.6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5.6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5.6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5.6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5.6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5.6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5.6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5.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5.6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5.6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5.6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5.6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5.6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5.6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5.6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5.6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5.6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5.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5.6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5.6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5.6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5.6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5.6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5.6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5.6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5.6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5.6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5.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5.6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5.6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5.6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5.6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5.6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5.6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5.6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5.6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5.6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5.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5.6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5.6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5.6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5.6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5.6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5.6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5.6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5.6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5.6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5.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5.6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5.6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5.6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5.6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5.6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5.6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5.6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5.6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5.6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5.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5.6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5.6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5.6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5.6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5.6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5.6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5.6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5.6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5.6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5.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5.6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5.6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5.6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5.6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5.6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5.6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5.6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5.6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5.6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5.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5.6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5.6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5.6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5.6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5.6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5.6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5.6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5.6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5.6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5.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5.6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5.6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5.6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5.6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5.6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5.6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5.6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5.6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5.6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5.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5.6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5.6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5.6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5.6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5.6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5.6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5.6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5.6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5.6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5.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5.6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5.6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5.6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5.6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5.6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5.6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5.6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5.6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5.6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5.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5.6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5.6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5.6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5.6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5.6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5.6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5.6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5.6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5.6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5.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5.6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5.6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5.6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5.6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5.6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5.6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5.6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5.6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5.6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5.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5.6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5.6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5.6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5.6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5.6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5.6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5.6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5.6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5.6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5.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5.6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5.6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5.6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5.6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5.6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5.6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5.6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5.6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5.6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5.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5.6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5.6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5.6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5.6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5.6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5.6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5.6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5.6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5.6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5.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5.6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5.6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5.6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5.6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5.6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5.6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5.6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5.6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5.6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5.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5.6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5.6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5.6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5.6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5.6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5.6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5.6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5.6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5.6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5.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5.6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5.6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5.6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5.6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5.6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5.6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5.6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5.6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5.6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5.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5.6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5.6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5.6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5.6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5.6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5.6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5.6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5.6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5.6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5.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5.6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5.6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5.6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5.6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5.6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5.6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5.6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5.6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5.6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5.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5.6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5.6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5.6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5.6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5.6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5.6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5.6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5.6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5.6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5.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5.6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5.6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5.6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5.6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5.6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5.6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5.6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5.6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5.6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5.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5.6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5.6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5.6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5.6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5.6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5.6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5.6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5.6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5.6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5.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5.6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5.6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5.6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5.6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5.6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5.6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5.6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5.6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5.6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5.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5.6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5.6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5.6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5.6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5.6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5.6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5.6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5.6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5.6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5.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5.6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5.6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5.6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5.6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5.6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5.6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5.6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5.6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5.6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5.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5.6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5.6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5.6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5.6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5.6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5.6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5.6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5.6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5.6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5.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5.6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5.6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5.6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5.6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5.6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5.6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5.6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5.6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5.6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5.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5.6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5.6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5.6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5.6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2">
    <mergeCell ref="B11:I13"/>
    <mergeCell ref="B15:I1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000"/>
  <sheetViews>
    <sheetView showGridLines="0" topLeftCell="C1" workbookViewId="0">
      <selection activeCell="H17" sqref="H17"/>
    </sheetView>
  </sheetViews>
  <sheetFormatPr defaultColWidth="14.44140625" defaultRowHeight="15" customHeight="1"/>
  <cols>
    <col min="1" max="1" width="9.109375" customWidth="1"/>
    <col min="2" max="2" width="15.6640625" customWidth="1"/>
    <col min="3" max="3" width="14" customWidth="1"/>
    <col min="4" max="4" width="11.88671875" customWidth="1"/>
    <col min="5" max="5" width="15.6640625" customWidth="1"/>
    <col min="6" max="7" width="9.109375" customWidth="1"/>
    <col min="8" max="8" width="127.6640625" customWidth="1"/>
    <col min="9" max="9" width="14" customWidth="1"/>
    <col min="10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60" t="s">
        <v>473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63" t="s">
        <v>474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66" t="s">
        <v>475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60" t="s">
        <v>476</v>
      </c>
      <c r="C6" s="61"/>
      <c r="D6" s="61"/>
      <c r="E6" s="6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66" t="s">
        <v>477</v>
      </c>
      <c r="C7" s="69">
        <f ca="1">TODAY()</f>
        <v>45821</v>
      </c>
      <c r="D7" s="67"/>
      <c r="E7" s="6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70" t="s">
        <v>478</v>
      </c>
      <c r="C9" s="70" t="s">
        <v>479</v>
      </c>
      <c r="D9" s="70" t="s">
        <v>480</v>
      </c>
      <c r="E9" s="70" t="s">
        <v>481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26" t="s">
        <v>36</v>
      </c>
      <c r="C10" s="26" t="s">
        <v>482</v>
      </c>
      <c r="D10" s="71">
        <v>37742</v>
      </c>
      <c r="E10" s="26">
        <v>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 thickBot="1">
      <c r="A11" s="11"/>
      <c r="B11" s="26" t="s">
        <v>40</v>
      </c>
      <c r="C11" s="26" t="s">
        <v>483</v>
      </c>
      <c r="D11" s="71">
        <v>39456</v>
      </c>
      <c r="E11" s="26"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26" t="s">
        <v>42</v>
      </c>
      <c r="C12" s="26" t="s">
        <v>484</v>
      </c>
      <c r="D12" s="71">
        <v>39155</v>
      </c>
      <c r="E12" s="26">
        <v>0</v>
      </c>
      <c r="F12" s="11"/>
      <c r="G12" s="11"/>
      <c r="H12" s="135" t="s">
        <v>688</v>
      </c>
      <c r="I12" s="144" cm="1">
        <f t="array" aca="1" ref="I12" ca="1">SUMPRODUCT((C10:C59="Sales")*(D10:D59&lt;DATE(2006,7,1))*((E10:E59+((C7-D10:D59)/365.25))&gt;10))</f>
        <v>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 thickBot="1">
      <c r="A13" s="11"/>
      <c r="B13" s="26" t="s">
        <v>43</v>
      </c>
      <c r="C13" s="26" t="s">
        <v>485</v>
      </c>
      <c r="D13" s="71">
        <v>40162</v>
      </c>
      <c r="E13" s="26">
        <v>1</v>
      </c>
      <c r="F13" s="11"/>
      <c r="G13" s="11"/>
      <c r="H13" s="137" t="s">
        <v>689</v>
      </c>
      <c r="I13" s="145" cm="1">
        <f t="array" aca="1" ref="I13" ca="1">SUMPRODUCT((C10:C59="Sales")*(D10:D59&lt;DATE(2009,3,31))*(E10:E59+((C7-D10:D59)/365.25)))</f>
        <v>140.63586584531143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26" t="s">
        <v>44</v>
      </c>
      <c r="C14" s="26" t="s">
        <v>482</v>
      </c>
      <c r="D14" s="71">
        <v>37408</v>
      </c>
      <c r="E14" s="26">
        <v>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 t="s">
        <v>45</v>
      </c>
      <c r="C15" s="26" t="s">
        <v>483</v>
      </c>
      <c r="D15" s="71">
        <v>39860</v>
      </c>
      <c r="E15" s="26">
        <v>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26" t="s">
        <v>46</v>
      </c>
      <c r="C16" s="26" t="s">
        <v>486</v>
      </c>
      <c r="D16" s="71">
        <v>38740</v>
      </c>
      <c r="E16" s="26"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 t="s">
        <v>47</v>
      </c>
      <c r="C17" s="26" t="s">
        <v>487</v>
      </c>
      <c r="D17" s="71">
        <v>40210</v>
      </c>
      <c r="E17" s="26">
        <v>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 t="s">
        <v>48</v>
      </c>
      <c r="C18" s="26" t="s">
        <v>488</v>
      </c>
      <c r="D18" s="71">
        <v>37742</v>
      </c>
      <c r="E18" s="26">
        <v>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26" t="s">
        <v>49</v>
      </c>
      <c r="C19" s="26" t="s">
        <v>484</v>
      </c>
      <c r="D19" s="71">
        <v>37787</v>
      </c>
      <c r="E19" s="26"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 t="s">
        <v>50</v>
      </c>
      <c r="C20" s="26" t="s">
        <v>486</v>
      </c>
      <c r="D20" s="71">
        <v>37742</v>
      </c>
      <c r="E20" s="26">
        <v>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 t="s">
        <v>51</v>
      </c>
      <c r="C21" s="26" t="s">
        <v>482</v>
      </c>
      <c r="D21" s="71">
        <v>39814</v>
      </c>
      <c r="E21" s="26">
        <v>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 t="s">
        <v>52</v>
      </c>
      <c r="C22" s="26" t="s">
        <v>484</v>
      </c>
      <c r="D22" s="71">
        <v>40203</v>
      </c>
      <c r="E22" s="26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 t="s">
        <v>53</v>
      </c>
      <c r="C23" s="26" t="s">
        <v>487</v>
      </c>
      <c r="D23" s="71">
        <v>38299</v>
      </c>
      <c r="E23" s="26">
        <v>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 t="s">
        <v>54</v>
      </c>
      <c r="C24" s="26" t="s">
        <v>487</v>
      </c>
      <c r="D24" s="71">
        <v>40210</v>
      </c>
      <c r="E24" s="26"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26" t="s">
        <v>55</v>
      </c>
      <c r="C25" s="26" t="s">
        <v>484</v>
      </c>
      <c r="D25" s="71">
        <v>39155</v>
      </c>
      <c r="E25" s="26">
        <v>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26" t="s">
        <v>56</v>
      </c>
      <c r="C26" s="26" t="s">
        <v>488</v>
      </c>
      <c r="D26" s="71">
        <v>39155</v>
      </c>
      <c r="E26" s="26">
        <v>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26" t="s">
        <v>57</v>
      </c>
      <c r="C27" s="26" t="s">
        <v>485</v>
      </c>
      <c r="D27" s="71">
        <v>39431</v>
      </c>
      <c r="E27" s="26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26" t="s">
        <v>58</v>
      </c>
      <c r="C28" s="26" t="s">
        <v>482</v>
      </c>
      <c r="D28" s="71">
        <v>38299</v>
      </c>
      <c r="E28" s="26">
        <v>2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26" t="s">
        <v>59</v>
      </c>
      <c r="C29" s="26" t="s">
        <v>487</v>
      </c>
      <c r="D29" s="71">
        <v>37742</v>
      </c>
      <c r="E29" s="26">
        <v>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26" t="s">
        <v>60</v>
      </c>
      <c r="C30" s="26" t="s">
        <v>485</v>
      </c>
      <c r="D30" s="71">
        <v>37174</v>
      </c>
      <c r="E30" s="26"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26" t="s">
        <v>61</v>
      </c>
      <c r="C31" s="26" t="s">
        <v>487</v>
      </c>
      <c r="D31" s="71">
        <v>39814</v>
      </c>
      <c r="E31" s="26">
        <v>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26" t="s">
        <v>62</v>
      </c>
      <c r="C32" s="26" t="s">
        <v>487</v>
      </c>
      <c r="D32" s="71">
        <v>37787</v>
      </c>
      <c r="E32" s="26">
        <v>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26" t="s">
        <v>40</v>
      </c>
      <c r="C33" s="26" t="s">
        <v>489</v>
      </c>
      <c r="D33" s="71">
        <v>38471</v>
      </c>
      <c r="E33" s="26">
        <v>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26" t="s">
        <v>63</v>
      </c>
      <c r="C34" s="26" t="s">
        <v>483</v>
      </c>
      <c r="D34" s="71">
        <v>39456</v>
      </c>
      <c r="E34" s="26">
        <v>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26" t="s">
        <v>64</v>
      </c>
      <c r="C35" s="26" t="s">
        <v>482</v>
      </c>
      <c r="D35" s="71">
        <v>39668</v>
      </c>
      <c r="E35" s="26">
        <v>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26" t="s">
        <v>65</v>
      </c>
      <c r="C36" s="26" t="s">
        <v>486</v>
      </c>
      <c r="D36" s="71">
        <v>39860</v>
      </c>
      <c r="E36" s="26">
        <v>3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26" t="s">
        <v>66</v>
      </c>
      <c r="C37" s="26" t="s">
        <v>484</v>
      </c>
      <c r="D37" s="71">
        <v>39668</v>
      </c>
      <c r="E37" s="26">
        <v>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26" t="s">
        <v>67</v>
      </c>
      <c r="C38" s="26" t="s">
        <v>487</v>
      </c>
      <c r="D38" s="71">
        <v>38740</v>
      </c>
      <c r="E38" s="26">
        <v>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26" t="s">
        <v>68</v>
      </c>
      <c r="C39" s="26" t="s">
        <v>487</v>
      </c>
      <c r="D39" s="71">
        <v>40203</v>
      </c>
      <c r="E39" s="26">
        <v>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26" t="s">
        <v>69</v>
      </c>
      <c r="C40" s="26" t="s">
        <v>487</v>
      </c>
      <c r="D40" s="71">
        <v>38471</v>
      </c>
      <c r="E40" s="26">
        <v>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26" t="s">
        <v>70</v>
      </c>
      <c r="C41" s="26" t="s">
        <v>484</v>
      </c>
      <c r="D41" s="71">
        <v>38299</v>
      </c>
      <c r="E41" s="26">
        <v>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26" t="s">
        <v>71</v>
      </c>
      <c r="C42" s="26" t="s">
        <v>482</v>
      </c>
      <c r="D42" s="71">
        <v>38607</v>
      </c>
      <c r="E42" s="26">
        <v>5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26" t="s">
        <v>72</v>
      </c>
      <c r="C43" s="26" t="s">
        <v>485</v>
      </c>
      <c r="D43" s="71">
        <v>38342</v>
      </c>
      <c r="E43" s="26">
        <v>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26" t="s">
        <v>73</v>
      </c>
      <c r="C44" s="26" t="s">
        <v>485</v>
      </c>
      <c r="D44" s="71">
        <v>37787</v>
      </c>
      <c r="E44" s="26">
        <v>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26" t="s">
        <v>74</v>
      </c>
      <c r="C45" s="26" t="s">
        <v>488</v>
      </c>
      <c r="D45" s="71">
        <v>40210</v>
      </c>
      <c r="E45" s="26">
        <v>3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26" t="s">
        <v>75</v>
      </c>
      <c r="C46" s="26" t="s">
        <v>486</v>
      </c>
      <c r="D46" s="71">
        <v>39090</v>
      </c>
      <c r="E46" s="26">
        <v>3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26" t="s">
        <v>76</v>
      </c>
      <c r="C47" s="26" t="s">
        <v>485</v>
      </c>
      <c r="D47" s="71">
        <v>40210</v>
      </c>
      <c r="E47" s="26">
        <v>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26" t="s">
        <v>43</v>
      </c>
      <c r="C48" s="26" t="s">
        <v>483</v>
      </c>
      <c r="D48" s="71">
        <v>38471</v>
      </c>
      <c r="E48" s="26">
        <v>2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26" t="s">
        <v>77</v>
      </c>
      <c r="C49" s="26" t="s">
        <v>482</v>
      </c>
      <c r="D49" s="71">
        <v>37787</v>
      </c>
      <c r="E49" s="26">
        <v>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26" t="s">
        <v>78</v>
      </c>
      <c r="C50" s="26" t="s">
        <v>489</v>
      </c>
      <c r="D50" s="71">
        <v>40203</v>
      </c>
      <c r="E50" s="26">
        <v>4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26" t="s">
        <v>79</v>
      </c>
      <c r="C51" s="26" t="s">
        <v>487</v>
      </c>
      <c r="D51" s="71">
        <v>39640</v>
      </c>
      <c r="E51" s="26">
        <v>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26" t="s">
        <v>80</v>
      </c>
      <c r="C52" s="26" t="s">
        <v>487</v>
      </c>
      <c r="D52" s="71">
        <v>39814</v>
      </c>
      <c r="E52" s="26">
        <v>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26" t="s">
        <v>81</v>
      </c>
      <c r="C53" s="26" t="s">
        <v>484</v>
      </c>
      <c r="D53" s="71">
        <v>38299</v>
      </c>
      <c r="E53" s="26">
        <v>4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26" t="s">
        <v>82</v>
      </c>
      <c r="C54" s="26" t="s">
        <v>484</v>
      </c>
      <c r="D54" s="71">
        <v>39860</v>
      </c>
      <c r="E54" s="26">
        <v>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26" t="s">
        <v>83</v>
      </c>
      <c r="C55" s="26" t="s">
        <v>485</v>
      </c>
      <c r="D55" s="71">
        <v>39860</v>
      </c>
      <c r="E55" s="26">
        <v>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26" t="s">
        <v>84</v>
      </c>
      <c r="C56" s="26" t="s">
        <v>485</v>
      </c>
      <c r="D56" s="71">
        <v>37174</v>
      </c>
      <c r="E56" s="26">
        <v>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26" t="s">
        <v>85</v>
      </c>
      <c r="C57" s="26" t="s">
        <v>488</v>
      </c>
      <c r="D57" s="71">
        <v>38342</v>
      </c>
      <c r="E57" s="26">
        <v>4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26" t="s">
        <v>86</v>
      </c>
      <c r="C58" s="26" t="s">
        <v>483</v>
      </c>
      <c r="D58" s="71">
        <v>38299</v>
      </c>
      <c r="E58" s="26">
        <v>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26" t="s">
        <v>87</v>
      </c>
      <c r="C59" s="26" t="s">
        <v>486</v>
      </c>
      <c r="D59" s="71">
        <v>39668</v>
      </c>
      <c r="E59" s="26">
        <v>1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000"/>
  <sheetViews>
    <sheetView showGridLines="0" workbookViewId="0">
      <selection activeCell="C8" sqref="C8"/>
    </sheetView>
  </sheetViews>
  <sheetFormatPr defaultColWidth="14.44140625" defaultRowHeight="15" customHeight="1"/>
  <cols>
    <col min="1" max="26" width="9.109375" customWidth="1"/>
  </cols>
  <sheetData>
    <row r="1" spans="1:26" ht="6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1" t="s">
        <v>490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6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82" t="s">
        <v>491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72"/>
      <c r="C5" s="73">
        <f t="shared" ref="C5:O5" si="0">COLUMNS($B5:C5)</f>
        <v>2</v>
      </c>
      <c r="D5" s="73">
        <f t="shared" si="0"/>
        <v>3</v>
      </c>
      <c r="E5" s="73">
        <f t="shared" si="0"/>
        <v>4</v>
      </c>
      <c r="F5" s="73">
        <f t="shared" si="0"/>
        <v>5</v>
      </c>
      <c r="G5" s="73">
        <f t="shared" si="0"/>
        <v>6</v>
      </c>
      <c r="H5" s="73">
        <f t="shared" si="0"/>
        <v>7</v>
      </c>
      <c r="I5" s="73">
        <f t="shared" si="0"/>
        <v>8</v>
      </c>
      <c r="J5" s="73">
        <f t="shared" si="0"/>
        <v>9</v>
      </c>
      <c r="K5" s="73">
        <f t="shared" si="0"/>
        <v>10</v>
      </c>
      <c r="L5" s="73">
        <f t="shared" si="0"/>
        <v>11</v>
      </c>
      <c r="M5" s="73">
        <f t="shared" si="0"/>
        <v>12</v>
      </c>
      <c r="N5" s="73">
        <f t="shared" si="0"/>
        <v>13</v>
      </c>
      <c r="O5" s="73">
        <f t="shared" si="0"/>
        <v>14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8" customHeight="1">
      <c r="A6" s="11"/>
      <c r="B6" s="73">
        <f t="shared" ref="B6:B18" si="1">ROWS(B$3:B6)</f>
        <v>4</v>
      </c>
      <c r="C6" s="74">
        <f>$B6*C$5</f>
        <v>8</v>
      </c>
      <c r="D6" s="74">
        <f t="shared" ref="D6:O18" si="2">$B6*D$5</f>
        <v>12</v>
      </c>
      <c r="E6" s="74">
        <f t="shared" si="2"/>
        <v>16</v>
      </c>
      <c r="F6" s="74">
        <f t="shared" si="2"/>
        <v>20</v>
      </c>
      <c r="G6" s="74">
        <f t="shared" si="2"/>
        <v>24</v>
      </c>
      <c r="H6" s="74">
        <f t="shared" si="2"/>
        <v>28</v>
      </c>
      <c r="I6" s="74">
        <f t="shared" si="2"/>
        <v>32</v>
      </c>
      <c r="J6" s="74">
        <f t="shared" si="2"/>
        <v>36</v>
      </c>
      <c r="K6" s="74">
        <f t="shared" si="2"/>
        <v>40</v>
      </c>
      <c r="L6" s="74">
        <f t="shared" si="2"/>
        <v>44</v>
      </c>
      <c r="M6" s="74">
        <f t="shared" si="2"/>
        <v>48</v>
      </c>
      <c r="N6" s="74">
        <f t="shared" si="2"/>
        <v>52</v>
      </c>
      <c r="O6" s="74">
        <f t="shared" si="2"/>
        <v>56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customHeight="1">
      <c r="A7" s="11"/>
      <c r="B7" s="73">
        <f t="shared" si="1"/>
        <v>5</v>
      </c>
      <c r="C7" s="74">
        <f t="shared" ref="C7:C18" si="3">$B7*C$5</f>
        <v>10</v>
      </c>
      <c r="D7" s="74">
        <f t="shared" si="2"/>
        <v>15</v>
      </c>
      <c r="E7" s="74">
        <f t="shared" si="2"/>
        <v>20</v>
      </c>
      <c r="F7" s="74">
        <f t="shared" si="2"/>
        <v>25</v>
      </c>
      <c r="G7" s="74">
        <f t="shared" si="2"/>
        <v>30</v>
      </c>
      <c r="H7" s="74">
        <f t="shared" si="2"/>
        <v>35</v>
      </c>
      <c r="I7" s="74">
        <f t="shared" si="2"/>
        <v>40</v>
      </c>
      <c r="J7" s="74">
        <f t="shared" si="2"/>
        <v>45</v>
      </c>
      <c r="K7" s="74">
        <f t="shared" si="2"/>
        <v>50</v>
      </c>
      <c r="L7" s="74">
        <f t="shared" si="2"/>
        <v>55</v>
      </c>
      <c r="M7" s="74">
        <f t="shared" si="2"/>
        <v>60</v>
      </c>
      <c r="N7" s="74">
        <f t="shared" si="2"/>
        <v>65</v>
      </c>
      <c r="O7" s="74">
        <f t="shared" si="2"/>
        <v>70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customHeight="1">
      <c r="A8" s="11"/>
      <c r="B8" s="73">
        <f t="shared" si="1"/>
        <v>6</v>
      </c>
      <c r="C8" s="74">
        <f t="shared" si="3"/>
        <v>12</v>
      </c>
      <c r="D8" s="74">
        <f t="shared" si="2"/>
        <v>18</v>
      </c>
      <c r="E8" s="74">
        <f t="shared" si="2"/>
        <v>24</v>
      </c>
      <c r="F8" s="74">
        <f t="shared" si="2"/>
        <v>30</v>
      </c>
      <c r="G8" s="74">
        <f t="shared" si="2"/>
        <v>36</v>
      </c>
      <c r="H8" s="74">
        <f t="shared" si="2"/>
        <v>42</v>
      </c>
      <c r="I8" s="74">
        <f t="shared" si="2"/>
        <v>48</v>
      </c>
      <c r="J8" s="74">
        <f t="shared" si="2"/>
        <v>54</v>
      </c>
      <c r="K8" s="74">
        <f t="shared" si="2"/>
        <v>60</v>
      </c>
      <c r="L8" s="74">
        <f t="shared" si="2"/>
        <v>66</v>
      </c>
      <c r="M8" s="74">
        <f t="shared" si="2"/>
        <v>72</v>
      </c>
      <c r="N8" s="74">
        <f t="shared" si="2"/>
        <v>78</v>
      </c>
      <c r="O8" s="74">
        <f t="shared" si="2"/>
        <v>84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8" customHeight="1">
      <c r="A9" s="11"/>
      <c r="B9" s="73">
        <f t="shared" si="1"/>
        <v>7</v>
      </c>
      <c r="C9" s="74">
        <f t="shared" si="3"/>
        <v>14</v>
      </c>
      <c r="D9" s="74">
        <f t="shared" si="2"/>
        <v>21</v>
      </c>
      <c r="E9" s="74">
        <f t="shared" si="2"/>
        <v>28</v>
      </c>
      <c r="F9" s="74">
        <f t="shared" si="2"/>
        <v>35</v>
      </c>
      <c r="G9" s="74">
        <f t="shared" si="2"/>
        <v>42</v>
      </c>
      <c r="H9" s="74">
        <f t="shared" si="2"/>
        <v>49</v>
      </c>
      <c r="I9" s="74">
        <f t="shared" si="2"/>
        <v>56</v>
      </c>
      <c r="J9" s="74">
        <f t="shared" si="2"/>
        <v>63</v>
      </c>
      <c r="K9" s="74">
        <f t="shared" si="2"/>
        <v>70</v>
      </c>
      <c r="L9" s="74">
        <f t="shared" si="2"/>
        <v>77</v>
      </c>
      <c r="M9" s="74">
        <f t="shared" si="2"/>
        <v>84</v>
      </c>
      <c r="N9" s="74">
        <f t="shared" si="2"/>
        <v>91</v>
      </c>
      <c r="O9" s="74">
        <f t="shared" si="2"/>
        <v>98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8" customHeight="1">
      <c r="A10" s="11"/>
      <c r="B10" s="73">
        <f t="shared" si="1"/>
        <v>8</v>
      </c>
      <c r="C10" s="74">
        <f t="shared" si="3"/>
        <v>16</v>
      </c>
      <c r="D10" s="74">
        <f t="shared" si="2"/>
        <v>24</v>
      </c>
      <c r="E10" s="74">
        <f t="shared" si="2"/>
        <v>32</v>
      </c>
      <c r="F10" s="74">
        <f t="shared" si="2"/>
        <v>40</v>
      </c>
      <c r="G10" s="74">
        <f t="shared" si="2"/>
        <v>48</v>
      </c>
      <c r="H10" s="74">
        <f t="shared" si="2"/>
        <v>56</v>
      </c>
      <c r="I10" s="74">
        <f t="shared" si="2"/>
        <v>64</v>
      </c>
      <c r="J10" s="74">
        <f t="shared" si="2"/>
        <v>72</v>
      </c>
      <c r="K10" s="74">
        <f t="shared" si="2"/>
        <v>80</v>
      </c>
      <c r="L10" s="74">
        <f t="shared" si="2"/>
        <v>88</v>
      </c>
      <c r="M10" s="74">
        <f t="shared" si="2"/>
        <v>96</v>
      </c>
      <c r="N10" s="74">
        <f t="shared" si="2"/>
        <v>104</v>
      </c>
      <c r="O10" s="74">
        <f t="shared" si="2"/>
        <v>112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customHeight="1">
      <c r="A11" s="11"/>
      <c r="B11" s="73">
        <f t="shared" si="1"/>
        <v>9</v>
      </c>
      <c r="C11" s="74">
        <f t="shared" si="3"/>
        <v>18</v>
      </c>
      <c r="D11" s="74">
        <f t="shared" si="2"/>
        <v>27</v>
      </c>
      <c r="E11" s="74">
        <f t="shared" si="2"/>
        <v>36</v>
      </c>
      <c r="F11" s="74">
        <f t="shared" si="2"/>
        <v>45</v>
      </c>
      <c r="G11" s="74">
        <f t="shared" si="2"/>
        <v>54</v>
      </c>
      <c r="H11" s="74">
        <f t="shared" si="2"/>
        <v>63</v>
      </c>
      <c r="I11" s="74">
        <f t="shared" si="2"/>
        <v>72</v>
      </c>
      <c r="J11" s="74">
        <f t="shared" si="2"/>
        <v>81</v>
      </c>
      <c r="K11" s="74">
        <f t="shared" si="2"/>
        <v>90</v>
      </c>
      <c r="L11" s="74">
        <f t="shared" si="2"/>
        <v>99</v>
      </c>
      <c r="M11" s="74">
        <f t="shared" si="2"/>
        <v>108</v>
      </c>
      <c r="N11" s="74">
        <f t="shared" si="2"/>
        <v>117</v>
      </c>
      <c r="O11" s="74">
        <f t="shared" si="2"/>
        <v>126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customHeight="1">
      <c r="A12" s="11"/>
      <c r="B12" s="73">
        <f t="shared" si="1"/>
        <v>10</v>
      </c>
      <c r="C12" s="74">
        <f t="shared" si="3"/>
        <v>20</v>
      </c>
      <c r="D12" s="74">
        <f t="shared" si="2"/>
        <v>30</v>
      </c>
      <c r="E12" s="74">
        <f t="shared" si="2"/>
        <v>40</v>
      </c>
      <c r="F12" s="74">
        <f t="shared" si="2"/>
        <v>50</v>
      </c>
      <c r="G12" s="74">
        <f t="shared" si="2"/>
        <v>60</v>
      </c>
      <c r="H12" s="74">
        <f t="shared" si="2"/>
        <v>70</v>
      </c>
      <c r="I12" s="74">
        <f t="shared" si="2"/>
        <v>80</v>
      </c>
      <c r="J12" s="74">
        <f t="shared" si="2"/>
        <v>90</v>
      </c>
      <c r="K12" s="74">
        <f t="shared" si="2"/>
        <v>100</v>
      </c>
      <c r="L12" s="74">
        <f t="shared" si="2"/>
        <v>110</v>
      </c>
      <c r="M12" s="74">
        <f t="shared" si="2"/>
        <v>120</v>
      </c>
      <c r="N12" s="74">
        <f t="shared" si="2"/>
        <v>130</v>
      </c>
      <c r="O12" s="74">
        <f t="shared" si="2"/>
        <v>140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8" customHeight="1">
      <c r="A13" s="11"/>
      <c r="B13" s="73">
        <f t="shared" si="1"/>
        <v>11</v>
      </c>
      <c r="C13" s="74">
        <f t="shared" si="3"/>
        <v>22</v>
      </c>
      <c r="D13" s="74">
        <f t="shared" si="2"/>
        <v>33</v>
      </c>
      <c r="E13" s="74">
        <f t="shared" si="2"/>
        <v>44</v>
      </c>
      <c r="F13" s="74">
        <f t="shared" si="2"/>
        <v>55</v>
      </c>
      <c r="G13" s="74">
        <f t="shared" si="2"/>
        <v>66</v>
      </c>
      <c r="H13" s="74">
        <f t="shared" si="2"/>
        <v>77</v>
      </c>
      <c r="I13" s="74">
        <f t="shared" si="2"/>
        <v>88</v>
      </c>
      <c r="J13" s="74">
        <f t="shared" si="2"/>
        <v>99</v>
      </c>
      <c r="K13" s="74">
        <f t="shared" si="2"/>
        <v>110</v>
      </c>
      <c r="L13" s="74">
        <f t="shared" si="2"/>
        <v>121</v>
      </c>
      <c r="M13" s="74">
        <f t="shared" si="2"/>
        <v>132</v>
      </c>
      <c r="N13" s="74">
        <f t="shared" si="2"/>
        <v>143</v>
      </c>
      <c r="O13" s="74">
        <f t="shared" si="2"/>
        <v>154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8" customHeight="1">
      <c r="A14" s="11"/>
      <c r="B14" s="73">
        <f t="shared" si="1"/>
        <v>12</v>
      </c>
      <c r="C14" s="74">
        <f t="shared" si="3"/>
        <v>24</v>
      </c>
      <c r="D14" s="74">
        <f t="shared" si="2"/>
        <v>36</v>
      </c>
      <c r="E14" s="74">
        <f t="shared" si="2"/>
        <v>48</v>
      </c>
      <c r="F14" s="74">
        <f t="shared" si="2"/>
        <v>60</v>
      </c>
      <c r="G14" s="74">
        <f t="shared" si="2"/>
        <v>72</v>
      </c>
      <c r="H14" s="74">
        <f t="shared" si="2"/>
        <v>84</v>
      </c>
      <c r="I14" s="74">
        <f t="shared" si="2"/>
        <v>96</v>
      </c>
      <c r="J14" s="74">
        <f t="shared" si="2"/>
        <v>108</v>
      </c>
      <c r="K14" s="74">
        <f t="shared" si="2"/>
        <v>120</v>
      </c>
      <c r="L14" s="74">
        <f t="shared" si="2"/>
        <v>132</v>
      </c>
      <c r="M14" s="74">
        <f t="shared" si="2"/>
        <v>144</v>
      </c>
      <c r="N14" s="74">
        <f t="shared" si="2"/>
        <v>156</v>
      </c>
      <c r="O14" s="74">
        <f t="shared" si="2"/>
        <v>168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customHeight="1">
      <c r="A15" s="11"/>
      <c r="B15" s="73">
        <f t="shared" si="1"/>
        <v>13</v>
      </c>
      <c r="C15" s="74">
        <f t="shared" si="3"/>
        <v>26</v>
      </c>
      <c r="D15" s="74">
        <f t="shared" si="2"/>
        <v>39</v>
      </c>
      <c r="E15" s="74">
        <f t="shared" si="2"/>
        <v>52</v>
      </c>
      <c r="F15" s="74">
        <f t="shared" si="2"/>
        <v>65</v>
      </c>
      <c r="G15" s="74">
        <f t="shared" si="2"/>
        <v>78</v>
      </c>
      <c r="H15" s="74">
        <f t="shared" si="2"/>
        <v>91</v>
      </c>
      <c r="I15" s="74">
        <f t="shared" si="2"/>
        <v>104</v>
      </c>
      <c r="J15" s="74">
        <f t="shared" si="2"/>
        <v>117</v>
      </c>
      <c r="K15" s="74">
        <f t="shared" si="2"/>
        <v>130</v>
      </c>
      <c r="L15" s="74">
        <f t="shared" si="2"/>
        <v>143</v>
      </c>
      <c r="M15" s="74">
        <f t="shared" si="2"/>
        <v>156</v>
      </c>
      <c r="N15" s="74">
        <f t="shared" si="2"/>
        <v>169</v>
      </c>
      <c r="O15" s="74">
        <f t="shared" si="2"/>
        <v>182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customHeight="1">
      <c r="A16" s="11"/>
      <c r="B16" s="73">
        <f t="shared" si="1"/>
        <v>14</v>
      </c>
      <c r="C16" s="74">
        <f t="shared" si="3"/>
        <v>28</v>
      </c>
      <c r="D16" s="74">
        <f t="shared" si="2"/>
        <v>42</v>
      </c>
      <c r="E16" s="74">
        <f t="shared" si="2"/>
        <v>56</v>
      </c>
      <c r="F16" s="74">
        <f t="shared" si="2"/>
        <v>70</v>
      </c>
      <c r="G16" s="74">
        <f t="shared" si="2"/>
        <v>84</v>
      </c>
      <c r="H16" s="74">
        <f t="shared" si="2"/>
        <v>98</v>
      </c>
      <c r="I16" s="74">
        <f t="shared" si="2"/>
        <v>112</v>
      </c>
      <c r="J16" s="74">
        <f t="shared" si="2"/>
        <v>126</v>
      </c>
      <c r="K16" s="74">
        <f t="shared" si="2"/>
        <v>140</v>
      </c>
      <c r="L16" s="74">
        <f t="shared" si="2"/>
        <v>154</v>
      </c>
      <c r="M16" s="74">
        <f t="shared" si="2"/>
        <v>168</v>
      </c>
      <c r="N16" s="74">
        <f t="shared" si="2"/>
        <v>182</v>
      </c>
      <c r="O16" s="74">
        <f t="shared" si="2"/>
        <v>196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8" customHeight="1">
      <c r="A17" s="11"/>
      <c r="B17" s="73">
        <f t="shared" si="1"/>
        <v>15</v>
      </c>
      <c r="C17" s="74">
        <f t="shared" si="3"/>
        <v>30</v>
      </c>
      <c r="D17" s="74">
        <f t="shared" si="2"/>
        <v>45</v>
      </c>
      <c r="E17" s="74">
        <f t="shared" si="2"/>
        <v>60</v>
      </c>
      <c r="F17" s="74">
        <f t="shared" si="2"/>
        <v>75</v>
      </c>
      <c r="G17" s="74">
        <f t="shared" si="2"/>
        <v>90</v>
      </c>
      <c r="H17" s="74">
        <f t="shared" si="2"/>
        <v>105</v>
      </c>
      <c r="I17" s="74">
        <f t="shared" si="2"/>
        <v>120</v>
      </c>
      <c r="J17" s="74">
        <f t="shared" si="2"/>
        <v>135</v>
      </c>
      <c r="K17" s="74">
        <f t="shared" si="2"/>
        <v>150</v>
      </c>
      <c r="L17" s="74">
        <f t="shared" si="2"/>
        <v>165</v>
      </c>
      <c r="M17" s="74">
        <f t="shared" si="2"/>
        <v>180</v>
      </c>
      <c r="N17" s="74">
        <f t="shared" si="2"/>
        <v>195</v>
      </c>
      <c r="O17" s="74">
        <f t="shared" si="2"/>
        <v>210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8" customHeight="1">
      <c r="A18" s="11"/>
      <c r="B18" s="73">
        <f t="shared" si="1"/>
        <v>16</v>
      </c>
      <c r="C18" s="74">
        <f t="shared" si="3"/>
        <v>32</v>
      </c>
      <c r="D18" s="74">
        <f t="shared" si="2"/>
        <v>48</v>
      </c>
      <c r="E18" s="74">
        <f t="shared" si="2"/>
        <v>64</v>
      </c>
      <c r="F18" s="74">
        <f t="shared" si="2"/>
        <v>80</v>
      </c>
      <c r="G18" s="74">
        <f t="shared" si="2"/>
        <v>96</v>
      </c>
      <c r="H18" s="74">
        <f t="shared" si="2"/>
        <v>112</v>
      </c>
      <c r="I18" s="74">
        <f t="shared" si="2"/>
        <v>128</v>
      </c>
      <c r="J18" s="74">
        <f t="shared" si="2"/>
        <v>144</v>
      </c>
      <c r="K18" s="74">
        <f t="shared" si="2"/>
        <v>160</v>
      </c>
      <c r="L18" s="74">
        <f t="shared" si="2"/>
        <v>176</v>
      </c>
      <c r="M18" s="74">
        <f t="shared" si="2"/>
        <v>192</v>
      </c>
      <c r="N18" s="74">
        <f t="shared" si="2"/>
        <v>208</v>
      </c>
      <c r="O18" s="74">
        <f t="shared" si="2"/>
        <v>224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4:O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Z1000"/>
  <sheetViews>
    <sheetView showGridLines="0" workbookViewId="0">
      <selection activeCell="K17" sqref="K17"/>
    </sheetView>
  </sheetViews>
  <sheetFormatPr defaultColWidth="14.44140625" defaultRowHeight="15" customHeight="1"/>
  <cols>
    <col min="1" max="1" width="2.44140625" customWidth="1"/>
    <col min="2" max="2" width="13" customWidth="1"/>
    <col min="3" max="3" width="18" customWidth="1"/>
    <col min="4" max="4" width="20.88671875" customWidth="1"/>
    <col min="5" max="5" width="17.109375" customWidth="1"/>
    <col min="6" max="6" width="6.6640625" customWidth="1"/>
    <col min="7" max="7" width="19.88671875" customWidth="1"/>
    <col min="8" max="8" width="20.6640625" customWidth="1"/>
    <col min="9" max="9" width="3.44140625" customWidth="1"/>
    <col min="10" max="10" width="4.33203125" customWidth="1"/>
    <col min="11" max="11" width="32.109375" customWidth="1"/>
    <col min="12" max="26" width="11.6640625" customWidth="1"/>
  </cols>
  <sheetData>
    <row r="1" spans="1:26" ht="15.6">
      <c r="A1" s="45"/>
      <c r="B1" s="45"/>
      <c r="C1" s="45"/>
      <c r="D1" s="45"/>
      <c r="E1" s="7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5.6">
      <c r="A2" s="45"/>
      <c r="B2" s="76" t="s">
        <v>492</v>
      </c>
      <c r="C2" s="77"/>
      <c r="D2" s="77"/>
      <c r="E2" s="78"/>
      <c r="F2" s="77"/>
      <c r="G2" s="77"/>
      <c r="H2" s="79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5.6">
      <c r="A3" s="45"/>
      <c r="B3" s="80" t="s">
        <v>493</v>
      </c>
      <c r="C3" s="81"/>
      <c r="D3" s="81"/>
      <c r="E3" s="82"/>
      <c r="F3" s="81"/>
      <c r="G3" s="81"/>
      <c r="H3" s="83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5.6">
      <c r="A4" s="45"/>
      <c r="B4" s="45"/>
      <c r="C4" s="45"/>
      <c r="D4" s="45"/>
      <c r="E4" s="7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24" customHeight="1">
      <c r="A5" s="45"/>
      <c r="B5" s="84" t="s">
        <v>494</v>
      </c>
      <c r="C5" s="84" t="s">
        <v>495</v>
      </c>
      <c r="D5" s="84" t="s">
        <v>496</v>
      </c>
      <c r="E5" s="84" t="s">
        <v>497</v>
      </c>
      <c r="F5" s="85"/>
      <c r="G5" s="84" t="s">
        <v>495</v>
      </c>
      <c r="H5" s="84" t="s">
        <v>496</v>
      </c>
      <c r="I5" s="85"/>
      <c r="J5" s="85"/>
      <c r="K5" s="84" t="s">
        <v>498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5.6">
      <c r="A6" s="45"/>
      <c r="B6" s="86">
        <v>39451</v>
      </c>
      <c r="C6" s="86" t="s">
        <v>499</v>
      </c>
      <c r="D6" s="86" t="str">
        <f>VLOOKUP(C6, G:H, 2, FALSE)</f>
        <v>Hemant Punia</v>
      </c>
      <c r="E6" s="87">
        <v>45</v>
      </c>
      <c r="F6" s="45"/>
      <c r="G6" s="86" t="s">
        <v>500</v>
      </c>
      <c r="H6" s="86" t="s">
        <v>501</v>
      </c>
      <c r="I6" s="45"/>
      <c r="J6" s="45"/>
      <c r="K6" s="146" t="str">
        <f>IF(H6&lt;&gt;"", LEFT(H6, FIND(" ", H6 &amp; " ") - 1), "")</f>
        <v>Karan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5.6">
      <c r="A7" s="45"/>
      <c r="B7" s="86">
        <v>39458</v>
      </c>
      <c r="C7" s="86" t="s">
        <v>502</v>
      </c>
      <c r="D7" s="86" t="str">
        <f t="shared" ref="D7:D32" si="0">VLOOKUP(C7, G:H, 2, FALSE)</f>
        <v>Raghav Chawla</v>
      </c>
      <c r="E7" s="87">
        <v>50</v>
      </c>
      <c r="F7" s="45"/>
      <c r="G7" s="86" t="s">
        <v>502</v>
      </c>
      <c r="H7" s="86" t="s">
        <v>503</v>
      </c>
      <c r="I7" s="45"/>
      <c r="J7" s="45"/>
      <c r="K7" s="146" t="str">
        <f t="shared" ref="K7:K9" si="1">IF(H7&lt;&gt;"", LEFT(H7, FIND(" ", H7 &amp; " ") - 1), "")</f>
        <v>Raghav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5.6">
      <c r="A8" s="45"/>
      <c r="B8" s="86">
        <v>39465</v>
      </c>
      <c r="C8" s="86" t="s">
        <v>504</v>
      </c>
      <c r="D8" s="86" t="str">
        <f t="shared" si="0"/>
        <v>Saurabh Sharma</v>
      </c>
      <c r="E8" s="87">
        <v>55</v>
      </c>
      <c r="F8" s="45"/>
      <c r="G8" s="86" t="s">
        <v>504</v>
      </c>
      <c r="H8" s="86" t="s">
        <v>505</v>
      </c>
      <c r="I8" s="45"/>
      <c r="J8" s="45"/>
      <c r="K8" s="146" t="str">
        <f t="shared" si="1"/>
        <v>Saurabh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5.6">
      <c r="A9" s="45"/>
      <c r="B9" s="86">
        <v>39472</v>
      </c>
      <c r="C9" s="86" t="s">
        <v>499</v>
      </c>
      <c r="D9" s="86" t="str">
        <f t="shared" si="0"/>
        <v>Hemant Punia</v>
      </c>
      <c r="E9" s="87">
        <v>70</v>
      </c>
      <c r="F9" s="45"/>
      <c r="G9" s="86" t="s">
        <v>499</v>
      </c>
      <c r="H9" s="86" t="s">
        <v>506</v>
      </c>
      <c r="I9" s="45"/>
      <c r="J9" s="45"/>
      <c r="K9" s="146" t="str">
        <f t="shared" si="1"/>
        <v>Hemant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5.6">
      <c r="A10" s="45"/>
      <c r="B10" s="86">
        <v>39479</v>
      </c>
      <c r="C10" s="86" t="s">
        <v>500</v>
      </c>
      <c r="D10" s="86" t="str">
        <f t="shared" si="0"/>
        <v>Karan Singhal</v>
      </c>
      <c r="E10" s="87">
        <v>20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5.6">
      <c r="A11" s="45"/>
      <c r="B11" s="86">
        <v>39486</v>
      </c>
      <c r="C11" s="86" t="s">
        <v>502</v>
      </c>
      <c r="D11" s="86" t="str">
        <f t="shared" si="0"/>
        <v>Raghav Chawla</v>
      </c>
      <c r="E11" s="87">
        <v>100</v>
      </c>
      <c r="F11" s="45"/>
      <c r="G11" s="45"/>
      <c r="H11" s="45"/>
      <c r="I11" s="45"/>
      <c r="J11" s="45"/>
      <c r="K11" s="45" t="s">
        <v>507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5.6">
      <c r="A12" s="45"/>
      <c r="B12" s="86">
        <v>39493</v>
      </c>
      <c r="C12" s="86" t="s">
        <v>504</v>
      </c>
      <c r="D12" s="86" t="str">
        <f t="shared" si="0"/>
        <v>Saurabh Sharma</v>
      </c>
      <c r="E12" s="87">
        <v>150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5.6">
      <c r="A13" s="45"/>
      <c r="B13" s="86">
        <v>39500</v>
      </c>
      <c r="C13" s="86" t="s">
        <v>499</v>
      </c>
      <c r="D13" s="86" t="str">
        <f t="shared" si="0"/>
        <v>Hemant Punia</v>
      </c>
      <c r="E13" s="87">
        <v>120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5.6">
      <c r="A14" s="45"/>
      <c r="B14" s="86">
        <v>39506</v>
      </c>
      <c r="C14" s="86" t="s">
        <v>500</v>
      </c>
      <c r="D14" s="86" t="str">
        <f t="shared" si="0"/>
        <v>Karan Singhal</v>
      </c>
      <c r="E14" s="87">
        <v>175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5.6">
      <c r="A15" s="45"/>
      <c r="B15" s="86">
        <v>39514</v>
      </c>
      <c r="C15" s="86" t="s">
        <v>502</v>
      </c>
      <c r="D15" s="86" t="str">
        <f t="shared" si="0"/>
        <v>Raghav Chawla</v>
      </c>
      <c r="E15" s="87">
        <v>135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5.6">
      <c r="A16" s="45"/>
      <c r="B16" s="86">
        <v>39521</v>
      </c>
      <c r="C16" s="86" t="s">
        <v>504</v>
      </c>
      <c r="D16" s="86" t="str">
        <f t="shared" si="0"/>
        <v>Saurabh Sharma</v>
      </c>
      <c r="E16" s="87">
        <v>20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5.6">
      <c r="A17" s="45"/>
      <c r="B17" s="86">
        <v>39528</v>
      </c>
      <c r="C17" s="86" t="s">
        <v>499</v>
      </c>
      <c r="D17" s="86" t="str">
        <f t="shared" si="0"/>
        <v>Hemant Punia</v>
      </c>
      <c r="E17" s="87">
        <v>25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5.6">
      <c r="A18" s="45"/>
      <c r="B18" s="86">
        <v>39535</v>
      </c>
      <c r="C18" s="86" t="s">
        <v>500</v>
      </c>
      <c r="D18" s="86" t="str">
        <f t="shared" si="0"/>
        <v>Karan Singhal</v>
      </c>
      <c r="E18" s="87">
        <v>26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.6">
      <c r="A19" s="45"/>
      <c r="B19" s="86">
        <v>39542</v>
      </c>
      <c r="C19" s="86" t="s">
        <v>502</v>
      </c>
      <c r="D19" s="86" t="str">
        <f t="shared" si="0"/>
        <v>Raghav Chawla</v>
      </c>
      <c r="E19" s="87">
        <v>27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6">
      <c r="A20" s="45"/>
      <c r="B20" s="86">
        <v>39549</v>
      </c>
      <c r="C20" s="86" t="s">
        <v>504</v>
      </c>
      <c r="D20" s="86" t="str">
        <f t="shared" si="0"/>
        <v>Saurabh Sharma</v>
      </c>
      <c r="E20" s="87">
        <v>28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.6">
      <c r="A21" s="45"/>
      <c r="B21" s="86">
        <v>39556</v>
      </c>
      <c r="C21" s="86" t="s">
        <v>499</v>
      </c>
      <c r="D21" s="86" t="str">
        <f t="shared" si="0"/>
        <v>Hemant Punia</v>
      </c>
      <c r="E21" s="87">
        <v>29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.6">
      <c r="A22" s="45"/>
      <c r="B22" s="86">
        <v>39563</v>
      </c>
      <c r="C22" s="86" t="s">
        <v>500</v>
      </c>
      <c r="D22" s="86" t="str">
        <f t="shared" si="0"/>
        <v>Karan Singhal</v>
      </c>
      <c r="E22" s="87">
        <v>30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5.6">
      <c r="A23" s="45"/>
      <c r="B23" s="86">
        <v>39570</v>
      </c>
      <c r="C23" s="86" t="s">
        <v>502</v>
      </c>
      <c r="D23" s="86" t="str">
        <f t="shared" si="0"/>
        <v>Raghav Chawla</v>
      </c>
      <c r="E23" s="87">
        <v>31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.6">
      <c r="A24" s="45"/>
      <c r="B24" s="86">
        <v>39577</v>
      </c>
      <c r="C24" s="86" t="s">
        <v>504</v>
      </c>
      <c r="D24" s="86" t="str">
        <f t="shared" si="0"/>
        <v>Saurabh Sharma</v>
      </c>
      <c r="E24" s="87">
        <v>32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5.6">
      <c r="A25" s="45"/>
      <c r="B25" s="86">
        <v>39584</v>
      </c>
      <c r="C25" s="86" t="s">
        <v>499</v>
      </c>
      <c r="D25" s="86" t="str">
        <f t="shared" si="0"/>
        <v>Hemant Punia</v>
      </c>
      <c r="E25" s="87">
        <v>33</v>
      </c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5.6">
      <c r="A26" s="45"/>
      <c r="B26" s="86">
        <v>39591</v>
      </c>
      <c r="C26" s="86" t="s">
        <v>500</v>
      </c>
      <c r="D26" s="86" t="str">
        <f t="shared" si="0"/>
        <v>Karan Singhal</v>
      </c>
      <c r="E26" s="87">
        <v>34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5.6">
      <c r="A27" s="45"/>
      <c r="B27" s="86">
        <v>39598</v>
      </c>
      <c r="C27" s="86" t="s">
        <v>502</v>
      </c>
      <c r="D27" s="86" t="str">
        <f t="shared" si="0"/>
        <v>Raghav Chawla</v>
      </c>
      <c r="E27" s="87">
        <v>35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5.6">
      <c r="A28" s="45"/>
      <c r="B28" s="86">
        <v>39605</v>
      </c>
      <c r="C28" s="86" t="s">
        <v>504</v>
      </c>
      <c r="D28" s="86" t="str">
        <f t="shared" si="0"/>
        <v>Saurabh Sharma</v>
      </c>
      <c r="E28" s="87">
        <v>36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5.6">
      <c r="A29" s="45"/>
      <c r="B29" s="86">
        <v>39612</v>
      </c>
      <c r="C29" s="86" t="s">
        <v>499</v>
      </c>
      <c r="D29" s="86" t="str">
        <f t="shared" si="0"/>
        <v>Hemant Punia</v>
      </c>
      <c r="E29" s="87">
        <v>37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5.6">
      <c r="A30" s="45"/>
      <c r="B30" s="86">
        <v>39619</v>
      </c>
      <c r="C30" s="86" t="s">
        <v>500</v>
      </c>
      <c r="D30" s="86" t="str">
        <f t="shared" si="0"/>
        <v>Karan Singhal</v>
      </c>
      <c r="E30" s="87">
        <v>38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5.6">
      <c r="A31" s="45"/>
      <c r="B31" s="86">
        <v>39626</v>
      </c>
      <c r="C31" s="86" t="s">
        <v>502</v>
      </c>
      <c r="D31" s="86" t="str">
        <f t="shared" si="0"/>
        <v>Raghav Chawla</v>
      </c>
      <c r="E31" s="87">
        <v>39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5.6">
      <c r="A32" s="45"/>
      <c r="B32" s="86">
        <v>39633</v>
      </c>
      <c r="C32" s="86" t="s">
        <v>504</v>
      </c>
      <c r="D32" s="86" t="str">
        <f t="shared" si="0"/>
        <v>Saurabh Sharma</v>
      </c>
      <c r="E32" s="87">
        <v>40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5.6">
      <c r="A33" s="45"/>
      <c r="B33" s="45"/>
      <c r="C33" s="45"/>
      <c r="D33" s="45"/>
      <c r="E33" s="7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5.6">
      <c r="A34" s="45"/>
      <c r="B34" s="45"/>
      <c r="C34" s="45" t="s">
        <v>508</v>
      </c>
      <c r="D34" s="45"/>
      <c r="E34" s="7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5.6">
      <c r="A35" s="45"/>
      <c r="B35" s="45"/>
      <c r="C35" s="45"/>
      <c r="D35" s="45"/>
      <c r="E35" s="7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5.6">
      <c r="A36" s="45"/>
      <c r="B36" s="45"/>
      <c r="C36" s="45"/>
      <c r="D36" s="45"/>
      <c r="E36" s="7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5.6">
      <c r="A37" s="45"/>
      <c r="B37" s="45"/>
      <c r="C37" s="45"/>
      <c r="D37" s="45"/>
      <c r="E37" s="7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.6">
      <c r="A38" s="45"/>
      <c r="B38" s="45"/>
      <c r="C38" s="45"/>
      <c r="D38" s="45"/>
      <c r="E38" s="7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5.6">
      <c r="A39" s="45"/>
      <c r="B39" s="45"/>
      <c r="C39" s="45"/>
      <c r="D39" s="45"/>
      <c r="E39" s="7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5.6">
      <c r="A40" s="45"/>
      <c r="B40" s="45"/>
      <c r="C40" s="45"/>
      <c r="D40" s="45"/>
      <c r="E40" s="7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5.6">
      <c r="A41" s="45"/>
      <c r="B41" s="45"/>
      <c r="C41" s="45"/>
      <c r="D41" s="45"/>
      <c r="E41" s="7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5.6">
      <c r="A42" s="45"/>
      <c r="B42" s="45"/>
      <c r="C42" s="45"/>
      <c r="D42" s="45"/>
      <c r="E42" s="7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5.6">
      <c r="A43" s="45"/>
      <c r="B43" s="45"/>
      <c r="C43" s="45"/>
      <c r="D43" s="45"/>
      <c r="E43" s="7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5.6">
      <c r="A44" s="45"/>
      <c r="B44" s="45"/>
      <c r="C44" s="45"/>
      <c r="D44" s="45"/>
      <c r="E44" s="7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5.6">
      <c r="A45" s="45"/>
      <c r="B45" s="45"/>
      <c r="C45" s="45"/>
      <c r="D45" s="45"/>
      <c r="E45" s="7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5.6">
      <c r="A46" s="45"/>
      <c r="B46" s="45"/>
      <c r="C46" s="45"/>
      <c r="D46" s="45"/>
      <c r="E46" s="7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5.6">
      <c r="A47" s="45"/>
      <c r="B47" s="45"/>
      <c r="C47" s="45"/>
      <c r="D47" s="45"/>
      <c r="E47" s="7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5.6">
      <c r="A48" s="45"/>
      <c r="B48" s="45"/>
      <c r="C48" s="45"/>
      <c r="D48" s="45"/>
      <c r="E48" s="7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5.6">
      <c r="A49" s="45"/>
      <c r="B49" s="45"/>
      <c r="C49" s="45"/>
      <c r="D49" s="45"/>
      <c r="E49" s="7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.6">
      <c r="A50" s="45"/>
      <c r="B50" s="45"/>
      <c r="C50" s="45"/>
      <c r="D50" s="45"/>
      <c r="E50" s="7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5.6">
      <c r="A51" s="45"/>
      <c r="B51" s="45"/>
      <c r="C51" s="45"/>
      <c r="D51" s="45"/>
      <c r="E51" s="7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5.6">
      <c r="A52" s="45"/>
      <c r="B52" s="45"/>
      <c r="C52" s="45"/>
      <c r="D52" s="45"/>
      <c r="E52" s="7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5.6">
      <c r="A53" s="45"/>
      <c r="B53" s="45"/>
      <c r="C53" s="45"/>
      <c r="D53" s="45"/>
      <c r="E53" s="7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5.6">
      <c r="A54" s="45"/>
      <c r="B54" s="45"/>
      <c r="C54" s="45"/>
      <c r="D54" s="45"/>
      <c r="E54" s="7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.6">
      <c r="A55" s="45"/>
      <c r="B55" s="45"/>
      <c r="C55" s="45"/>
      <c r="D55" s="45"/>
      <c r="E55" s="7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5.6">
      <c r="A56" s="45"/>
      <c r="B56" s="45"/>
      <c r="C56" s="45"/>
      <c r="D56" s="45"/>
      <c r="E56" s="7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5.6">
      <c r="A57" s="45"/>
      <c r="B57" s="45"/>
      <c r="C57" s="45"/>
      <c r="D57" s="45"/>
      <c r="E57" s="7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.6">
      <c r="A58" s="45"/>
      <c r="B58" s="45"/>
      <c r="C58" s="45"/>
      <c r="D58" s="45"/>
      <c r="E58" s="7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.6">
      <c r="A59" s="45"/>
      <c r="B59" s="45"/>
      <c r="C59" s="45"/>
      <c r="D59" s="45"/>
      <c r="E59" s="7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.6">
      <c r="A60" s="45"/>
      <c r="B60" s="45"/>
      <c r="C60" s="45"/>
      <c r="D60" s="45"/>
      <c r="E60" s="7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.6">
      <c r="A61" s="45"/>
      <c r="B61" s="45"/>
      <c r="C61" s="45"/>
      <c r="D61" s="45"/>
      <c r="E61" s="7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.6">
      <c r="A62" s="45"/>
      <c r="B62" s="45"/>
      <c r="C62" s="45"/>
      <c r="D62" s="45"/>
      <c r="E62" s="7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.6">
      <c r="A63" s="45"/>
      <c r="B63" s="45"/>
      <c r="C63" s="45"/>
      <c r="D63" s="45"/>
      <c r="E63" s="7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.6">
      <c r="A64" s="45"/>
      <c r="B64" s="45"/>
      <c r="C64" s="45"/>
      <c r="D64" s="45"/>
      <c r="E64" s="7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.6">
      <c r="A65" s="45"/>
      <c r="B65" s="45"/>
      <c r="C65" s="45"/>
      <c r="D65" s="45"/>
      <c r="E65" s="7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.6">
      <c r="A66" s="45"/>
      <c r="B66" s="45"/>
      <c r="C66" s="45"/>
      <c r="D66" s="45"/>
      <c r="E66" s="7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.6">
      <c r="A67" s="45"/>
      <c r="B67" s="45"/>
      <c r="C67" s="45"/>
      <c r="D67" s="45"/>
      <c r="E67" s="7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5.6">
      <c r="A68" s="45"/>
      <c r="B68" s="45"/>
      <c r="C68" s="45"/>
      <c r="D68" s="45"/>
      <c r="E68" s="7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5.6">
      <c r="A69" s="45"/>
      <c r="B69" s="45"/>
      <c r="C69" s="45"/>
      <c r="D69" s="45"/>
      <c r="E69" s="7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5.6">
      <c r="A70" s="45"/>
      <c r="B70" s="45"/>
      <c r="C70" s="45"/>
      <c r="D70" s="45"/>
      <c r="E70" s="7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5.6">
      <c r="A71" s="45"/>
      <c r="B71" s="45"/>
      <c r="C71" s="45"/>
      <c r="D71" s="45"/>
      <c r="E71" s="7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5.6">
      <c r="A72" s="45"/>
      <c r="B72" s="45"/>
      <c r="C72" s="45"/>
      <c r="D72" s="45"/>
      <c r="E72" s="7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5.6">
      <c r="A73" s="45"/>
      <c r="B73" s="45"/>
      <c r="C73" s="45"/>
      <c r="D73" s="45"/>
      <c r="E73" s="7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5.6">
      <c r="A74" s="45"/>
      <c r="B74" s="45"/>
      <c r="C74" s="45"/>
      <c r="D74" s="45"/>
      <c r="E74" s="7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5.6">
      <c r="A75" s="45"/>
      <c r="B75" s="45"/>
      <c r="C75" s="45"/>
      <c r="D75" s="45"/>
      <c r="E75" s="7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5.6">
      <c r="A76" s="45"/>
      <c r="B76" s="45"/>
      <c r="C76" s="45"/>
      <c r="D76" s="45"/>
      <c r="E76" s="7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5.6">
      <c r="A77" s="45"/>
      <c r="B77" s="45"/>
      <c r="C77" s="45"/>
      <c r="D77" s="45"/>
      <c r="E77" s="7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5.6">
      <c r="A78" s="45"/>
      <c r="B78" s="45"/>
      <c r="C78" s="45"/>
      <c r="D78" s="45"/>
      <c r="E78" s="7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5.6">
      <c r="A79" s="45"/>
      <c r="B79" s="45"/>
      <c r="C79" s="45"/>
      <c r="D79" s="45"/>
      <c r="E79" s="7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5.6">
      <c r="A80" s="45"/>
      <c r="B80" s="45"/>
      <c r="C80" s="45"/>
      <c r="D80" s="45"/>
      <c r="E80" s="7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5.6">
      <c r="A81" s="45"/>
      <c r="B81" s="45"/>
      <c r="C81" s="45"/>
      <c r="D81" s="45"/>
      <c r="E81" s="7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5.6">
      <c r="A82" s="45"/>
      <c r="B82" s="45"/>
      <c r="C82" s="45"/>
      <c r="D82" s="45"/>
      <c r="E82" s="7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5.6">
      <c r="A83" s="45"/>
      <c r="B83" s="45"/>
      <c r="C83" s="45"/>
      <c r="D83" s="45"/>
      <c r="E83" s="7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5.6">
      <c r="A84" s="45"/>
      <c r="B84" s="45"/>
      <c r="C84" s="45"/>
      <c r="D84" s="45"/>
      <c r="E84" s="7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5.6">
      <c r="A85" s="45"/>
      <c r="B85" s="45"/>
      <c r="C85" s="45"/>
      <c r="D85" s="45"/>
      <c r="E85" s="7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5.6">
      <c r="A86" s="45"/>
      <c r="B86" s="45"/>
      <c r="C86" s="45"/>
      <c r="D86" s="45"/>
      <c r="E86" s="7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5.6">
      <c r="A87" s="45"/>
      <c r="B87" s="45"/>
      <c r="C87" s="45"/>
      <c r="D87" s="45"/>
      <c r="E87" s="7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5.6">
      <c r="A88" s="45"/>
      <c r="B88" s="45"/>
      <c r="C88" s="45"/>
      <c r="D88" s="45"/>
      <c r="E88" s="7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5.6">
      <c r="A89" s="45"/>
      <c r="B89" s="45"/>
      <c r="C89" s="45"/>
      <c r="D89" s="45"/>
      <c r="E89" s="7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5.6">
      <c r="A90" s="45"/>
      <c r="B90" s="45"/>
      <c r="C90" s="45"/>
      <c r="D90" s="45"/>
      <c r="E90" s="7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5.6">
      <c r="A91" s="45"/>
      <c r="B91" s="45"/>
      <c r="C91" s="45"/>
      <c r="D91" s="45"/>
      <c r="E91" s="7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5.6">
      <c r="A92" s="45"/>
      <c r="B92" s="45"/>
      <c r="C92" s="45"/>
      <c r="D92" s="45"/>
      <c r="E92" s="7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5.6">
      <c r="A93" s="45"/>
      <c r="B93" s="45"/>
      <c r="C93" s="45"/>
      <c r="D93" s="45"/>
      <c r="E93" s="7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5.6">
      <c r="A94" s="45"/>
      <c r="B94" s="45"/>
      <c r="C94" s="45"/>
      <c r="D94" s="45"/>
      <c r="E94" s="7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5.6">
      <c r="A95" s="45"/>
      <c r="B95" s="45"/>
      <c r="C95" s="45"/>
      <c r="D95" s="45"/>
      <c r="E95" s="7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5.6">
      <c r="A96" s="45"/>
      <c r="B96" s="45"/>
      <c r="C96" s="45"/>
      <c r="D96" s="45"/>
      <c r="E96" s="7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5.6">
      <c r="A97" s="45"/>
      <c r="B97" s="45"/>
      <c r="C97" s="45"/>
      <c r="D97" s="45"/>
      <c r="E97" s="7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5.6">
      <c r="A98" s="45"/>
      <c r="B98" s="45"/>
      <c r="C98" s="45"/>
      <c r="D98" s="45"/>
      <c r="E98" s="7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5.6">
      <c r="A99" s="45"/>
      <c r="B99" s="45"/>
      <c r="C99" s="45"/>
      <c r="D99" s="45"/>
      <c r="E99" s="7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5.6">
      <c r="A100" s="45"/>
      <c r="B100" s="45"/>
      <c r="C100" s="45"/>
      <c r="D100" s="45"/>
      <c r="E100" s="7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5.6">
      <c r="A101" s="45"/>
      <c r="B101" s="45"/>
      <c r="C101" s="45"/>
      <c r="D101" s="45"/>
      <c r="E101" s="7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5.6">
      <c r="A102" s="45"/>
      <c r="B102" s="45"/>
      <c r="C102" s="45"/>
      <c r="D102" s="45"/>
      <c r="E102" s="7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5.6">
      <c r="A103" s="45"/>
      <c r="B103" s="45"/>
      <c r="C103" s="45"/>
      <c r="D103" s="45"/>
      <c r="E103" s="7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5.6">
      <c r="A104" s="45"/>
      <c r="B104" s="45"/>
      <c r="C104" s="45"/>
      <c r="D104" s="45"/>
      <c r="E104" s="7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5.6">
      <c r="A105" s="45"/>
      <c r="B105" s="45"/>
      <c r="C105" s="45"/>
      <c r="D105" s="45"/>
      <c r="E105" s="7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5.6">
      <c r="A106" s="45"/>
      <c r="B106" s="45"/>
      <c r="C106" s="45"/>
      <c r="D106" s="45"/>
      <c r="E106" s="7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5.6">
      <c r="A107" s="45"/>
      <c r="B107" s="45"/>
      <c r="C107" s="45"/>
      <c r="D107" s="45"/>
      <c r="E107" s="7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5.6">
      <c r="A108" s="45"/>
      <c r="B108" s="45"/>
      <c r="C108" s="45"/>
      <c r="D108" s="45"/>
      <c r="E108" s="7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.6">
      <c r="A109" s="45"/>
      <c r="B109" s="45"/>
      <c r="C109" s="45"/>
      <c r="D109" s="45"/>
      <c r="E109" s="7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5.6">
      <c r="A110" s="45"/>
      <c r="B110" s="45"/>
      <c r="C110" s="45"/>
      <c r="D110" s="45"/>
      <c r="E110" s="7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5.6">
      <c r="A111" s="45"/>
      <c r="B111" s="45"/>
      <c r="C111" s="45"/>
      <c r="D111" s="45"/>
      <c r="E111" s="7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5.6">
      <c r="A112" s="45"/>
      <c r="B112" s="45"/>
      <c r="C112" s="45"/>
      <c r="D112" s="45"/>
      <c r="E112" s="7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5.6">
      <c r="A113" s="45"/>
      <c r="B113" s="45"/>
      <c r="C113" s="45"/>
      <c r="D113" s="45"/>
      <c r="E113" s="7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5.6">
      <c r="A114" s="45"/>
      <c r="B114" s="45"/>
      <c r="C114" s="45"/>
      <c r="D114" s="45"/>
      <c r="E114" s="7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5.6">
      <c r="A115" s="45"/>
      <c r="B115" s="45"/>
      <c r="C115" s="45"/>
      <c r="D115" s="45"/>
      <c r="E115" s="7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5.6">
      <c r="A116" s="45"/>
      <c r="B116" s="45"/>
      <c r="C116" s="45"/>
      <c r="D116" s="45"/>
      <c r="E116" s="7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.6">
      <c r="A117" s="45"/>
      <c r="B117" s="45"/>
      <c r="C117" s="45"/>
      <c r="D117" s="45"/>
      <c r="E117" s="7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5.6">
      <c r="A118" s="45"/>
      <c r="B118" s="45"/>
      <c r="C118" s="45"/>
      <c r="D118" s="45"/>
      <c r="E118" s="7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5.6">
      <c r="A119" s="45"/>
      <c r="B119" s="45"/>
      <c r="C119" s="45"/>
      <c r="D119" s="45"/>
      <c r="E119" s="7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5.6">
      <c r="A120" s="45"/>
      <c r="B120" s="45"/>
      <c r="C120" s="45"/>
      <c r="D120" s="45"/>
      <c r="E120" s="7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5.6">
      <c r="A121" s="45"/>
      <c r="B121" s="45"/>
      <c r="C121" s="45"/>
      <c r="D121" s="45"/>
      <c r="E121" s="7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5.6">
      <c r="A122" s="45"/>
      <c r="B122" s="45"/>
      <c r="C122" s="45"/>
      <c r="D122" s="45"/>
      <c r="E122" s="7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5.6">
      <c r="A123" s="45"/>
      <c r="B123" s="45"/>
      <c r="C123" s="45"/>
      <c r="D123" s="45"/>
      <c r="E123" s="7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5.6">
      <c r="A124" s="45"/>
      <c r="B124" s="45"/>
      <c r="C124" s="45"/>
      <c r="D124" s="45"/>
      <c r="E124" s="7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.6">
      <c r="A125" s="45"/>
      <c r="B125" s="45"/>
      <c r="C125" s="45"/>
      <c r="D125" s="45"/>
      <c r="E125" s="7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5.6">
      <c r="A126" s="45"/>
      <c r="B126" s="45"/>
      <c r="C126" s="45"/>
      <c r="D126" s="45"/>
      <c r="E126" s="7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5.6">
      <c r="A127" s="45"/>
      <c r="B127" s="45"/>
      <c r="C127" s="45"/>
      <c r="D127" s="45"/>
      <c r="E127" s="7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5.6">
      <c r="A128" s="45"/>
      <c r="B128" s="45"/>
      <c r="C128" s="45"/>
      <c r="D128" s="45"/>
      <c r="E128" s="7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5.6">
      <c r="A129" s="45"/>
      <c r="B129" s="45"/>
      <c r="C129" s="45"/>
      <c r="D129" s="45"/>
      <c r="E129" s="7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5.6">
      <c r="A130" s="45"/>
      <c r="B130" s="45"/>
      <c r="C130" s="45"/>
      <c r="D130" s="45"/>
      <c r="E130" s="7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5.6">
      <c r="A131" s="45"/>
      <c r="B131" s="45"/>
      <c r="C131" s="45"/>
      <c r="D131" s="45"/>
      <c r="E131" s="7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5.6">
      <c r="A132" s="45"/>
      <c r="B132" s="45"/>
      <c r="C132" s="45"/>
      <c r="D132" s="45"/>
      <c r="E132" s="7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.6">
      <c r="A133" s="45"/>
      <c r="B133" s="45"/>
      <c r="C133" s="45"/>
      <c r="D133" s="45"/>
      <c r="E133" s="7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5.6">
      <c r="A134" s="45"/>
      <c r="B134" s="45"/>
      <c r="C134" s="45"/>
      <c r="D134" s="45"/>
      <c r="E134" s="7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6">
      <c r="A135" s="45"/>
      <c r="B135" s="45"/>
      <c r="C135" s="45"/>
      <c r="D135" s="45"/>
      <c r="E135" s="7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6">
      <c r="A136" s="45"/>
      <c r="B136" s="45"/>
      <c r="C136" s="45"/>
      <c r="D136" s="45"/>
      <c r="E136" s="7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5.6">
      <c r="A137" s="45"/>
      <c r="B137" s="45"/>
      <c r="C137" s="45"/>
      <c r="D137" s="45"/>
      <c r="E137" s="7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5.6">
      <c r="A138" s="45"/>
      <c r="B138" s="45"/>
      <c r="C138" s="45"/>
      <c r="D138" s="45"/>
      <c r="E138" s="7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.6">
      <c r="A139" s="45"/>
      <c r="B139" s="45"/>
      <c r="C139" s="45"/>
      <c r="D139" s="45"/>
      <c r="E139" s="7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5.6">
      <c r="A140" s="45"/>
      <c r="B140" s="45"/>
      <c r="C140" s="45"/>
      <c r="D140" s="45"/>
      <c r="E140" s="7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5.6">
      <c r="A141" s="45"/>
      <c r="B141" s="45"/>
      <c r="C141" s="45"/>
      <c r="D141" s="45"/>
      <c r="E141" s="7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5.6">
      <c r="A142" s="45"/>
      <c r="B142" s="45"/>
      <c r="C142" s="45"/>
      <c r="D142" s="45"/>
      <c r="E142" s="7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5.6">
      <c r="A143" s="45"/>
      <c r="B143" s="45"/>
      <c r="C143" s="45"/>
      <c r="D143" s="45"/>
      <c r="E143" s="7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5.6">
      <c r="A144" s="45"/>
      <c r="B144" s="45"/>
      <c r="C144" s="45"/>
      <c r="D144" s="45"/>
      <c r="E144" s="7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5.6">
      <c r="A145" s="45"/>
      <c r="B145" s="45"/>
      <c r="C145" s="45"/>
      <c r="D145" s="45"/>
      <c r="E145" s="7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.6">
      <c r="A146" s="45"/>
      <c r="B146" s="45"/>
      <c r="C146" s="45"/>
      <c r="D146" s="45"/>
      <c r="E146" s="7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5.6">
      <c r="A147" s="45"/>
      <c r="B147" s="45"/>
      <c r="C147" s="45"/>
      <c r="D147" s="45"/>
      <c r="E147" s="7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5.6">
      <c r="A148" s="45"/>
      <c r="B148" s="45"/>
      <c r="C148" s="45"/>
      <c r="D148" s="45"/>
      <c r="E148" s="7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.6">
      <c r="A149" s="45"/>
      <c r="B149" s="45"/>
      <c r="C149" s="45"/>
      <c r="D149" s="45"/>
      <c r="E149" s="7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5.6">
      <c r="A150" s="45"/>
      <c r="B150" s="45"/>
      <c r="C150" s="45"/>
      <c r="D150" s="45"/>
      <c r="E150" s="7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5.6">
      <c r="A151" s="45"/>
      <c r="B151" s="45"/>
      <c r="C151" s="45"/>
      <c r="D151" s="45"/>
      <c r="E151" s="7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.6">
      <c r="A152" s="45"/>
      <c r="B152" s="45"/>
      <c r="C152" s="45"/>
      <c r="D152" s="45"/>
      <c r="E152" s="7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5.6">
      <c r="A153" s="45"/>
      <c r="B153" s="45"/>
      <c r="C153" s="45"/>
      <c r="D153" s="45"/>
      <c r="E153" s="7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5.6">
      <c r="A154" s="45"/>
      <c r="B154" s="45"/>
      <c r="C154" s="45"/>
      <c r="D154" s="45"/>
      <c r="E154" s="7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.6">
      <c r="A155" s="45"/>
      <c r="B155" s="45"/>
      <c r="C155" s="45"/>
      <c r="D155" s="45"/>
      <c r="E155" s="7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5.6">
      <c r="A156" s="45"/>
      <c r="B156" s="45"/>
      <c r="C156" s="45"/>
      <c r="D156" s="45"/>
      <c r="E156" s="7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5.6">
      <c r="A157" s="45"/>
      <c r="B157" s="45"/>
      <c r="C157" s="45"/>
      <c r="D157" s="45"/>
      <c r="E157" s="7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5.6">
      <c r="A158" s="45"/>
      <c r="B158" s="45"/>
      <c r="C158" s="45"/>
      <c r="D158" s="45"/>
      <c r="E158" s="7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5.6">
      <c r="A159" s="45"/>
      <c r="B159" s="45"/>
      <c r="C159" s="45"/>
      <c r="D159" s="45"/>
      <c r="E159" s="7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5.6">
      <c r="A160" s="45"/>
      <c r="B160" s="45"/>
      <c r="C160" s="45"/>
      <c r="D160" s="45"/>
      <c r="E160" s="7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5.6">
      <c r="A161" s="45"/>
      <c r="B161" s="45"/>
      <c r="C161" s="45"/>
      <c r="D161" s="45"/>
      <c r="E161" s="7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5.6">
      <c r="A162" s="45"/>
      <c r="B162" s="45"/>
      <c r="C162" s="45"/>
      <c r="D162" s="45"/>
      <c r="E162" s="7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.6">
      <c r="A163" s="45"/>
      <c r="B163" s="45"/>
      <c r="C163" s="45"/>
      <c r="D163" s="45"/>
      <c r="E163" s="7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5.6">
      <c r="A164" s="45"/>
      <c r="B164" s="45"/>
      <c r="C164" s="45"/>
      <c r="D164" s="45"/>
      <c r="E164" s="7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5.6">
      <c r="A165" s="45"/>
      <c r="B165" s="45"/>
      <c r="C165" s="45"/>
      <c r="D165" s="45"/>
      <c r="E165" s="7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5.6">
      <c r="A166" s="45"/>
      <c r="B166" s="45"/>
      <c r="C166" s="45"/>
      <c r="D166" s="45"/>
      <c r="E166" s="7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5.6">
      <c r="A167" s="45"/>
      <c r="B167" s="45"/>
      <c r="C167" s="45"/>
      <c r="D167" s="45"/>
      <c r="E167" s="7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5.6">
      <c r="A168" s="45"/>
      <c r="B168" s="45"/>
      <c r="C168" s="45"/>
      <c r="D168" s="45"/>
      <c r="E168" s="7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6">
      <c r="A169" s="45"/>
      <c r="B169" s="45"/>
      <c r="C169" s="45"/>
      <c r="D169" s="45"/>
      <c r="E169" s="7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6">
      <c r="A170" s="45"/>
      <c r="B170" s="45"/>
      <c r="C170" s="45"/>
      <c r="D170" s="45"/>
      <c r="E170" s="7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5.6">
      <c r="A171" s="45"/>
      <c r="B171" s="45"/>
      <c r="C171" s="45"/>
      <c r="D171" s="45"/>
      <c r="E171" s="7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5.6">
      <c r="A172" s="45"/>
      <c r="B172" s="45"/>
      <c r="C172" s="45"/>
      <c r="D172" s="45"/>
      <c r="E172" s="7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5.6">
      <c r="A173" s="45"/>
      <c r="B173" s="45"/>
      <c r="C173" s="45"/>
      <c r="D173" s="45"/>
      <c r="E173" s="7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5.6">
      <c r="A174" s="45"/>
      <c r="B174" s="45"/>
      <c r="C174" s="45"/>
      <c r="D174" s="45"/>
      <c r="E174" s="7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5.6">
      <c r="A175" s="45"/>
      <c r="B175" s="45"/>
      <c r="C175" s="45"/>
      <c r="D175" s="45"/>
      <c r="E175" s="7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5.6">
      <c r="A176" s="45"/>
      <c r="B176" s="45"/>
      <c r="C176" s="45"/>
      <c r="D176" s="45"/>
      <c r="E176" s="7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5.6">
      <c r="A177" s="45"/>
      <c r="B177" s="45"/>
      <c r="C177" s="45"/>
      <c r="D177" s="45"/>
      <c r="E177" s="7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5.6">
      <c r="A178" s="45"/>
      <c r="B178" s="45"/>
      <c r="C178" s="45"/>
      <c r="D178" s="45"/>
      <c r="E178" s="7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5.6">
      <c r="A179" s="45"/>
      <c r="B179" s="45"/>
      <c r="C179" s="45"/>
      <c r="D179" s="45"/>
      <c r="E179" s="7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5.6">
      <c r="A180" s="45"/>
      <c r="B180" s="45"/>
      <c r="C180" s="45"/>
      <c r="D180" s="45"/>
      <c r="E180" s="7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5.6">
      <c r="A181" s="45"/>
      <c r="B181" s="45"/>
      <c r="C181" s="45"/>
      <c r="D181" s="45"/>
      <c r="E181" s="7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5.6">
      <c r="A182" s="45"/>
      <c r="B182" s="45"/>
      <c r="C182" s="45"/>
      <c r="D182" s="45"/>
      <c r="E182" s="7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5.6">
      <c r="A183" s="45"/>
      <c r="B183" s="45"/>
      <c r="C183" s="45"/>
      <c r="D183" s="45"/>
      <c r="E183" s="7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5.6">
      <c r="A184" s="45"/>
      <c r="B184" s="45"/>
      <c r="C184" s="45"/>
      <c r="D184" s="45"/>
      <c r="E184" s="7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5.6">
      <c r="A185" s="45"/>
      <c r="B185" s="45"/>
      <c r="C185" s="45"/>
      <c r="D185" s="45"/>
      <c r="E185" s="7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5.6">
      <c r="A186" s="45"/>
      <c r="B186" s="45"/>
      <c r="C186" s="45"/>
      <c r="D186" s="45"/>
      <c r="E186" s="7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5.6">
      <c r="A187" s="45"/>
      <c r="B187" s="45"/>
      <c r="C187" s="45"/>
      <c r="D187" s="45"/>
      <c r="E187" s="7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5.6">
      <c r="A188" s="45"/>
      <c r="B188" s="45"/>
      <c r="C188" s="45"/>
      <c r="D188" s="45"/>
      <c r="E188" s="7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5.6">
      <c r="A189" s="45"/>
      <c r="B189" s="45"/>
      <c r="C189" s="45"/>
      <c r="D189" s="45"/>
      <c r="E189" s="7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5.6">
      <c r="A190" s="45"/>
      <c r="B190" s="45"/>
      <c r="C190" s="45"/>
      <c r="D190" s="45"/>
      <c r="E190" s="7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5.6">
      <c r="A191" s="45"/>
      <c r="B191" s="45"/>
      <c r="C191" s="45"/>
      <c r="D191" s="45"/>
      <c r="E191" s="7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5.6">
      <c r="A192" s="45"/>
      <c r="B192" s="45"/>
      <c r="C192" s="45"/>
      <c r="D192" s="45"/>
      <c r="E192" s="7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5.6">
      <c r="A193" s="45"/>
      <c r="B193" s="45"/>
      <c r="C193" s="45"/>
      <c r="D193" s="45"/>
      <c r="E193" s="7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5.6">
      <c r="A194" s="45"/>
      <c r="B194" s="45"/>
      <c r="C194" s="45"/>
      <c r="D194" s="45"/>
      <c r="E194" s="7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5.6">
      <c r="A195" s="45"/>
      <c r="B195" s="45"/>
      <c r="C195" s="45"/>
      <c r="D195" s="45"/>
      <c r="E195" s="7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5.6">
      <c r="A196" s="45"/>
      <c r="B196" s="45"/>
      <c r="C196" s="45"/>
      <c r="D196" s="45"/>
      <c r="E196" s="7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5.6">
      <c r="A197" s="45"/>
      <c r="B197" s="45"/>
      <c r="C197" s="45"/>
      <c r="D197" s="45"/>
      <c r="E197" s="7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5.6">
      <c r="A198" s="45"/>
      <c r="B198" s="45"/>
      <c r="C198" s="45"/>
      <c r="D198" s="45"/>
      <c r="E198" s="7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5.6">
      <c r="A199" s="45"/>
      <c r="B199" s="45"/>
      <c r="C199" s="45"/>
      <c r="D199" s="45"/>
      <c r="E199" s="7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5.6">
      <c r="A200" s="45"/>
      <c r="B200" s="45"/>
      <c r="C200" s="45"/>
      <c r="D200" s="45"/>
      <c r="E200" s="7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5.6">
      <c r="A201" s="45"/>
      <c r="B201" s="45"/>
      <c r="C201" s="45"/>
      <c r="D201" s="45"/>
      <c r="E201" s="7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5.6">
      <c r="A202" s="45"/>
      <c r="B202" s="45"/>
      <c r="C202" s="45"/>
      <c r="D202" s="45"/>
      <c r="E202" s="7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5.6">
      <c r="A203" s="45"/>
      <c r="B203" s="45"/>
      <c r="C203" s="45"/>
      <c r="D203" s="45"/>
      <c r="E203" s="7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5.6">
      <c r="A204" s="45"/>
      <c r="B204" s="45"/>
      <c r="C204" s="45"/>
      <c r="D204" s="45"/>
      <c r="E204" s="7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5.6">
      <c r="A205" s="45"/>
      <c r="B205" s="45"/>
      <c r="C205" s="45"/>
      <c r="D205" s="45"/>
      <c r="E205" s="7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5.6">
      <c r="A206" s="45"/>
      <c r="B206" s="45"/>
      <c r="C206" s="45"/>
      <c r="D206" s="45"/>
      <c r="E206" s="7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5.6">
      <c r="A207" s="45"/>
      <c r="B207" s="45"/>
      <c r="C207" s="45"/>
      <c r="D207" s="45"/>
      <c r="E207" s="7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5.6">
      <c r="A208" s="45"/>
      <c r="B208" s="45"/>
      <c r="C208" s="45"/>
      <c r="D208" s="45"/>
      <c r="E208" s="7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5.6">
      <c r="A209" s="45"/>
      <c r="B209" s="45"/>
      <c r="C209" s="45"/>
      <c r="D209" s="45"/>
      <c r="E209" s="7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5.6">
      <c r="A210" s="45"/>
      <c r="B210" s="45"/>
      <c r="C210" s="45"/>
      <c r="D210" s="45"/>
      <c r="E210" s="7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5.6">
      <c r="A211" s="45"/>
      <c r="B211" s="45"/>
      <c r="C211" s="45"/>
      <c r="D211" s="45"/>
      <c r="E211" s="7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5.6">
      <c r="A212" s="45"/>
      <c r="B212" s="45"/>
      <c r="C212" s="45"/>
      <c r="D212" s="45"/>
      <c r="E212" s="7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5.6">
      <c r="A213" s="45"/>
      <c r="B213" s="45"/>
      <c r="C213" s="45"/>
      <c r="D213" s="45"/>
      <c r="E213" s="7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5.6">
      <c r="A214" s="45"/>
      <c r="B214" s="45"/>
      <c r="C214" s="45"/>
      <c r="D214" s="45"/>
      <c r="E214" s="7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5.6">
      <c r="A215" s="45"/>
      <c r="B215" s="45"/>
      <c r="C215" s="45"/>
      <c r="D215" s="45"/>
      <c r="E215" s="7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5.6">
      <c r="A216" s="45"/>
      <c r="B216" s="45"/>
      <c r="C216" s="45"/>
      <c r="D216" s="45"/>
      <c r="E216" s="7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5.6">
      <c r="A217" s="45"/>
      <c r="B217" s="45"/>
      <c r="C217" s="45"/>
      <c r="D217" s="45"/>
      <c r="E217" s="7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5.6">
      <c r="A218" s="45"/>
      <c r="B218" s="45"/>
      <c r="C218" s="45"/>
      <c r="D218" s="45"/>
      <c r="E218" s="7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5.6">
      <c r="A219" s="45"/>
      <c r="B219" s="45"/>
      <c r="C219" s="45"/>
      <c r="D219" s="45"/>
      <c r="E219" s="7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5.6">
      <c r="A220" s="45"/>
      <c r="B220" s="45"/>
      <c r="C220" s="45"/>
      <c r="D220" s="45"/>
      <c r="E220" s="7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5.6">
      <c r="A221" s="45"/>
      <c r="B221" s="45"/>
      <c r="C221" s="45"/>
      <c r="D221" s="45"/>
      <c r="E221" s="7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5.6">
      <c r="A222" s="45"/>
      <c r="B222" s="45"/>
      <c r="C222" s="45"/>
      <c r="D222" s="45"/>
      <c r="E222" s="7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5.6">
      <c r="A223" s="45"/>
      <c r="B223" s="45"/>
      <c r="C223" s="45"/>
      <c r="D223" s="45"/>
      <c r="E223" s="7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5.6">
      <c r="A224" s="45"/>
      <c r="B224" s="45"/>
      <c r="C224" s="45"/>
      <c r="D224" s="45"/>
      <c r="E224" s="7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5.6">
      <c r="A225" s="45"/>
      <c r="B225" s="45"/>
      <c r="C225" s="45"/>
      <c r="D225" s="45"/>
      <c r="E225" s="7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5.6">
      <c r="A226" s="45"/>
      <c r="B226" s="45"/>
      <c r="C226" s="45"/>
      <c r="D226" s="45"/>
      <c r="E226" s="7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5.6">
      <c r="A227" s="45"/>
      <c r="B227" s="45"/>
      <c r="C227" s="45"/>
      <c r="D227" s="45"/>
      <c r="E227" s="7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5.6">
      <c r="A228" s="45"/>
      <c r="B228" s="45"/>
      <c r="C228" s="45"/>
      <c r="D228" s="45"/>
      <c r="E228" s="7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5.6">
      <c r="A229" s="45"/>
      <c r="B229" s="45"/>
      <c r="C229" s="45"/>
      <c r="D229" s="45"/>
      <c r="E229" s="7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5.6">
      <c r="A230" s="45"/>
      <c r="B230" s="45"/>
      <c r="C230" s="45"/>
      <c r="D230" s="45"/>
      <c r="E230" s="7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5.6">
      <c r="A231" s="45"/>
      <c r="B231" s="45"/>
      <c r="C231" s="45"/>
      <c r="D231" s="45"/>
      <c r="E231" s="7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5.6">
      <c r="A232" s="45"/>
      <c r="B232" s="45"/>
      <c r="C232" s="45"/>
      <c r="D232" s="45"/>
      <c r="E232" s="7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5.6">
      <c r="A233" s="45"/>
      <c r="B233" s="45"/>
      <c r="C233" s="45"/>
      <c r="D233" s="45"/>
      <c r="E233" s="7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5.6">
      <c r="A234" s="45"/>
      <c r="B234" s="45"/>
      <c r="C234" s="45"/>
      <c r="D234" s="45"/>
      <c r="E234" s="7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5.6">
      <c r="A235" s="45"/>
      <c r="B235" s="45"/>
      <c r="C235" s="45"/>
      <c r="D235" s="45"/>
      <c r="E235" s="7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5.6">
      <c r="A236" s="45"/>
      <c r="B236" s="45"/>
      <c r="C236" s="45"/>
      <c r="D236" s="45"/>
      <c r="E236" s="7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5.6">
      <c r="A237" s="45"/>
      <c r="B237" s="45"/>
      <c r="C237" s="45"/>
      <c r="D237" s="45"/>
      <c r="E237" s="7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5.6">
      <c r="A238" s="45"/>
      <c r="B238" s="45"/>
      <c r="C238" s="45"/>
      <c r="D238" s="45"/>
      <c r="E238" s="7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5.6">
      <c r="A239" s="45"/>
      <c r="B239" s="45"/>
      <c r="C239" s="45"/>
      <c r="D239" s="45"/>
      <c r="E239" s="7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5.6">
      <c r="A240" s="45"/>
      <c r="B240" s="45"/>
      <c r="C240" s="45"/>
      <c r="D240" s="45"/>
      <c r="E240" s="7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5.6">
      <c r="A241" s="45"/>
      <c r="B241" s="45"/>
      <c r="C241" s="45"/>
      <c r="D241" s="45"/>
      <c r="E241" s="7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5.6">
      <c r="A242" s="45"/>
      <c r="B242" s="45"/>
      <c r="C242" s="45"/>
      <c r="D242" s="45"/>
      <c r="E242" s="7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5.6">
      <c r="A243" s="45"/>
      <c r="B243" s="45"/>
      <c r="C243" s="45"/>
      <c r="D243" s="45"/>
      <c r="E243" s="7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5.6">
      <c r="A244" s="45"/>
      <c r="B244" s="45"/>
      <c r="C244" s="45"/>
      <c r="D244" s="45"/>
      <c r="E244" s="7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5.6">
      <c r="A245" s="45"/>
      <c r="B245" s="45"/>
      <c r="C245" s="45"/>
      <c r="D245" s="45"/>
      <c r="E245" s="7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5.6">
      <c r="A246" s="45"/>
      <c r="B246" s="45"/>
      <c r="C246" s="45"/>
      <c r="D246" s="45"/>
      <c r="E246" s="7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5.6">
      <c r="A247" s="45"/>
      <c r="B247" s="45"/>
      <c r="C247" s="45"/>
      <c r="D247" s="45"/>
      <c r="E247" s="7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5.6">
      <c r="A248" s="45"/>
      <c r="B248" s="45"/>
      <c r="C248" s="45"/>
      <c r="D248" s="45"/>
      <c r="E248" s="7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5.6">
      <c r="A249" s="45"/>
      <c r="B249" s="45"/>
      <c r="C249" s="45"/>
      <c r="D249" s="45"/>
      <c r="E249" s="7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5.6">
      <c r="A250" s="45"/>
      <c r="B250" s="45"/>
      <c r="C250" s="45"/>
      <c r="D250" s="45"/>
      <c r="E250" s="7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5.6">
      <c r="A251" s="45"/>
      <c r="B251" s="45"/>
      <c r="C251" s="45"/>
      <c r="D251" s="45"/>
      <c r="E251" s="7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5.6">
      <c r="A252" s="45"/>
      <c r="B252" s="45"/>
      <c r="C252" s="45"/>
      <c r="D252" s="45"/>
      <c r="E252" s="7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5.6">
      <c r="A253" s="45"/>
      <c r="B253" s="45"/>
      <c r="C253" s="45"/>
      <c r="D253" s="45"/>
      <c r="E253" s="7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5.6">
      <c r="A254" s="45"/>
      <c r="B254" s="45"/>
      <c r="C254" s="45"/>
      <c r="D254" s="45"/>
      <c r="E254" s="7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5.6">
      <c r="A255" s="45"/>
      <c r="B255" s="45"/>
      <c r="C255" s="45"/>
      <c r="D255" s="45"/>
      <c r="E255" s="7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5.6">
      <c r="A256" s="45"/>
      <c r="B256" s="45"/>
      <c r="C256" s="45"/>
      <c r="D256" s="45"/>
      <c r="E256" s="7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5.6">
      <c r="A257" s="45"/>
      <c r="B257" s="45"/>
      <c r="C257" s="45"/>
      <c r="D257" s="45"/>
      <c r="E257" s="7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5.6">
      <c r="A258" s="45"/>
      <c r="B258" s="45"/>
      <c r="C258" s="45"/>
      <c r="D258" s="45"/>
      <c r="E258" s="7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5.6">
      <c r="A259" s="45"/>
      <c r="B259" s="45"/>
      <c r="C259" s="45"/>
      <c r="D259" s="45"/>
      <c r="E259" s="7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5.6">
      <c r="A260" s="45"/>
      <c r="B260" s="45"/>
      <c r="C260" s="45"/>
      <c r="D260" s="45"/>
      <c r="E260" s="7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5.6">
      <c r="A261" s="45"/>
      <c r="B261" s="45"/>
      <c r="C261" s="45"/>
      <c r="D261" s="45"/>
      <c r="E261" s="7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5.6">
      <c r="A262" s="45"/>
      <c r="B262" s="45"/>
      <c r="C262" s="45"/>
      <c r="D262" s="45"/>
      <c r="E262" s="7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5.6">
      <c r="A263" s="45"/>
      <c r="B263" s="45"/>
      <c r="C263" s="45"/>
      <c r="D263" s="45"/>
      <c r="E263" s="7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5.6">
      <c r="A264" s="45"/>
      <c r="B264" s="45"/>
      <c r="C264" s="45"/>
      <c r="D264" s="45"/>
      <c r="E264" s="7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5.6">
      <c r="A265" s="45"/>
      <c r="B265" s="45"/>
      <c r="C265" s="45"/>
      <c r="D265" s="45"/>
      <c r="E265" s="7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5.6">
      <c r="A266" s="45"/>
      <c r="B266" s="45"/>
      <c r="C266" s="45"/>
      <c r="D266" s="45"/>
      <c r="E266" s="7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5.6">
      <c r="A267" s="45"/>
      <c r="B267" s="45"/>
      <c r="C267" s="45"/>
      <c r="D267" s="45"/>
      <c r="E267" s="7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5.6">
      <c r="A268" s="45"/>
      <c r="B268" s="45"/>
      <c r="C268" s="45"/>
      <c r="D268" s="45"/>
      <c r="E268" s="7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5.6">
      <c r="A269" s="45"/>
      <c r="B269" s="45"/>
      <c r="C269" s="45"/>
      <c r="D269" s="45"/>
      <c r="E269" s="7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5.6">
      <c r="A270" s="45"/>
      <c r="B270" s="45"/>
      <c r="C270" s="45"/>
      <c r="D270" s="45"/>
      <c r="E270" s="7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5.6">
      <c r="A271" s="45"/>
      <c r="B271" s="45"/>
      <c r="C271" s="45"/>
      <c r="D271" s="45"/>
      <c r="E271" s="7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5.6">
      <c r="A272" s="45"/>
      <c r="B272" s="45"/>
      <c r="C272" s="45"/>
      <c r="D272" s="45"/>
      <c r="E272" s="7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5.6">
      <c r="A273" s="45"/>
      <c r="B273" s="45"/>
      <c r="C273" s="45"/>
      <c r="D273" s="45"/>
      <c r="E273" s="7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5.6">
      <c r="A274" s="45"/>
      <c r="B274" s="45"/>
      <c r="C274" s="45"/>
      <c r="D274" s="45"/>
      <c r="E274" s="7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5.6">
      <c r="A275" s="45"/>
      <c r="B275" s="45"/>
      <c r="C275" s="45"/>
      <c r="D275" s="45"/>
      <c r="E275" s="7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5.6">
      <c r="A276" s="45"/>
      <c r="B276" s="45"/>
      <c r="C276" s="45"/>
      <c r="D276" s="45"/>
      <c r="E276" s="7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5.6">
      <c r="A277" s="45"/>
      <c r="B277" s="45"/>
      <c r="C277" s="45"/>
      <c r="D277" s="45"/>
      <c r="E277" s="7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5.6">
      <c r="A278" s="45"/>
      <c r="B278" s="45"/>
      <c r="C278" s="45"/>
      <c r="D278" s="45"/>
      <c r="E278" s="7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5.6">
      <c r="A279" s="45"/>
      <c r="B279" s="45"/>
      <c r="C279" s="45"/>
      <c r="D279" s="45"/>
      <c r="E279" s="7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5.6">
      <c r="A280" s="45"/>
      <c r="B280" s="45"/>
      <c r="C280" s="45"/>
      <c r="D280" s="45"/>
      <c r="E280" s="7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5.6">
      <c r="A281" s="45"/>
      <c r="B281" s="45"/>
      <c r="C281" s="45"/>
      <c r="D281" s="45"/>
      <c r="E281" s="7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5.6">
      <c r="A282" s="45"/>
      <c r="B282" s="45"/>
      <c r="C282" s="45"/>
      <c r="D282" s="45"/>
      <c r="E282" s="7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5.6">
      <c r="A283" s="45"/>
      <c r="B283" s="45"/>
      <c r="C283" s="45"/>
      <c r="D283" s="45"/>
      <c r="E283" s="7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5.6">
      <c r="A284" s="45"/>
      <c r="B284" s="45"/>
      <c r="C284" s="45"/>
      <c r="D284" s="45"/>
      <c r="E284" s="7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5.6">
      <c r="A285" s="45"/>
      <c r="B285" s="45"/>
      <c r="C285" s="45"/>
      <c r="D285" s="45"/>
      <c r="E285" s="7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5.6">
      <c r="A286" s="45"/>
      <c r="B286" s="45"/>
      <c r="C286" s="45"/>
      <c r="D286" s="45"/>
      <c r="E286" s="7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5.6">
      <c r="A287" s="45"/>
      <c r="B287" s="45"/>
      <c r="C287" s="45"/>
      <c r="D287" s="45"/>
      <c r="E287" s="7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5.6">
      <c r="A288" s="45"/>
      <c r="B288" s="45"/>
      <c r="C288" s="45"/>
      <c r="D288" s="45"/>
      <c r="E288" s="7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5.6">
      <c r="A289" s="45"/>
      <c r="B289" s="45"/>
      <c r="C289" s="45"/>
      <c r="D289" s="45"/>
      <c r="E289" s="7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5.6">
      <c r="A290" s="45"/>
      <c r="B290" s="45"/>
      <c r="C290" s="45"/>
      <c r="D290" s="45"/>
      <c r="E290" s="7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5.6">
      <c r="A291" s="45"/>
      <c r="B291" s="45"/>
      <c r="C291" s="45"/>
      <c r="D291" s="45"/>
      <c r="E291" s="7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5.6">
      <c r="A292" s="45"/>
      <c r="B292" s="45"/>
      <c r="C292" s="45"/>
      <c r="D292" s="45"/>
      <c r="E292" s="7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5.6">
      <c r="A293" s="45"/>
      <c r="B293" s="45"/>
      <c r="C293" s="45"/>
      <c r="D293" s="45"/>
      <c r="E293" s="7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5.6">
      <c r="A294" s="45"/>
      <c r="B294" s="45"/>
      <c r="C294" s="45"/>
      <c r="D294" s="45"/>
      <c r="E294" s="7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5.6">
      <c r="A295" s="45"/>
      <c r="B295" s="45"/>
      <c r="C295" s="45"/>
      <c r="D295" s="45"/>
      <c r="E295" s="7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5.6">
      <c r="A296" s="45"/>
      <c r="B296" s="45"/>
      <c r="C296" s="45"/>
      <c r="D296" s="45"/>
      <c r="E296" s="7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5.6">
      <c r="A297" s="45"/>
      <c r="B297" s="45"/>
      <c r="C297" s="45"/>
      <c r="D297" s="45"/>
      <c r="E297" s="7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5.6">
      <c r="A298" s="45"/>
      <c r="B298" s="45"/>
      <c r="C298" s="45"/>
      <c r="D298" s="45"/>
      <c r="E298" s="7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5.6">
      <c r="A299" s="45"/>
      <c r="B299" s="45"/>
      <c r="C299" s="45"/>
      <c r="D299" s="45"/>
      <c r="E299" s="7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5.6">
      <c r="A300" s="45"/>
      <c r="B300" s="45"/>
      <c r="C300" s="45"/>
      <c r="D300" s="45"/>
      <c r="E300" s="7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5.6">
      <c r="A301" s="45"/>
      <c r="B301" s="45"/>
      <c r="C301" s="45"/>
      <c r="D301" s="45"/>
      <c r="E301" s="7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5.6">
      <c r="A302" s="45"/>
      <c r="B302" s="45"/>
      <c r="C302" s="45"/>
      <c r="D302" s="45"/>
      <c r="E302" s="7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5.6">
      <c r="A303" s="45"/>
      <c r="B303" s="45"/>
      <c r="C303" s="45"/>
      <c r="D303" s="45"/>
      <c r="E303" s="7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5.6">
      <c r="A304" s="45"/>
      <c r="B304" s="45"/>
      <c r="C304" s="45"/>
      <c r="D304" s="45"/>
      <c r="E304" s="7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5.6">
      <c r="A305" s="45"/>
      <c r="B305" s="45"/>
      <c r="C305" s="45"/>
      <c r="D305" s="45"/>
      <c r="E305" s="7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5.6">
      <c r="A306" s="45"/>
      <c r="B306" s="45"/>
      <c r="C306" s="45"/>
      <c r="D306" s="45"/>
      <c r="E306" s="7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5.6">
      <c r="A307" s="45"/>
      <c r="B307" s="45"/>
      <c r="C307" s="45"/>
      <c r="D307" s="45"/>
      <c r="E307" s="7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5.6">
      <c r="A308" s="45"/>
      <c r="B308" s="45"/>
      <c r="C308" s="45"/>
      <c r="D308" s="45"/>
      <c r="E308" s="7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5.6">
      <c r="A309" s="45"/>
      <c r="B309" s="45"/>
      <c r="C309" s="45"/>
      <c r="D309" s="45"/>
      <c r="E309" s="7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5.6">
      <c r="A310" s="45"/>
      <c r="B310" s="45"/>
      <c r="C310" s="45"/>
      <c r="D310" s="45"/>
      <c r="E310" s="7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5.6">
      <c r="A311" s="45"/>
      <c r="B311" s="45"/>
      <c r="C311" s="45"/>
      <c r="D311" s="45"/>
      <c r="E311" s="7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5.6">
      <c r="A312" s="45"/>
      <c r="B312" s="45"/>
      <c r="C312" s="45"/>
      <c r="D312" s="45"/>
      <c r="E312" s="7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5.6">
      <c r="A313" s="45"/>
      <c r="B313" s="45"/>
      <c r="C313" s="45"/>
      <c r="D313" s="45"/>
      <c r="E313" s="7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5.6">
      <c r="A314" s="45"/>
      <c r="B314" s="45"/>
      <c r="C314" s="45"/>
      <c r="D314" s="45"/>
      <c r="E314" s="7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5.6">
      <c r="A315" s="45"/>
      <c r="B315" s="45"/>
      <c r="C315" s="45"/>
      <c r="D315" s="45"/>
      <c r="E315" s="7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5.6">
      <c r="A316" s="45"/>
      <c r="B316" s="45"/>
      <c r="C316" s="45"/>
      <c r="D316" s="45"/>
      <c r="E316" s="7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5.6">
      <c r="A317" s="45"/>
      <c r="B317" s="45"/>
      <c r="C317" s="45"/>
      <c r="D317" s="45"/>
      <c r="E317" s="7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5.6">
      <c r="A318" s="45"/>
      <c r="B318" s="45"/>
      <c r="C318" s="45"/>
      <c r="D318" s="45"/>
      <c r="E318" s="7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5.6">
      <c r="A319" s="45"/>
      <c r="B319" s="45"/>
      <c r="C319" s="45"/>
      <c r="D319" s="45"/>
      <c r="E319" s="7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5.6">
      <c r="A320" s="45"/>
      <c r="B320" s="45"/>
      <c r="C320" s="45"/>
      <c r="D320" s="45"/>
      <c r="E320" s="7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5.6">
      <c r="A321" s="45"/>
      <c r="B321" s="45"/>
      <c r="C321" s="45"/>
      <c r="D321" s="45"/>
      <c r="E321" s="7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5.6">
      <c r="A322" s="45"/>
      <c r="B322" s="45"/>
      <c r="C322" s="45"/>
      <c r="D322" s="45"/>
      <c r="E322" s="7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5.6">
      <c r="A323" s="45"/>
      <c r="B323" s="45"/>
      <c r="C323" s="45"/>
      <c r="D323" s="45"/>
      <c r="E323" s="7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5.6">
      <c r="A324" s="45"/>
      <c r="B324" s="45"/>
      <c r="C324" s="45"/>
      <c r="D324" s="45"/>
      <c r="E324" s="7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5.6">
      <c r="A325" s="45"/>
      <c r="B325" s="45"/>
      <c r="C325" s="45"/>
      <c r="D325" s="45"/>
      <c r="E325" s="7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5.6">
      <c r="A326" s="45"/>
      <c r="B326" s="45"/>
      <c r="C326" s="45"/>
      <c r="D326" s="45"/>
      <c r="E326" s="7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5.6">
      <c r="A327" s="45"/>
      <c r="B327" s="45"/>
      <c r="C327" s="45"/>
      <c r="D327" s="45"/>
      <c r="E327" s="7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5.6">
      <c r="A328" s="45"/>
      <c r="B328" s="45"/>
      <c r="C328" s="45"/>
      <c r="D328" s="45"/>
      <c r="E328" s="7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5.6">
      <c r="A329" s="45"/>
      <c r="B329" s="45"/>
      <c r="C329" s="45"/>
      <c r="D329" s="45"/>
      <c r="E329" s="7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5.6">
      <c r="A330" s="45"/>
      <c r="B330" s="45"/>
      <c r="C330" s="45"/>
      <c r="D330" s="45"/>
      <c r="E330" s="7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5.6">
      <c r="A331" s="45"/>
      <c r="B331" s="45"/>
      <c r="C331" s="45"/>
      <c r="D331" s="45"/>
      <c r="E331" s="7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5.6">
      <c r="A332" s="45"/>
      <c r="B332" s="45"/>
      <c r="C332" s="45"/>
      <c r="D332" s="45"/>
      <c r="E332" s="7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5.6">
      <c r="A333" s="45"/>
      <c r="B333" s="45"/>
      <c r="C333" s="45"/>
      <c r="D333" s="45"/>
      <c r="E333" s="7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5.6">
      <c r="A334" s="45"/>
      <c r="B334" s="45"/>
      <c r="C334" s="45"/>
      <c r="D334" s="45"/>
      <c r="E334" s="7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5.6">
      <c r="A335" s="45"/>
      <c r="B335" s="45"/>
      <c r="C335" s="45"/>
      <c r="D335" s="45"/>
      <c r="E335" s="7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5.6">
      <c r="A336" s="45"/>
      <c r="B336" s="45"/>
      <c r="C336" s="45"/>
      <c r="D336" s="45"/>
      <c r="E336" s="7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5.6">
      <c r="A337" s="45"/>
      <c r="B337" s="45"/>
      <c r="C337" s="45"/>
      <c r="D337" s="45"/>
      <c r="E337" s="7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5.6">
      <c r="A338" s="45"/>
      <c r="B338" s="45"/>
      <c r="C338" s="45"/>
      <c r="D338" s="45"/>
      <c r="E338" s="7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5.6">
      <c r="A339" s="45"/>
      <c r="B339" s="45"/>
      <c r="C339" s="45"/>
      <c r="D339" s="45"/>
      <c r="E339" s="7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5.6">
      <c r="A340" s="45"/>
      <c r="B340" s="45"/>
      <c r="C340" s="45"/>
      <c r="D340" s="45"/>
      <c r="E340" s="7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5.6">
      <c r="A341" s="45"/>
      <c r="B341" s="45"/>
      <c r="C341" s="45"/>
      <c r="D341" s="45"/>
      <c r="E341" s="7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5.6">
      <c r="A342" s="45"/>
      <c r="B342" s="45"/>
      <c r="C342" s="45"/>
      <c r="D342" s="45"/>
      <c r="E342" s="7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5.6">
      <c r="A343" s="45"/>
      <c r="B343" s="45"/>
      <c r="C343" s="45"/>
      <c r="D343" s="45"/>
      <c r="E343" s="7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5.6">
      <c r="A344" s="45"/>
      <c r="B344" s="45"/>
      <c r="C344" s="45"/>
      <c r="D344" s="45"/>
      <c r="E344" s="7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5.6">
      <c r="A345" s="45"/>
      <c r="B345" s="45"/>
      <c r="C345" s="45"/>
      <c r="D345" s="45"/>
      <c r="E345" s="7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5.6">
      <c r="A346" s="45"/>
      <c r="B346" s="45"/>
      <c r="C346" s="45"/>
      <c r="D346" s="45"/>
      <c r="E346" s="7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5.6">
      <c r="A347" s="45"/>
      <c r="B347" s="45"/>
      <c r="C347" s="45"/>
      <c r="D347" s="45"/>
      <c r="E347" s="7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5.6">
      <c r="A348" s="45"/>
      <c r="B348" s="45"/>
      <c r="C348" s="45"/>
      <c r="D348" s="45"/>
      <c r="E348" s="7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5.6">
      <c r="A349" s="45"/>
      <c r="B349" s="45"/>
      <c r="C349" s="45"/>
      <c r="D349" s="45"/>
      <c r="E349" s="7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5.6">
      <c r="A350" s="45"/>
      <c r="B350" s="45"/>
      <c r="C350" s="45"/>
      <c r="D350" s="45"/>
      <c r="E350" s="7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5.6">
      <c r="A351" s="45"/>
      <c r="B351" s="45"/>
      <c r="C351" s="45"/>
      <c r="D351" s="45"/>
      <c r="E351" s="7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5.6">
      <c r="A352" s="45"/>
      <c r="B352" s="45"/>
      <c r="C352" s="45"/>
      <c r="D352" s="45"/>
      <c r="E352" s="7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5.6">
      <c r="A353" s="45"/>
      <c r="B353" s="45"/>
      <c r="C353" s="45"/>
      <c r="D353" s="45"/>
      <c r="E353" s="7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5.6">
      <c r="A354" s="45"/>
      <c r="B354" s="45"/>
      <c r="C354" s="45"/>
      <c r="D354" s="45"/>
      <c r="E354" s="7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5.6">
      <c r="A355" s="45"/>
      <c r="B355" s="45"/>
      <c r="C355" s="45"/>
      <c r="D355" s="45"/>
      <c r="E355" s="7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5.6">
      <c r="A356" s="45"/>
      <c r="B356" s="45"/>
      <c r="C356" s="45"/>
      <c r="D356" s="45"/>
      <c r="E356" s="7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5.6">
      <c r="A357" s="45"/>
      <c r="B357" s="45"/>
      <c r="C357" s="45"/>
      <c r="D357" s="45"/>
      <c r="E357" s="7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5.6">
      <c r="A358" s="45"/>
      <c r="B358" s="45"/>
      <c r="C358" s="45"/>
      <c r="D358" s="45"/>
      <c r="E358" s="7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5.6">
      <c r="A359" s="45"/>
      <c r="B359" s="45"/>
      <c r="C359" s="45"/>
      <c r="D359" s="45"/>
      <c r="E359" s="7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5.6">
      <c r="A360" s="45"/>
      <c r="B360" s="45"/>
      <c r="C360" s="45"/>
      <c r="D360" s="45"/>
      <c r="E360" s="7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5.6">
      <c r="A361" s="45"/>
      <c r="B361" s="45"/>
      <c r="C361" s="45"/>
      <c r="D361" s="45"/>
      <c r="E361" s="7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5.6">
      <c r="A362" s="45"/>
      <c r="B362" s="45"/>
      <c r="C362" s="45"/>
      <c r="D362" s="45"/>
      <c r="E362" s="7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5.6">
      <c r="A363" s="45"/>
      <c r="B363" s="45"/>
      <c r="C363" s="45"/>
      <c r="D363" s="45"/>
      <c r="E363" s="7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5.6">
      <c r="A364" s="45"/>
      <c r="B364" s="45"/>
      <c r="C364" s="45"/>
      <c r="D364" s="45"/>
      <c r="E364" s="7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5.6">
      <c r="A365" s="45"/>
      <c r="B365" s="45"/>
      <c r="C365" s="45"/>
      <c r="D365" s="45"/>
      <c r="E365" s="7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5.6">
      <c r="A366" s="45"/>
      <c r="B366" s="45"/>
      <c r="C366" s="45"/>
      <c r="D366" s="45"/>
      <c r="E366" s="7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5.6">
      <c r="A367" s="45"/>
      <c r="B367" s="45"/>
      <c r="C367" s="45"/>
      <c r="D367" s="45"/>
      <c r="E367" s="7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5.6">
      <c r="A368" s="45"/>
      <c r="B368" s="45"/>
      <c r="C368" s="45"/>
      <c r="D368" s="45"/>
      <c r="E368" s="7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5.6">
      <c r="A369" s="45"/>
      <c r="B369" s="45"/>
      <c r="C369" s="45"/>
      <c r="D369" s="45"/>
      <c r="E369" s="7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5.6">
      <c r="A370" s="45"/>
      <c r="B370" s="45"/>
      <c r="C370" s="45"/>
      <c r="D370" s="45"/>
      <c r="E370" s="7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5.6">
      <c r="A371" s="45"/>
      <c r="B371" s="45"/>
      <c r="C371" s="45"/>
      <c r="D371" s="45"/>
      <c r="E371" s="7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5.6">
      <c r="A372" s="45"/>
      <c r="B372" s="45"/>
      <c r="C372" s="45"/>
      <c r="D372" s="45"/>
      <c r="E372" s="7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5.6">
      <c r="A373" s="45"/>
      <c r="B373" s="45"/>
      <c r="C373" s="45"/>
      <c r="D373" s="45"/>
      <c r="E373" s="7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5.6">
      <c r="A374" s="45"/>
      <c r="B374" s="45"/>
      <c r="C374" s="45"/>
      <c r="D374" s="45"/>
      <c r="E374" s="7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5.6">
      <c r="A375" s="45"/>
      <c r="B375" s="45"/>
      <c r="C375" s="45"/>
      <c r="D375" s="45"/>
      <c r="E375" s="7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5.6">
      <c r="A376" s="45"/>
      <c r="B376" s="45"/>
      <c r="C376" s="45"/>
      <c r="D376" s="45"/>
      <c r="E376" s="7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5.6">
      <c r="A377" s="45"/>
      <c r="B377" s="45"/>
      <c r="C377" s="45"/>
      <c r="D377" s="45"/>
      <c r="E377" s="7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5.6">
      <c r="A378" s="45"/>
      <c r="B378" s="45"/>
      <c r="C378" s="45"/>
      <c r="D378" s="45"/>
      <c r="E378" s="7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5.6">
      <c r="A379" s="45"/>
      <c r="B379" s="45"/>
      <c r="C379" s="45"/>
      <c r="D379" s="45"/>
      <c r="E379" s="7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5.6">
      <c r="A380" s="45"/>
      <c r="B380" s="45"/>
      <c r="C380" s="45"/>
      <c r="D380" s="45"/>
      <c r="E380" s="7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5.6">
      <c r="A381" s="45"/>
      <c r="B381" s="45"/>
      <c r="C381" s="45"/>
      <c r="D381" s="45"/>
      <c r="E381" s="7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5.6">
      <c r="A382" s="45"/>
      <c r="B382" s="45"/>
      <c r="C382" s="45"/>
      <c r="D382" s="45"/>
      <c r="E382" s="7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5.6">
      <c r="A383" s="45"/>
      <c r="B383" s="45"/>
      <c r="C383" s="45"/>
      <c r="D383" s="45"/>
      <c r="E383" s="7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5.6">
      <c r="A384" s="45"/>
      <c r="B384" s="45"/>
      <c r="C384" s="45"/>
      <c r="D384" s="45"/>
      <c r="E384" s="7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5.6">
      <c r="A385" s="45"/>
      <c r="B385" s="45"/>
      <c r="C385" s="45"/>
      <c r="D385" s="45"/>
      <c r="E385" s="7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5.6">
      <c r="A386" s="45"/>
      <c r="B386" s="45"/>
      <c r="C386" s="45"/>
      <c r="D386" s="45"/>
      <c r="E386" s="7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5.6">
      <c r="A387" s="45"/>
      <c r="B387" s="45"/>
      <c r="C387" s="45"/>
      <c r="D387" s="45"/>
      <c r="E387" s="7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5.6">
      <c r="A388" s="45"/>
      <c r="B388" s="45"/>
      <c r="C388" s="45"/>
      <c r="D388" s="45"/>
      <c r="E388" s="7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5.6">
      <c r="A389" s="45"/>
      <c r="B389" s="45"/>
      <c r="C389" s="45"/>
      <c r="D389" s="45"/>
      <c r="E389" s="7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5.6">
      <c r="A390" s="45"/>
      <c r="B390" s="45"/>
      <c r="C390" s="45"/>
      <c r="D390" s="45"/>
      <c r="E390" s="7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5.6">
      <c r="A391" s="45"/>
      <c r="B391" s="45"/>
      <c r="C391" s="45"/>
      <c r="D391" s="45"/>
      <c r="E391" s="7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5.6">
      <c r="A392" s="45"/>
      <c r="B392" s="45"/>
      <c r="C392" s="45"/>
      <c r="D392" s="45"/>
      <c r="E392" s="7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5.6">
      <c r="A393" s="45"/>
      <c r="B393" s="45"/>
      <c r="C393" s="45"/>
      <c r="D393" s="45"/>
      <c r="E393" s="7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5.6">
      <c r="A394" s="45"/>
      <c r="B394" s="45"/>
      <c r="C394" s="45"/>
      <c r="D394" s="45"/>
      <c r="E394" s="7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5.6">
      <c r="A395" s="45"/>
      <c r="B395" s="45"/>
      <c r="C395" s="45"/>
      <c r="D395" s="45"/>
      <c r="E395" s="7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5.6">
      <c r="A396" s="45"/>
      <c r="B396" s="45"/>
      <c r="C396" s="45"/>
      <c r="D396" s="45"/>
      <c r="E396" s="7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5.6">
      <c r="A397" s="45"/>
      <c r="B397" s="45"/>
      <c r="C397" s="45"/>
      <c r="D397" s="45"/>
      <c r="E397" s="7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5.6">
      <c r="A398" s="45"/>
      <c r="B398" s="45"/>
      <c r="C398" s="45"/>
      <c r="D398" s="45"/>
      <c r="E398" s="7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5.6">
      <c r="A399" s="45"/>
      <c r="B399" s="45"/>
      <c r="C399" s="45"/>
      <c r="D399" s="45"/>
      <c r="E399" s="7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5.6">
      <c r="A400" s="45"/>
      <c r="B400" s="45"/>
      <c r="C400" s="45"/>
      <c r="D400" s="45"/>
      <c r="E400" s="7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5.6">
      <c r="A401" s="45"/>
      <c r="B401" s="45"/>
      <c r="C401" s="45"/>
      <c r="D401" s="45"/>
      <c r="E401" s="7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5.6">
      <c r="A402" s="45"/>
      <c r="B402" s="45"/>
      <c r="C402" s="45"/>
      <c r="D402" s="45"/>
      <c r="E402" s="7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5.6">
      <c r="A403" s="45"/>
      <c r="B403" s="45"/>
      <c r="C403" s="45"/>
      <c r="D403" s="45"/>
      <c r="E403" s="7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5.6">
      <c r="A404" s="45"/>
      <c r="B404" s="45"/>
      <c r="C404" s="45"/>
      <c r="D404" s="45"/>
      <c r="E404" s="7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5.6">
      <c r="A405" s="45"/>
      <c r="B405" s="45"/>
      <c r="C405" s="45"/>
      <c r="D405" s="45"/>
      <c r="E405" s="7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5.6">
      <c r="A406" s="45"/>
      <c r="B406" s="45"/>
      <c r="C406" s="45"/>
      <c r="D406" s="45"/>
      <c r="E406" s="7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5.6">
      <c r="A407" s="45"/>
      <c r="B407" s="45"/>
      <c r="C407" s="45"/>
      <c r="D407" s="45"/>
      <c r="E407" s="7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5.6">
      <c r="A408" s="45"/>
      <c r="B408" s="45"/>
      <c r="C408" s="45"/>
      <c r="D408" s="45"/>
      <c r="E408" s="7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5.6">
      <c r="A409" s="45"/>
      <c r="B409" s="45"/>
      <c r="C409" s="45"/>
      <c r="D409" s="45"/>
      <c r="E409" s="7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5.6">
      <c r="A410" s="45"/>
      <c r="B410" s="45"/>
      <c r="C410" s="45"/>
      <c r="D410" s="45"/>
      <c r="E410" s="7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5.6">
      <c r="A411" s="45"/>
      <c r="B411" s="45"/>
      <c r="C411" s="45"/>
      <c r="D411" s="45"/>
      <c r="E411" s="7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5.6">
      <c r="A412" s="45"/>
      <c r="B412" s="45"/>
      <c r="C412" s="45"/>
      <c r="D412" s="45"/>
      <c r="E412" s="7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5.6">
      <c r="A413" s="45"/>
      <c r="B413" s="45"/>
      <c r="C413" s="45"/>
      <c r="D413" s="45"/>
      <c r="E413" s="7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5.6">
      <c r="A414" s="45"/>
      <c r="B414" s="45"/>
      <c r="C414" s="45"/>
      <c r="D414" s="45"/>
      <c r="E414" s="7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5.6">
      <c r="A415" s="45"/>
      <c r="B415" s="45"/>
      <c r="C415" s="45"/>
      <c r="D415" s="45"/>
      <c r="E415" s="7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5.6">
      <c r="A416" s="45"/>
      <c r="B416" s="45"/>
      <c r="C416" s="45"/>
      <c r="D416" s="45"/>
      <c r="E416" s="7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5.6">
      <c r="A417" s="45"/>
      <c r="B417" s="45"/>
      <c r="C417" s="45"/>
      <c r="D417" s="45"/>
      <c r="E417" s="7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5.6">
      <c r="A418" s="45"/>
      <c r="B418" s="45"/>
      <c r="C418" s="45"/>
      <c r="D418" s="45"/>
      <c r="E418" s="7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5.6">
      <c r="A419" s="45"/>
      <c r="B419" s="45"/>
      <c r="C419" s="45"/>
      <c r="D419" s="45"/>
      <c r="E419" s="7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5.6">
      <c r="A420" s="45"/>
      <c r="B420" s="45"/>
      <c r="C420" s="45"/>
      <c r="D420" s="45"/>
      <c r="E420" s="7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5.6">
      <c r="A421" s="45"/>
      <c r="B421" s="45"/>
      <c r="C421" s="45"/>
      <c r="D421" s="45"/>
      <c r="E421" s="7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5.6">
      <c r="A422" s="45"/>
      <c r="B422" s="45"/>
      <c r="C422" s="45"/>
      <c r="D422" s="45"/>
      <c r="E422" s="7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5.6">
      <c r="A423" s="45"/>
      <c r="B423" s="45"/>
      <c r="C423" s="45"/>
      <c r="D423" s="45"/>
      <c r="E423" s="7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5.6">
      <c r="A424" s="45"/>
      <c r="B424" s="45"/>
      <c r="C424" s="45"/>
      <c r="D424" s="45"/>
      <c r="E424" s="7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5.6">
      <c r="A425" s="45"/>
      <c r="B425" s="45"/>
      <c r="C425" s="45"/>
      <c r="D425" s="45"/>
      <c r="E425" s="7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5.6">
      <c r="A426" s="45"/>
      <c r="B426" s="45"/>
      <c r="C426" s="45"/>
      <c r="D426" s="45"/>
      <c r="E426" s="7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5.6">
      <c r="A427" s="45"/>
      <c r="B427" s="45"/>
      <c r="C427" s="45"/>
      <c r="D427" s="45"/>
      <c r="E427" s="7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5.6">
      <c r="A428" s="45"/>
      <c r="B428" s="45"/>
      <c r="C428" s="45"/>
      <c r="D428" s="45"/>
      <c r="E428" s="7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5.6">
      <c r="A429" s="45"/>
      <c r="B429" s="45"/>
      <c r="C429" s="45"/>
      <c r="D429" s="45"/>
      <c r="E429" s="7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5.6">
      <c r="A430" s="45"/>
      <c r="B430" s="45"/>
      <c r="C430" s="45"/>
      <c r="D430" s="45"/>
      <c r="E430" s="7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5.6">
      <c r="A431" s="45"/>
      <c r="B431" s="45"/>
      <c r="C431" s="45"/>
      <c r="D431" s="45"/>
      <c r="E431" s="7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5.6">
      <c r="A432" s="45"/>
      <c r="B432" s="45"/>
      <c r="C432" s="45"/>
      <c r="D432" s="45"/>
      <c r="E432" s="7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5.6">
      <c r="A433" s="45"/>
      <c r="B433" s="45"/>
      <c r="C433" s="45"/>
      <c r="D433" s="45"/>
      <c r="E433" s="7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5.6">
      <c r="A434" s="45"/>
      <c r="B434" s="45"/>
      <c r="C434" s="45"/>
      <c r="D434" s="45"/>
      <c r="E434" s="7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5.6">
      <c r="A435" s="45"/>
      <c r="B435" s="45"/>
      <c r="C435" s="45"/>
      <c r="D435" s="45"/>
      <c r="E435" s="7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5.6">
      <c r="A436" s="45"/>
      <c r="B436" s="45"/>
      <c r="C436" s="45"/>
      <c r="D436" s="45"/>
      <c r="E436" s="7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5.6">
      <c r="A437" s="45"/>
      <c r="B437" s="45"/>
      <c r="C437" s="45"/>
      <c r="D437" s="45"/>
      <c r="E437" s="7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5.6">
      <c r="A438" s="45"/>
      <c r="B438" s="45"/>
      <c r="C438" s="45"/>
      <c r="D438" s="45"/>
      <c r="E438" s="7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5.6">
      <c r="A439" s="45"/>
      <c r="B439" s="45"/>
      <c r="C439" s="45"/>
      <c r="D439" s="45"/>
      <c r="E439" s="7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5.6">
      <c r="A440" s="45"/>
      <c r="B440" s="45"/>
      <c r="C440" s="45"/>
      <c r="D440" s="45"/>
      <c r="E440" s="7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5.6">
      <c r="A441" s="45"/>
      <c r="B441" s="45"/>
      <c r="C441" s="45"/>
      <c r="D441" s="45"/>
      <c r="E441" s="7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5.6">
      <c r="A442" s="45"/>
      <c r="B442" s="45"/>
      <c r="C442" s="45"/>
      <c r="D442" s="45"/>
      <c r="E442" s="7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5.6">
      <c r="A443" s="45"/>
      <c r="B443" s="45"/>
      <c r="C443" s="45"/>
      <c r="D443" s="45"/>
      <c r="E443" s="7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5.6">
      <c r="A444" s="45"/>
      <c r="B444" s="45"/>
      <c r="C444" s="45"/>
      <c r="D444" s="45"/>
      <c r="E444" s="7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5.6">
      <c r="A445" s="45"/>
      <c r="B445" s="45"/>
      <c r="C445" s="45"/>
      <c r="D445" s="45"/>
      <c r="E445" s="7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5.6">
      <c r="A446" s="45"/>
      <c r="B446" s="45"/>
      <c r="C446" s="45"/>
      <c r="D446" s="45"/>
      <c r="E446" s="7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5.6">
      <c r="A447" s="45"/>
      <c r="B447" s="45"/>
      <c r="C447" s="45"/>
      <c r="D447" s="45"/>
      <c r="E447" s="7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5.6">
      <c r="A448" s="45"/>
      <c r="B448" s="45"/>
      <c r="C448" s="45"/>
      <c r="D448" s="45"/>
      <c r="E448" s="7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5.6">
      <c r="A449" s="45"/>
      <c r="B449" s="45"/>
      <c r="C449" s="45"/>
      <c r="D449" s="45"/>
      <c r="E449" s="7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5.6">
      <c r="A450" s="45"/>
      <c r="B450" s="45"/>
      <c r="C450" s="45"/>
      <c r="D450" s="45"/>
      <c r="E450" s="7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5.6">
      <c r="A451" s="45"/>
      <c r="B451" s="45"/>
      <c r="C451" s="45"/>
      <c r="D451" s="45"/>
      <c r="E451" s="7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5.6">
      <c r="A452" s="45"/>
      <c r="B452" s="45"/>
      <c r="C452" s="45"/>
      <c r="D452" s="45"/>
      <c r="E452" s="7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5.6">
      <c r="A453" s="45"/>
      <c r="B453" s="45"/>
      <c r="C453" s="45"/>
      <c r="D453" s="45"/>
      <c r="E453" s="7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5.6">
      <c r="A454" s="45"/>
      <c r="B454" s="45"/>
      <c r="C454" s="45"/>
      <c r="D454" s="45"/>
      <c r="E454" s="7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5.6">
      <c r="A455" s="45"/>
      <c r="B455" s="45"/>
      <c r="C455" s="45"/>
      <c r="D455" s="45"/>
      <c r="E455" s="7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5.6">
      <c r="A456" s="45"/>
      <c r="B456" s="45"/>
      <c r="C456" s="45"/>
      <c r="D456" s="45"/>
      <c r="E456" s="7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5.6">
      <c r="A457" s="45"/>
      <c r="B457" s="45"/>
      <c r="C457" s="45"/>
      <c r="D457" s="45"/>
      <c r="E457" s="7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5.6">
      <c r="A458" s="45"/>
      <c r="B458" s="45"/>
      <c r="C458" s="45"/>
      <c r="D458" s="45"/>
      <c r="E458" s="7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5.6">
      <c r="A459" s="45"/>
      <c r="B459" s="45"/>
      <c r="C459" s="45"/>
      <c r="D459" s="45"/>
      <c r="E459" s="7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5.6">
      <c r="A460" s="45"/>
      <c r="B460" s="45"/>
      <c r="C460" s="45"/>
      <c r="D460" s="45"/>
      <c r="E460" s="7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5.6">
      <c r="A461" s="45"/>
      <c r="B461" s="45"/>
      <c r="C461" s="45"/>
      <c r="D461" s="45"/>
      <c r="E461" s="7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5.6">
      <c r="A462" s="45"/>
      <c r="B462" s="45"/>
      <c r="C462" s="45"/>
      <c r="D462" s="45"/>
      <c r="E462" s="7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5.6">
      <c r="A463" s="45"/>
      <c r="B463" s="45"/>
      <c r="C463" s="45"/>
      <c r="D463" s="45"/>
      <c r="E463" s="7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5.6">
      <c r="A464" s="45"/>
      <c r="B464" s="45"/>
      <c r="C464" s="45"/>
      <c r="D464" s="45"/>
      <c r="E464" s="7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5.6">
      <c r="A465" s="45"/>
      <c r="B465" s="45"/>
      <c r="C465" s="45"/>
      <c r="D465" s="45"/>
      <c r="E465" s="7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5.6">
      <c r="A466" s="45"/>
      <c r="B466" s="45"/>
      <c r="C466" s="45"/>
      <c r="D466" s="45"/>
      <c r="E466" s="7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5.6">
      <c r="A467" s="45"/>
      <c r="B467" s="45"/>
      <c r="C467" s="45"/>
      <c r="D467" s="45"/>
      <c r="E467" s="7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5.6">
      <c r="A468" s="45"/>
      <c r="B468" s="45"/>
      <c r="C468" s="45"/>
      <c r="D468" s="45"/>
      <c r="E468" s="7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5.6">
      <c r="A469" s="45"/>
      <c r="B469" s="45"/>
      <c r="C469" s="45"/>
      <c r="D469" s="45"/>
      <c r="E469" s="7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5.6">
      <c r="A470" s="45"/>
      <c r="B470" s="45"/>
      <c r="C470" s="45"/>
      <c r="D470" s="45"/>
      <c r="E470" s="7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5.6">
      <c r="A471" s="45"/>
      <c r="B471" s="45"/>
      <c r="C471" s="45"/>
      <c r="D471" s="45"/>
      <c r="E471" s="7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5.6">
      <c r="A472" s="45"/>
      <c r="B472" s="45"/>
      <c r="C472" s="45"/>
      <c r="D472" s="45"/>
      <c r="E472" s="7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5.6">
      <c r="A473" s="45"/>
      <c r="B473" s="45"/>
      <c r="C473" s="45"/>
      <c r="D473" s="45"/>
      <c r="E473" s="7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5.6">
      <c r="A474" s="45"/>
      <c r="B474" s="45"/>
      <c r="C474" s="45"/>
      <c r="D474" s="45"/>
      <c r="E474" s="7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5.6">
      <c r="A475" s="45"/>
      <c r="B475" s="45"/>
      <c r="C475" s="45"/>
      <c r="D475" s="45"/>
      <c r="E475" s="7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5.6">
      <c r="A476" s="45"/>
      <c r="B476" s="45"/>
      <c r="C476" s="45"/>
      <c r="D476" s="45"/>
      <c r="E476" s="7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5.6">
      <c r="A477" s="45"/>
      <c r="B477" s="45"/>
      <c r="C477" s="45"/>
      <c r="D477" s="45"/>
      <c r="E477" s="7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5.6">
      <c r="A478" s="45"/>
      <c r="B478" s="45"/>
      <c r="C478" s="45"/>
      <c r="D478" s="45"/>
      <c r="E478" s="7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5.6">
      <c r="A479" s="45"/>
      <c r="B479" s="45"/>
      <c r="C479" s="45"/>
      <c r="D479" s="45"/>
      <c r="E479" s="7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5.6">
      <c r="A480" s="45"/>
      <c r="B480" s="45"/>
      <c r="C480" s="45"/>
      <c r="D480" s="45"/>
      <c r="E480" s="7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5.6">
      <c r="A481" s="45"/>
      <c r="B481" s="45"/>
      <c r="C481" s="45"/>
      <c r="D481" s="45"/>
      <c r="E481" s="7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5.6">
      <c r="A482" s="45"/>
      <c r="B482" s="45"/>
      <c r="C482" s="45"/>
      <c r="D482" s="45"/>
      <c r="E482" s="7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5.6">
      <c r="A483" s="45"/>
      <c r="B483" s="45"/>
      <c r="C483" s="45"/>
      <c r="D483" s="45"/>
      <c r="E483" s="7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5.6">
      <c r="A484" s="45"/>
      <c r="B484" s="45"/>
      <c r="C484" s="45"/>
      <c r="D484" s="45"/>
      <c r="E484" s="7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5.6">
      <c r="A485" s="45"/>
      <c r="B485" s="45"/>
      <c r="C485" s="45"/>
      <c r="D485" s="45"/>
      <c r="E485" s="7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5.6">
      <c r="A486" s="45"/>
      <c r="B486" s="45"/>
      <c r="C486" s="45"/>
      <c r="D486" s="45"/>
      <c r="E486" s="7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5.6">
      <c r="A487" s="45"/>
      <c r="B487" s="45"/>
      <c r="C487" s="45"/>
      <c r="D487" s="45"/>
      <c r="E487" s="7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5.6">
      <c r="A488" s="45"/>
      <c r="B488" s="45"/>
      <c r="C488" s="45"/>
      <c r="D488" s="45"/>
      <c r="E488" s="7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5.6">
      <c r="A489" s="45"/>
      <c r="B489" s="45"/>
      <c r="C489" s="45"/>
      <c r="D489" s="45"/>
      <c r="E489" s="7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5.6">
      <c r="A490" s="45"/>
      <c r="B490" s="45"/>
      <c r="C490" s="45"/>
      <c r="D490" s="45"/>
      <c r="E490" s="7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5.6">
      <c r="A491" s="45"/>
      <c r="B491" s="45"/>
      <c r="C491" s="45"/>
      <c r="D491" s="45"/>
      <c r="E491" s="7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5.6">
      <c r="A492" s="45"/>
      <c r="B492" s="45"/>
      <c r="C492" s="45"/>
      <c r="D492" s="45"/>
      <c r="E492" s="7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5.6">
      <c r="A493" s="45"/>
      <c r="B493" s="45"/>
      <c r="C493" s="45"/>
      <c r="D493" s="45"/>
      <c r="E493" s="7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5.6">
      <c r="A494" s="45"/>
      <c r="B494" s="45"/>
      <c r="C494" s="45"/>
      <c r="D494" s="45"/>
      <c r="E494" s="7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5.6">
      <c r="A495" s="45"/>
      <c r="B495" s="45"/>
      <c r="C495" s="45"/>
      <c r="D495" s="45"/>
      <c r="E495" s="7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5.6">
      <c r="A496" s="45"/>
      <c r="B496" s="45"/>
      <c r="C496" s="45"/>
      <c r="D496" s="45"/>
      <c r="E496" s="7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5.6">
      <c r="A497" s="45"/>
      <c r="B497" s="45"/>
      <c r="C497" s="45"/>
      <c r="D497" s="45"/>
      <c r="E497" s="7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5.6">
      <c r="A498" s="45"/>
      <c r="B498" s="45"/>
      <c r="C498" s="45"/>
      <c r="D498" s="45"/>
      <c r="E498" s="7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5.6">
      <c r="A499" s="45"/>
      <c r="B499" s="45"/>
      <c r="C499" s="45"/>
      <c r="D499" s="45"/>
      <c r="E499" s="7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5.6">
      <c r="A500" s="45"/>
      <c r="B500" s="45"/>
      <c r="C500" s="45"/>
      <c r="D500" s="45"/>
      <c r="E500" s="7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5.6">
      <c r="A501" s="45"/>
      <c r="B501" s="45"/>
      <c r="C501" s="45"/>
      <c r="D501" s="45"/>
      <c r="E501" s="7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5.6">
      <c r="A502" s="45"/>
      <c r="B502" s="45"/>
      <c r="C502" s="45"/>
      <c r="D502" s="45"/>
      <c r="E502" s="7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5.6">
      <c r="A503" s="45"/>
      <c r="B503" s="45"/>
      <c r="C503" s="45"/>
      <c r="D503" s="45"/>
      <c r="E503" s="7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5.6">
      <c r="A504" s="45"/>
      <c r="B504" s="45"/>
      <c r="C504" s="45"/>
      <c r="D504" s="45"/>
      <c r="E504" s="7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5.6">
      <c r="A505" s="45"/>
      <c r="B505" s="45"/>
      <c r="C505" s="45"/>
      <c r="D505" s="45"/>
      <c r="E505" s="7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5.6">
      <c r="A506" s="45"/>
      <c r="B506" s="45"/>
      <c r="C506" s="45"/>
      <c r="D506" s="45"/>
      <c r="E506" s="7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5.6">
      <c r="A507" s="45"/>
      <c r="B507" s="45"/>
      <c r="C507" s="45"/>
      <c r="D507" s="45"/>
      <c r="E507" s="7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5.6">
      <c r="A508" s="45"/>
      <c r="B508" s="45"/>
      <c r="C508" s="45"/>
      <c r="D508" s="45"/>
      <c r="E508" s="7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5.6">
      <c r="A509" s="45"/>
      <c r="B509" s="45"/>
      <c r="C509" s="45"/>
      <c r="D509" s="45"/>
      <c r="E509" s="7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5.6">
      <c r="A510" s="45"/>
      <c r="B510" s="45"/>
      <c r="C510" s="45"/>
      <c r="D510" s="45"/>
      <c r="E510" s="7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5.6">
      <c r="A511" s="45"/>
      <c r="B511" s="45"/>
      <c r="C511" s="45"/>
      <c r="D511" s="45"/>
      <c r="E511" s="7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5.6">
      <c r="A512" s="45"/>
      <c r="B512" s="45"/>
      <c r="C512" s="45"/>
      <c r="D512" s="45"/>
      <c r="E512" s="7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5.6">
      <c r="A513" s="45"/>
      <c r="B513" s="45"/>
      <c r="C513" s="45"/>
      <c r="D513" s="45"/>
      <c r="E513" s="7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5.6">
      <c r="A514" s="45"/>
      <c r="B514" s="45"/>
      <c r="C514" s="45"/>
      <c r="D514" s="45"/>
      <c r="E514" s="7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5.6">
      <c r="A515" s="45"/>
      <c r="B515" s="45"/>
      <c r="C515" s="45"/>
      <c r="D515" s="45"/>
      <c r="E515" s="7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5.6">
      <c r="A516" s="45"/>
      <c r="B516" s="45"/>
      <c r="C516" s="45"/>
      <c r="D516" s="45"/>
      <c r="E516" s="7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5.6">
      <c r="A517" s="45"/>
      <c r="B517" s="45"/>
      <c r="C517" s="45"/>
      <c r="D517" s="45"/>
      <c r="E517" s="7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5.6">
      <c r="A518" s="45"/>
      <c r="B518" s="45"/>
      <c r="C518" s="45"/>
      <c r="D518" s="45"/>
      <c r="E518" s="7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5.6">
      <c r="A519" s="45"/>
      <c r="B519" s="45"/>
      <c r="C519" s="45"/>
      <c r="D519" s="45"/>
      <c r="E519" s="7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5.6">
      <c r="A520" s="45"/>
      <c r="B520" s="45"/>
      <c r="C520" s="45"/>
      <c r="D520" s="45"/>
      <c r="E520" s="7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5.6">
      <c r="A521" s="45"/>
      <c r="B521" s="45"/>
      <c r="C521" s="45"/>
      <c r="D521" s="45"/>
      <c r="E521" s="7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5.6">
      <c r="A522" s="45"/>
      <c r="B522" s="45"/>
      <c r="C522" s="45"/>
      <c r="D522" s="45"/>
      <c r="E522" s="7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5.6">
      <c r="A523" s="45"/>
      <c r="B523" s="45"/>
      <c r="C523" s="45"/>
      <c r="D523" s="45"/>
      <c r="E523" s="7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5.6">
      <c r="A524" s="45"/>
      <c r="B524" s="45"/>
      <c r="C524" s="45"/>
      <c r="D524" s="45"/>
      <c r="E524" s="7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5.6">
      <c r="A525" s="45"/>
      <c r="B525" s="45"/>
      <c r="C525" s="45"/>
      <c r="D525" s="45"/>
      <c r="E525" s="7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5.6">
      <c r="A526" s="45"/>
      <c r="B526" s="45"/>
      <c r="C526" s="45"/>
      <c r="D526" s="45"/>
      <c r="E526" s="7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5.6">
      <c r="A527" s="45"/>
      <c r="B527" s="45"/>
      <c r="C527" s="45"/>
      <c r="D527" s="45"/>
      <c r="E527" s="7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5.6">
      <c r="A528" s="45"/>
      <c r="B528" s="45"/>
      <c r="C528" s="45"/>
      <c r="D528" s="45"/>
      <c r="E528" s="7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5.6">
      <c r="A529" s="45"/>
      <c r="B529" s="45"/>
      <c r="C529" s="45"/>
      <c r="D529" s="45"/>
      <c r="E529" s="7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5.6">
      <c r="A530" s="45"/>
      <c r="B530" s="45"/>
      <c r="C530" s="45"/>
      <c r="D530" s="45"/>
      <c r="E530" s="7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5.6">
      <c r="A531" s="45"/>
      <c r="B531" s="45"/>
      <c r="C531" s="45"/>
      <c r="D531" s="45"/>
      <c r="E531" s="7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5.6">
      <c r="A532" s="45"/>
      <c r="B532" s="45"/>
      <c r="C532" s="45"/>
      <c r="D532" s="45"/>
      <c r="E532" s="7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5.6">
      <c r="A533" s="45"/>
      <c r="B533" s="45"/>
      <c r="C533" s="45"/>
      <c r="D533" s="45"/>
      <c r="E533" s="7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5.6">
      <c r="A534" s="45"/>
      <c r="B534" s="45"/>
      <c r="C534" s="45"/>
      <c r="D534" s="45"/>
      <c r="E534" s="7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5.6">
      <c r="A535" s="45"/>
      <c r="B535" s="45"/>
      <c r="C535" s="45"/>
      <c r="D535" s="45"/>
      <c r="E535" s="7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5.6">
      <c r="A536" s="45"/>
      <c r="B536" s="45"/>
      <c r="C536" s="45"/>
      <c r="D536" s="45"/>
      <c r="E536" s="7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5.6">
      <c r="A537" s="45"/>
      <c r="B537" s="45"/>
      <c r="C537" s="45"/>
      <c r="D537" s="45"/>
      <c r="E537" s="7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5.6">
      <c r="A538" s="45"/>
      <c r="B538" s="45"/>
      <c r="C538" s="45"/>
      <c r="D538" s="45"/>
      <c r="E538" s="7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5.6">
      <c r="A539" s="45"/>
      <c r="B539" s="45"/>
      <c r="C539" s="45"/>
      <c r="D539" s="45"/>
      <c r="E539" s="7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5.6">
      <c r="A540" s="45"/>
      <c r="B540" s="45"/>
      <c r="C540" s="45"/>
      <c r="D540" s="45"/>
      <c r="E540" s="7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5.6">
      <c r="A541" s="45"/>
      <c r="B541" s="45"/>
      <c r="C541" s="45"/>
      <c r="D541" s="45"/>
      <c r="E541" s="7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5.6">
      <c r="A542" s="45"/>
      <c r="B542" s="45"/>
      <c r="C542" s="45"/>
      <c r="D542" s="45"/>
      <c r="E542" s="7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5.6">
      <c r="A543" s="45"/>
      <c r="B543" s="45"/>
      <c r="C543" s="45"/>
      <c r="D543" s="45"/>
      <c r="E543" s="7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5.6">
      <c r="A544" s="45"/>
      <c r="B544" s="45"/>
      <c r="C544" s="45"/>
      <c r="D544" s="45"/>
      <c r="E544" s="7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5.6">
      <c r="A545" s="45"/>
      <c r="B545" s="45"/>
      <c r="C545" s="45"/>
      <c r="D545" s="45"/>
      <c r="E545" s="7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5.6">
      <c r="A546" s="45"/>
      <c r="B546" s="45"/>
      <c r="C546" s="45"/>
      <c r="D546" s="45"/>
      <c r="E546" s="7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5.6">
      <c r="A547" s="45"/>
      <c r="B547" s="45"/>
      <c r="C547" s="45"/>
      <c r="D547" s="45"/>
      <c r="E547" s="7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5.6">
      <c r="A548" s="45"/>
      <c r="B548" s="45"/>
      <c r="C548" s="45"/>
      <c r="D548" s="45"/>
      <c r="E548" s="7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5.6">
      <c r="A549" s="45"/>
      <c r="B549" s="45"/>
      <c r="C549" s="45"/>
      <c r="D549" s="45"/>
      <c r="E549" s="7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5.6">
      <c r="A550" s="45"/>
      <c r="B550" s="45"/>
      <c r="C550" s="45"/>
      <c r="D550" s="45"/>
      <c r="E550" s="7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5.6">
      <c r="A551" s="45"/>
      <c r="B551" s="45"/>
      <c r="C551" s="45"/>
      <c r="D551" s="45"/>
      <c r="E551" s="7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5.6">
      <c r="A552" s="45"/>
      <c r="B552" s="45"/>
      <c r="C552" s="45"/>
      <c r="D552" s="45"/>
      <c r="E552" s="7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5.6">
      <c r="A553" s="45"/>
      <c r="B553" s="45"/>
      <c r="C553" s="45"/>
      <c r="D553" s="45"/>
      <c r="E553" s="7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5.6">
      <c r="A554" s="45"/>
      <c r="B554" s="45"/>
      <c r="C554" s="45"/>
      <c r="D554" s="45"/>
      <c r="E554" s="7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5.6">
      <c r="A555" s="45"/>
      <c r="B555" s="45"/>
      <c r="C555" s="45"/>
      <c r="D555" s="45"/>
      <c r="E555" s="7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5.6">
      <c r="A556" s="45"/>
      <c r="B556" s="45"/>
      <c r="C556" s="45"/>
      <c r="D556" s="45"/>
      <c r="E556" s="7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5.6">
      <c r="A557" s="45"/>
      <c r="B557" s="45"/>
      <c r="C557" s="45"/>
      <c r="D557" s="45"/>
      <c r="E557" s="7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5.6">
      <c r="A558" s="45"/>
      <c r="B558" s="45"/>
      <c r="C558" s="45"/>
      <c r="D558" s="45"/>
      <c r="E558" s="7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5.6">
      <c r="A559" s="45"/>
      <c r="B559" s="45"/>
      <c r="C559" s="45"/>
      <c r="D559" s="45"/>
      <c r="E559" s="7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5.6">
      <c r="A560" s="45"/>
      <c r="B560" s="45"/>
      <c r="C560" s="45"/>
      <c r="D560" s="45"/>
      <c r="E560" s="7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5.6">
      <c r="A561" s="45"/>
      <c r="B561" s="45"/>
      <c r="C561" s="45"/>
      <c r="D561" s="45"/>
      <c r="E561" s="7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5.6">
      <c r="A562" s="45"/>
      <c r="B562" s="45"/>
      <c r="C562" s="45"/>
      <c r="D562" s="45"/>
      <c r="E562" s="7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5.6">
      <c r="A563" s="45"/>
      <c r="B563" s="45"/>
      <c r="C563" s="45"/>
      <c r="D563" s="45"/>
      <c r="E563" s="7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5.6">
      <c r="A564" s="45"/>
      <c r="B564" s="45"/>
      <c r="C564" s="45"/>
      <c r="D564" s="45"/>
      <c r="E564" s="7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5.6">
      <c r="A565" s="45"/>
      <c r="B565" s="45"/>
      <c r="C565" s="45"/>
      <c r="D565" s="45"/>
      <c r="E565" s="7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5.6">
      <c r="A566" s="45"/>
      <c r="B566" s="45"/>
      <c r="C566" s="45"/>
      <c r="D566" s="45"/>
      <c r="E566" s="7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5.6">
      <c r="A567" s="45"/>
      <c r="B567" s="45"/>
      <c r="C567" s="45"/>
      <c r="D567" s="45"/>
      <c r="E567" s="7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5.6">
      <c r="A568" s="45"/>
      <c r="B568" s="45"/>
      <c r="C568" s="45"/>
      <c r="D568" s="45"/>
      <c r="E568" s="7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5.6">
      <c r="A569" s="45"/>
      <c r="B569" s="45"/>
      <c r="C569" s="45"/>
      <c r="D569" s="45"/>
      <c r="E569" s="7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5.6">
      <c r="A570" s="45"/>
      <c r="B570" s="45"/>
      <c r="C570" s="45"/>
      <c r="D570" s="45"/>
      <c r="E570" s="7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5.6">
      <c r="A571" s="45"/>
      <c r="B571" s="45"/>
      <c r="C571" s="45"/>
      <c r="D571" s="45"/>
      <c r="E571" s="7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5.6">
      <c r="A572" s="45"/>
      <c r="B572" s="45"/>
      <c r="C572" s="45"/>
      <c r="D572" s="45"/>
      <c r="E572" s="7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5.6">
      <c r="A573" s="45"/>
      <c r="B573" s="45"/>
      <c r="C573" s="45"/>
      <c r="D573" s="45"/>
      <c r="E573" s="7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5.6">
      <c r="A574" s="45"/>
      <c r="B574" s="45"/>
      <c r="C574" s="45"/>
      <c r="D574" s="45"/>
      <c r="E574" s="7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5.6">
      <c r="A575" s="45"/>
      <c r="B575" s="45"/>
      <c r="C575" s="45"/>
      <c r="D575" s="45"/>
      <c r="E575" s="7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5.6">
      <c r="A576" s="45"/>
      <c r="B576" s="45"/>
      <c r="C576" s="45"/>
      <c r="D576" s="45"/>
      <c r="E576" s="7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5.6">
      <c r="A577" s="45"/>
      <c r="B577" s="45"/>
      <c r="C577" s="45"/>
      <c r="D577" s="45"/>
      <c r="E577" s="7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5.6">
      <c r="A578" s="45"/>
      <c r="B578" s="45"/>
      <c r="C578" s="45"/>
      <c r="D578" s="45"/>
      <c r="E578" s="7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5.6">
      <c r="A579" s="45"/>
      <c r="B579" s="45"/>
      <c r="C579" s="45"/>
      <c r="D579" s="45"/>
      <c r="E579" s="7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5.6">
      <c r="A580" s="45"/>
      <c r="B580" s="45"/>
      <c r="C580" s="45"/>
      <c r="D580" s="45"/>
      <c r="E580" s="7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5.6">
      <c r="A581" s="45"/>
      <c r="B581" s="45"/>
      <c r="C581" s="45"/>
      <c r="D581" s="45"/>
      <c r="E581" s="7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5.6">
      <c r="A582" s="45"/>
      <c r="B582" s="45"/>
      <c r="C582" s="45"/>
      <c r="D582" s="45"/>
      <c r="E582" s="7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5.6">
      <c r="A583" s="45"/>
      <c r="B583" s="45"/>
      <c r="C583" s="45"/>
      <c r="D583" s="45"/>
      <c r="E583" s="7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5.6">
      <c r="A584" s="45"/>
      <c r="B584" s="45"/>
      <c r="C584" s="45"/>
      <c r="D584" s="45"/>
      <c r="E584" s="7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5.6">
      <c r="A585" s="45"/>
      <c r="B585" s="45"/>
      <c r="C585" s="45"/>
      <c r="D585" s="45"/>
      <c r="E585" s="7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5.6">
      <c r="A586" s="45"/>
      <c r="B586" s="45"/>
      <c r="C586" s="45"/>
      <c r="D586" s="45"/>
      <c r="E586" s="7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5.6">
      <c r="A587" s="45"/>
      <c r="B587" s="45"/>
      <c r="C587" s="45"/>
      <c r="D587" s="45"/>
      <c r="E587" s="7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5.6">
      <c r="A588" s="45"/>
      <c r="B588" s="45"/>
      <c r="C588" s="45"/>
      <c r="D588" s="45"/>
      <c r="E588" s="7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5.6">
      <c r="A589" s="45"/>
      <c r="B589" s="45"/>
      <c r="C589" s="45"/>
      <c r="D589" s="45"/>
      <c r="E589" s="7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5.6">
      <c r="A590" s="45"/>
      <c r="B590" s="45"/>
      <c r="C590" s="45"/>
      <c r="D590" s="45"/>
      <c r="E590" s="7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5.6">
      <c r="A591" s="45"/>
      <c r="B591" s="45"/>
      <c r="C591" s="45"/>
      <c r="D591" s="45"/>
      <c r="E591" s="7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5.6">
      <c r="A592" s="45"/>
      <c r="B592" s="45"/>
      <c r="C592" s="45"/>
      <c r="D592" s="45"/>
      <c r="E592" s="7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5.6">
      <c r="A593" s="45"/>
      <c r="B593" s="45"/>
      <c r="C593" s="45"/>
      <c r="D593" s="45"/>
      <c r="E593" s="7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5.6">
      <c r="A594" s="45"/>
      <c r="B594" s="45"/>
      <c r="C594" s="45"/>
      <c r="D594" s="45"/>
      <c r="E594" s="7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5.6">
      <c r="A595" s="45"/>
      <c r="B595" s="45"/>
      <c r="C595" s="45"/>
      <c r="D595" s="45"/>
      <c r="E595" s="7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5.6">
      <c r="A596" s="45"/>
      <c r="B596" s="45"/>
      <c r="C596" s="45"/>
      <c r="D596" s="45"/>
      <c r="E596" s="7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5.6">
      <c r="A597" s="45"/>
      <c r="B597" s="45"/>
      <c r="C597" s="45"/>
      <c r="D597" s="45"/>
      <c r="E597" s="7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5.6">
      <c r="A598" s="45"/>
      <c r="B598" s="45"/>
      <c r="C598" s="45"/>
      <c r="D598" s="45"/>
      <c r="E598" s="7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5.6">
      <c r="A599" s="45"/>
      <c r="B599" s="45"/>
      <c r="C599" s="45"/>
      <c r="D599" s="45"/>
      <c r="E599" s="7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5.6">
      <c r="A600" s="45"/>
      <c r="B600" s="45"/>
      <c r="C600" s="45"/>
      <c r="D600" s="45"/>
      <c r="E600" s="7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5.6">
      <c r="A601" s="45"/>
      <c r="B601" s="45"/>
      <c r="C601" s="45"/>
      <c r="D601" s="45"/>
      <c r="E601" s="7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5.6">
      <c r="A602" s="45"/>
      <c r="B602" s="45"/>
      <c r="C602" s="45"/>
      <c r="D602" s="45"/>
      <c r="E602" s="7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5.6">
      <c r="A603" s="45"/>
      <c r="B603" s="45"/>
      <c r="C603" s="45"/>
      <c r="D603" s="45"/>
      <c r="E603" s="7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5.6">
      <c r="A604" s="45"/>
      <c r="B604" s="45"/>
      <c r="C604" s="45"/>
      <c r="D604" s="45"/>
      <c r="E604" s="7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5.6">
      <c r="A605" s="45"/>
      <c r="B605" s="45"/>
      <c r="C605" s="45"/>
      <c r="D605" s="45"/>
      <c r="E605" s="7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5.6">
      <c r="A606" s="45"/>
      <c r="B606" s="45"/>
      <c r="C606" s="45"/>
      <c r="D606" s="45"/>
      <c r="E606" s="7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5.6">
      <c r="A607" s="45"/>
      <c r="B607" s="45"/>
      <c r="C607" s="45"/>
      <c r="D607" s="45"/>
      <c r="E607" s="7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5.6">
      <c r="A608" s="45"/>
      <c r="B608" s="45"/>
      <c r="C608" s="45"/>
      <c r="D608" s="45"/>
      <c r="E608" s="7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5.6">
      <c r="A609" s="45"/>
      <c r="B609" s="45"/>
      <c r="C609" s="45"/>
      <c r="D609" s="45"/>
      <c r="E609" s="7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5.6">
      <c r="A610" s="45"/>
      <c r="B610" s="45"/>
      <c r="C610" s="45"/>
      <c r="D610" s="45"/>
      <c r="E610" s="7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5.6">
      <c r="A611" s="45"/>
      <c r="B611" s="45"/>
      <c r="C611" s="45"/>
      <c r="D611" s="45"/>
      <c r="E611" s="7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5.6">
      <c r="A612" s="45"/>
      <c r="B612" s="45"/>
      <c r="C612" s="45"/>
      <c r="D612" s="45"/>
      <c r="E612" s="7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5.6">
      <c r="A613" s="45"/>
      <c r="B613" s="45"/>
      <c r="C613" s="45"/>
      <c r="D613" s="45"/>
      <c r="E613" s="7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5.6">
      <c r="A614" s="45"/>
      <c r="B614" s="45"/>
      <c r="C614" s="45"/>
      <c r="D614" s="45"/>
      <c r="E614" s="7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5.6">
      <c r="A615" s="45"/>
      <c r="B615" s="45"/>
      <c r="C615" s="45"/>
      <c r="D615" s="45"/>
      <c r="E615" s="7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5.6">
      <c r="A616" s="45"/>
      <c r="B616" s="45"/>
      <c r="C616" s="45"/>
      <c r="D616" s="45"/>
      <c r="E616" s="7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5.6">
      <c r="A617" s="45"/>
      <c r="B617" s="45"/>
      <c r="C617" s="45"/>
      <c r="D617" s="45"/>
      <c r="E617" s="7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5.6">
      <c r="A618" s="45"/>
      <c r="B618" s="45"/>
      <c r="C618" s="45"/>
      <c r="D618" s="45"/>
      <c r="E618" s="7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5.6">
      <c r="A619" s="45"/>
      <c r="B619" s="45"/>
      <c r="C619" s="45"/>
      <c r="D619" s="45"/>
      <c r="E619" s="7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5.6">
      <c r="A620" s="45"/>
      <c r="B620" s="45"/>
      <c r="C620" s="45"/>
      <c r="D620" s="45"/>
      <c r="E620" s="7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5.6">
      <c r="A621" s="45"/>
      <c r="B621" s="45"/>
      <c r="C621" s="45"/>
      <c r="D621" s="45"/>
      <c r="E621" s="7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5.6">
      <c r="A622" s="45"/>
      <c r="B622" s="45"/>
      <c r="C622" s="45"/>
      <c r="D622" s="45"/>
      <c r="E622" s="7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5.6">
      <c r="A623" s="45"/>
      <c r="B623" s="45"/>
      <c r="C623" s="45"/>
      <c r="D623" s="45"/>
      <c r="E623" s="7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5.6">
      <c r="A624" s="45"/>
      <c r="B624" s="45"/>
      <c r="C624" s="45"/>
      <c r="D624" s="45"/>
      <c r="E624" s="7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5.6">
      <c r="A625" s="45"/>
      <c r="B625" s="45"/>
      <c r="C625" s="45"/>
      <c r="D625" s="45"/>
      <c r="E625" s="7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5.6">
      <c r="A626" s="45"/>
      <c r="B626" s="45"/>
      <c r="C626" s="45"/>
      <c r="D626" s="45"/>
      <c r="E626" s="7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5.6">
      <c r="A627" s="45"/>
      <c r="B627" s="45"/>
      <c r="C627" s="45"/>
      <c r="D627" s="45"/>
      <c r="E627" s="7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5.6">
      <c r="A628" s="45"/>
      <c r="B628" s="45"/>
      <c r="C628" s="45"/>
      <c r="D628" s="45"/>
      <c r="E628" s="7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5.6">
      <c r="A629" s="45"/>
      <c r="B629" s="45"/>
      <c r="C629" s="45"/>
      <c r="D629" s="45"/>
      <c r="E629" s="7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5.6">
      <c r="A630" s="45"/>
      <c r="B630" s="45"/>
      <c r="C630" s="45"/>
      <c r="D630" s="45"/>
      <c r="E630" s="7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5.6">
      <c r="A631" s="45"/>
      <c r="B631" s="45"/>
      <c r="C631" s="45"/>
      <c r="D631" s="45"/>
      <c r="E631" s="7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5.6">
      <c r="A632" s="45"/>
      <c r="B632" s="45"/>
      <c r="C632" s="45"/>
      <c r="D632" s="45"/>
      <c r="E632" s="7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5.6">
      <c r="A633" s="45"/>
      <c r="B633" s="45"/>
      <c r="C633" s="45"/>
      <c r="D633" s="45"/>
      <c r="E633" s="7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5.6">
      <c r="A634" s="45"/>
      <c r="B634" s="45"/>
      <c r="C634" s="45"/>
      <c r="D634" s="45"/>
      <c r="E634" s="7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5.6">
      <c r="A635" s="45"/>
      <c r="B635" s="45"/>
      <c r="C635" s="45"/>
      <c r="D635" s="45"/>
      <c r="E635" s="7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5.6">
      <c r="A636" s="45"/>
      <c r="B636" s="45"/>
      <c r="C636" s="45"/>
      <c r="D636" s="45"/>
      <c r="E636" s="7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5.6">
      <c r="A637" s="45"/>
      <c r="B637" s="45"/>
      <c r="C637" s="45"/>
      <c r="D637" s="45"/>
      <c r="E637" s="7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5.6">
      <c r="A638" s="45"/>
      <c r="B638" s="45"/>
      <c r="C638" s="45"/>
      <c r="D638" s="45"/>
      <c r="E638" s="7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5.6">
      <c r="A639" s="45"/>
      <c r="B639" s="45"/>
      <c r="C639" s="45"/>
      <c r="D639" s="45"/>
      <c r="E639" s="7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5.6">
      <c r="A640" s="45"/>
      <c r="B640" s="45"/>
      <c r="C640" s="45"/>
      <c r="D640" s="45"/>
      <c r="E640" s="7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5.6">
      <c r="A641" s="45"/>
      <c r="B641" s="45"/>
      <c r="C641" s="45"/>
      <c r="D641" s="45"/>
      <c r="E641" s="7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5.6">
      <c r="A642" s="45"/>
      <c r="B642" s="45"/>
      <c r="C642" s="45"/>
      <c r="D642" s="45"/>
      <c r="E642" s="7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5.6">
      <c r="A643" s="45"/>
      <c r="B643" s="45"/>
      <c r="C643" s="45"/>
      <c r="D643" s="45"/>
      <c r="E643" s="7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5.6">
      <c r="A644" s="45"/>
      <c r="B644" s="45"/>
      <c r="C644" s="45"/>
      <c r="D644" s="45"/>
      <c r="E644" s="7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5.6">
      <c r="A645" s="45"/>
      <c r="B645" s="45"/>
      <c r="C645" s="45"/>
      <c r="D645" s="45"/>
      <c r="E645" s="7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5.6">
      <c r="A646" s="45"/>
      <c r="B646" s="45"/>
      <c r="C646" s="45"/>
      <c r="D646" s="45"/>
      <c r="E646" s="7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5.6">
      <c r="A647" s="45"/>
      <c r="B647" s="45"/>
      <c r="C647" s="45"/>
      <c r="D647" s="45"/>
      <c r="E647" s="7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5.6">
      <c r="A648" s="45"/>
      <c r="B648" s="45"/>
      <c r="C648" s="45"/>
      <c r="D648" s="45"/>
      <c r="E648" s="7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5.6">
      <c r="A649" s="45"/>
      <c r="B649" s="45"/>
      <c r="C649" s="45"/>
      <c r="D649" s="45"/>
      <c r="E649" s="7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5.6">
      <c r="A650" s="45"/>
      <c r="B650" s="45"/>
      <c r="C650" s="45"/>
      <c r="D650" s="45"/>
      <c r="E650" s="7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5.6">
      <c r="A651" s="45"/>
      <c r="B651" s="45"/>
      <c r="C651" s="45"/>
      <c r="D651" s="45"/>
      <c r="E651" s="7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5.6">
      <c r="A652" s="45"/>
      <c r="B652" s="45"/>
      <c r="C652" s="45"/>
      <c r="D652" s="45"/>
      <c r="E652" s="7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5.6">
      <c r="A653" s="45"/>
      <c r="B653" s="45"/>
      <c r="C653" s="45"/>
      <c r="D653" s="45"/>
      <c r="E653" s="7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5.6">
      <c r="A654" s="45"/>
      <c r="B654" s="45"/>
      <c r="C654" s="45"/>
      <c r="D654" s="45"/>
      <c r="E654" s="7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5.6">
      <c r="A655" s="45"/>
      <c r="B655" s="45"/>
      <c r="C655" s="45"/>
      <c r="D655" s="45"/>
      <c r="E655" s="7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5.6">
      <c r="A656" s="45"/>
      <c r="B656" s="45"/>
      <c r="C656" s="45"/>
      <c r="D656" s="45"/>
      <c r="E656" s="7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5.6">
      <c r="A657" s="45"/>
      <c r="B657" s="45"/>
      <c r="C657" s="45"/>
      <c r="D657" s="45"/>
      <c r="E657" s="7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5.6">
      <c r="A658" s="45"/>
      <c r="B658" s="45"/>
      <c r="C658" s="45"/>
      <c r="D658" s="45"/>
      <c r="E658" s="7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5.6">
      <c r="A659" s="45"/>
      <c r="B659" s="45"/>
      <c r="C659" s="45"/>
      <c r="D659" s="45"/>
      <c r="E659" s="7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5.6">
      <c r="A660" s="45"/>
      <c r="B660" s="45"/>
      <c r="C660" s="45"/>
      <c r="D660" s="45"/>
      <c r="E660" s="7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5.6">
      <c r="A661" s="45"/>
      <c r="B661" s="45"/>
      <c r="C661" s="45"/>
      <c r="D661" s="45"/>
      <c r="E661" s="7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5.6">
      <c r="A662" s="45"/>
      <c r="B662" s="45"/>
      <c r="C662" s="45"/>
      <c r="D662" s="45"/>
      <c r="E662" s="7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5.6">
      <c r="A663" s="45"/>
      <c r="B663" s="45"/>
      <c r="C663" s="45"/>
      <c r="D663" s="45"/>
      <c r="E663" s="7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5.6">
      <c r="A664" s="45"/>
      <c r="B664" s="45"/>
      <c r="C664" s="45"/>
      <c r="D664" s="45"/>
      <c r="E664" s="7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5.6">
      <c r="A665" s="45"/>
      <c r="B665" s="45"/>
      <c r="C665" s="45"/>
      <c r="D665" s="45"/>
      <c r="E665" s="7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5.6">
      <c r="A666" s="45"/>
      <c r="B666" s="45"/>
      <c r="C666" s="45"/>
      <c r="D666" s="45"/>
      <c r="E666" s="7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5.6">
      <c r="A667" s="45"/>
      <c r="B667" s="45"/>
      <c r="C667" s="45"/>
      <c r="D667" s="45"/>
      <c r="E667" s="7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5.6">
      <c r="A668" s="45"/>
      <c r="B668" s="45"/>
      <c r="C668" s="45"/>
      <c r="D668" s="45"/>
      <c r="E668" s="7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5.6">
      <c r="A669" s="45"/>
      <c r="B669" s="45"/>
      <c r="C669" s="45"/>
      <c r="D669" s="45"/>
      <c r="E669" s="7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5.6">
      <c r="A670" s="45"/>
      <c r="B670" s="45"/>
      <c r="C670" s="45"/>
      <c r="D670" s="45"/>
      <c r="E670" s="7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5.6">
      <c r="A671" s="45"/>
      <c r="B671" s="45"/>
      <c r="C671" s="45"/>
      <c r="D671" s="45"/>
      <c r="E671" s="7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5.6">
      <c r="A672" s="45"/>
      <c r="B672" s="45"/>
      <c r="C672" s="45"/>
      <c r="D672" s="45"/>
      <c r="E672" s="7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5.6">
      <c r="A673" s="45"/>
      <c r="B673" s="45"/>
      <c r="C673" s="45"/>
      <c r="D673" s="45"/>
      <c r="E673" s="7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5.6">
      <c r="A674" s="45"/>
      <c r="B674" s="45"/>
      <c r="C674" s="45"/>
      <c r="D674" s="45"/>
      <c r="E674" s="7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5.6">
      <c r="A675" s="45"/>
      <c r="B675" s="45"/>
      <c r="C675" s="45"/>
      <c r="D675" s="45"/>
      <c r="E675" s="7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5.6">
      <c r="A676" s="45"/>
      <c r="B676" s="45"/>
      <c r="C676" s="45"/>
      <c r="D676" s="45"/>
      <c r="E676" s="7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5.6">
      <c r="A677" s="45"/>
      <c r="B677" s="45"/>
      <c r="C677" s="45"/>
      <c r="D677" s="45"/>
      <c r="E677" s="7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5.6">
      <c r="A678" s="45"/>
      <c r="B678" s="45"/>
      <c r="C678" s="45"/>
      <c r="D678" s="45"/>
      <c r="E678" s="7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5.6">
      <c r="A679" s="45"/>
      <c r="B679" s="45"/>
      <c r="C679" s="45"/>
      <c r="D679" s="45"/>
      <c r="E679" s="7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5.6">
      <c r="A680" s="45"/>
      <c r="B680" s="45"/>
      <c r="C680" s="45"/>
      <c r="D680" s="45"/>
      <c r="E680" s="7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5.6">
      <c r="A681" s="45"/>
      <c r="B681" s="45"/>
      <c r="C681" s="45"/>
      <c r="D681" s="45"/>
      <c r="E681" s="7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5.6">
      <c r="A682" s="45"/>
      <c r="B682" s="45"/>
      <c r="C682" s="45"/>
      <c r="D682" s="45"/>
      <c r="E682" s="7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5.6">
      <c r="A683" s="45"/>
      <c r="B683" s="45"/>
      <c r="C683" s="45"/>
      <c r="D683" s="45"/>
      <c r="E683" s="7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5.6">
      <c r="A684" s="45"/>
      <c r="B684" s="45"/>
      <c r="C684" s="45"/>
      <c r="D684" s="45"/>
      <c r="E684" s="7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5.6">
      <c r="A685" s="45"/>
      <c r="B685" s="45"/>
      <c r="C685" s="45"/>
      <c r="D685" s="45"/>
      <c r="E685" s="7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5.6">
      <c r="A686" s="45"/>
      <c r="B686" s="45"/>
      <c r="C686" s="45"/>
      <c r="D686" s="45"/>
      <c r="E686" s="7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5.6">
      <c r="A687" s="45"/>
      <c r="B687" s="45"/>
      <c r="C687" s="45"/>
      <c r="D687" s="45"/>
      <c r="E687" s="7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5.6">
      <c r="A688" s="45"/>
      <c r="B688" s="45"/>
      <c r="C688" s="45"/>
      <c r="D688" s="45"/>
      <c r="E688" s="7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5.6">
      <c r="A689" s="45"/>
      <c r="B689" s="45"/>
      <c r="C689" s="45"/>
      <c r="D689" s="45"/>
      <c r="E689" s="7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5.6">
      <c r="A690" s="45"/>
      <c r="B690" s="45"/>
      <c r="C690" s="45"/>
      <c r="D690" s="45"/>
      <c r="E690" s="7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5.6">
      <c r="A691" s="45"/>
      <c r="B691" s="45"/>
      <c r="C691" s="45"/>
      <c r="D691" s="45"/>
      <c r="E691" s="7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5.6">
      <c r="A692" s="45"/>
      <c r="B692" s="45"/>
      <c r="C692" s="45"/>
      <c r="D692" s="45"/>
      <c r="E692" s="7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5.6">
      <c r="A693" s="45"/>
      <c r="B693" s="45"/>
      <c r="C693" s="45"/>
      <c r="D693" s="45"/>
      <c r="E693" s="7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5.6">
      <c r="A694" s="45"/>
      <c r="B694" s="45"/>
      <c r="C694" s="45"/>
      <c r="D694" s="45"/>
      <c r="E694" s="7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5.6">
      <c r="A695" s="45"/>
      <c r="B695" s="45"/>
      <c r="C695" s="45"/>
      <c r="D695" s="45"/>
      <c r="E695" s="7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5.6">
      <c r="A696" s="45"/>
      <c r="B696" s="45"/>
      <c r="C696" s="45"/>
      <c r="D696" s="45"/>
      <c r="E696" s="7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5.6">
      <c r="A697" s="45"/>
      <c r="B697" s="45"/>
      <c r="C697" s="45"/>
      <c r="D697" s="45"/>
      <c r="E697" s="7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5.6">
      <c r="A698" s="45"/>
      <c r="B698" s="45"/>
      <c r="C698" s="45"/>
      <c r="D698" s="45"/>
      <c r="E698" s="7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5.6">
      <c r="A699" s="45"/>
      <c r="B699" s="45"/>
      <c r="C699" s="45"/>
      <c r="D699" s="45"/>
      <c r="E699" s="7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5.6">
      <c r="A700" s="45"/>
      <c r="B700" s="45"/>
      <c r="C700" s="45"/>
      <c r="D700" s="45"/>
      <c r="E700" s="7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5.6">
      <c r="A701" s="45"/>
      <c r="B701" s="45"/>
      <c r="C701" s="45"/>
      <c r="D701" s="45"/>
      <c r="E701" s="7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5.6">
      <c r="A702" s="45"/>
      <c r="B702" s="45"/>
      <c r="C702" s="45"/>
      <c r="D702" s="45"/>
      <c r="E702" s="7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5.6">
      <c r="A703" s="45"/>
      <c r="B703" s="45"/>
      <c r="C703" s="45"/>
      <c r="D703" s="45"/>
      <c r="E703" s="7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5.6">
      <c r="A704" s="45"/>
      <c r="B704" s="45"/>
      <c r="C704" s="45"/>
      <c r="D704" s="45"/>
      <c r="E704" s="7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5.6">
      <c r="A705" s="45"/>
      <c r="B705" s="45"/>
      <c r="C705" s="45"/>
      <c r="D705" s="45"/>
      <c r="E705" s="7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5.6">
      <c r="A706" s="45"/>
      <c r="B706" s="45"/>
      <c r="C706" s="45"/>
      <c r="D706" s="45"/>
      <c r="E706" s="7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5.6">
      <c r="A707" s="45"/>
      <c r="B707" s="45"/>
      <c r="C707" s="45"/>
      <c r="D707" s="45"/>
      <c r="E707" s="7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5.6">
      <c r="A708" s="45"/>
      <c r="B708" s="45"/>
      <c r="C708" s="45"/>
      <c r="D708" s="45"/>
      <c r="E708" s="7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5.6">
      <c r="A709" s="45"/>
      <c r="B709" s="45"/>
      <c r="C709" s="45"/>
      <c r="D709" s="45"/>
      <c r="E709" s="7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5.6">
      <c r="A710" s="45"/>
      <c r="B710" s="45"/>
      <c r="C710" s="45"/>
      <c r="D710" s="45"/>
      <c r="E710" s="7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5.6">
      <c r="A711" s="45"/>
      <c r="B711" s="45"/>
      <c r="C711" s="45"/>
      <c r="D711" s="45"/>
      <c r="E711" s="7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5.6">
      <c r="A712" s="45"/>
      <c r="B712" s="45"/>
      <c r="C712" s="45"/>
      <c r="D712" s="45"/>
      <c r="E712" s="7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5.6">
      <c r="A713" s="45"/>
      <c r="B713" s="45"/>
      <c r="C713" s="45"/>
      <c r="D713" s="45"/>
      <c r="E713" s="7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5.6">
      <c r="A714" s="45"/>
      <c r="B714" s="45"/>
      <c r="C714" s="45"/>
      <c r="D714" s="45"/>
      <c r="E714" s="7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5.6">
      <c r="A715" s="45"/>
      <c r="B715" s="45"/>
      <c r="C715" s="45"/>
      <c r="D715" s="45"/>
      <c r="E715" s="7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5.6">
      <c r="A716" s="45"/>
      <c r="B716" s="45"/>
      <c r="C716" s="45"/>
      <c r="D716" s="45"/>
      <c r="E716" s="7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5.6">
      <c r="A717" s="45"/>
      <c r="B717" s="45"/>
      <c r="C717" s="45"/>
      <c r="D717" s="45"/>
      <c r="E717" s="7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5.6">
      <c r="A718" s="45"/>
      <c r="B718" s="45"/>
      <c r="C718" s="45"/>
      <c r="D718" s="45"/>
      <c r="E718" s="7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5.6">
      <c r="A719" s="45"/>
      <c r="B719" s="45"/>
      <c r="C719" s="45"/>
      <c r="D719" s="45"/>
      <c r="E719" s="7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5.6">
      <c r="A720" s="45"/>
      <c r="B720" s="45"/>
      <c r="C720" s="45"/>
      <c r="D720" s="45"/>
      <c r="E720" s="7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5.6">
      <c r="A721" s="45"/>
      <c r="B721" s="45"/>
      <c r="C721" s="45"/>
      <c r="D721" s="45"/>
      <c r="E721" s="7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5.6">
      <c r="A722" s="45"/>
      <c r="B722" s="45"/>
      <c r="C722" s="45"/>
      <c r="D722" s="45"/>
      <c r="E722" s="7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5.6">
      <c r="A723" s="45"/>
      <c r="B723" s="45"/>
      <c r="C723" s="45"/>
      <c r="D723" s="45"/>
      <c r="E723" s="7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5.6">
      <c r="A724" s="45"/>
      <c r="B724" s="45"/>
      <c r="C724" s="45"/>
      <c r="D724" s="45"/>
      <c r="E724" s="7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5.6">
      <c r="A725" s="45"/>
      <c r="B725" s="45"/>
      <c r="C725" s="45"/>
      <c r="D725" s="45"/>
      <c r="E725" s="7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5.6">
      <c r="A726" s="45"/>
      <c r="B726" s="45"/>
      <c r="C726" s="45"/>
      <c r="D726" s="45"/>
      <c r="E726" s="7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5.6">
      <c r="A727" s="45"/>
      <c r="B727" s="45"/>
      <c r="C727" s="45"/>
      <c r="D727" s="45"/>
      <c r="E727" s="7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5.6">
      <c r="A728" s="45"/>
      <c r="B728" s="45"/>
      <c r="C728" s="45"/>
      <c r="D728" s="45"/>
      <c r="E728" s="7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5.6">
      <c r="A729" s="45"/>
      <c r="B729" s="45"/>
      <c r="C729" s="45"/>
      <c r="D729" s="45"/>
      <c r="E729" s="7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5.6">
      <c r="A730" s="45"/>
      <c r="B730" s="45"/>
      <c r="C730" s="45"/>
      <c r="D730" s="45"/>
      <c r="E730" s="7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5.6">
      <c r="A731" s="45"/>
      <c r="B731" s="45"/>
      <c r="C731" s="45"/>
      <c r="D731" s="45"/>
      <c r="E731" s="7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5.6">
      <c r="A732" s="45"/>
      <c r="B732" s="45"/>
      <c r="C732" s="45"/>
      <c r="D732" s="45"/>
      <c r="E732" s="7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5.6">
      <c r="A733" s="45"/>
      <c r="B733" s="45"/>
      <c r="C733" s="45"/>
      <c r="D733" s="45"/>
      <c r="E733" s="7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5.6">
      <c r="A734" s="45"/>
      <c r="B734" s="45"/>
      <c r="C734" s="45"/>
      <c r="D734" s="45"/>
      <c r="E734" s="7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5.6">
      <c r="A735" s="45"/>
      <c r="B735" s="45"/>
      <c r="C735" s="45"/>
      <c r="D735" s="45"/>
      <c r="E735" s="7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5.6">
      <c r="A736" s="45"/>
      <c r="B736" s="45"/>
      <c r="C736" s="45"/>
      <c r="D736" s="45"/>
      <c r="E736" s="7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5.6">
      <c r="A737" s="45"/>
      <c r="B737" s="45"/>
      <c r="C737" s="45"/>
      <c r="D737" s="45"/>
      <c r="E737" s="7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5.6">
      <c r="A738" s="45"/>
      <c r="B738" s="45"/>
      <c r="C738" s="45"/>
      <c r="D738" s="45"/>
      <c r="E738" s="7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5.6">
      <c r="A739" s="45"/>
      <c r="B739" s="45"/>
      <c r="C739" s="45"/>
      <c r="D739" s="45"/>
      <c r="E739" s="7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5.6">
      <c r="A740" s="45"/>
      <c r="B740" s="45"/>
      <c r="C740" s="45"/>
      <c r="D740" s="45"/>
      <c r="E740" s="7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5.6">
      <c r="A741" s="45"/>
      <c r="B741" s="45"/>
      <c r="C741" s="45"/>
      <c r="D741" s="45"/>
      <c r="E741" s="7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5.6">
      <c r="A742" s="45"/>
      <c r="B742" s="45"/>
      <c r="C742" s="45"/>
      <c r="D742" s="45"/>
      <c r="E742" s="7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5.6">
      <c r="A743" s="45"/>
      <c r="B743" s="45"/>
      <c r="C743" s="45"/>
      <c r="D743" s="45"/>
      <c r="E743" s="7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5.6">
      <c r="A744" s="45"/>
      <c r="B744" s="45"/>
      <c r="C744" s="45"/>
      <c r="D744" s="45"/>
      <c r="E744" s="7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5.6">
      <c r="A745" s="45"/>
      <c r="B745" s="45"/>
      <c r="C745" s="45"/>
      <c r="D745" s="45"/>
      <c r="E745" s="7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5.6">
      <c r="A746" s="45"/>
      <c r="B746" s="45"/>
      <c r="C746" s="45"/>
      <c r="D746" s="45"/>
      <c r="E746" s="7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5.6">
      <c r="A747" s="45"/>
      <c r="B747" s="45"/>
      <c r="C747" s="45"/>
      <c r="D747" s="45"/>
      <c r="E747" s="7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5.6">
      <c r="A748" s="45"/>
      <c r="B748" s="45"/>
      <c r="C748" s="45"/>
      <c r="D748" s="45"/>
      <c r="E748" s="7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5.6">
      <c r="A749" s="45"/>
      <c r="B749" s="45"/>
      <c r="C749" s="45"/>
      <c r="D749" s="45"/>
      <c r="E749" s="7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5.6">
      <c r="A750" s="45"/>
      <c r="B750" s="45"/>
      <c r="C750" s="45"/>
      <c r="D750" s="45"/>
      <c r="E750" s="7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5.6">
      <c r="A751" s="45"/>
      <c r="B751" s="45"/>
      <c r="C751" s="45"/>
      <c r="D751" s="45"/>
      <c r="E751" s="7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5.6">
      <c r="A752" s="45"/>
      <c r="B752" s="45"/>
      <c r="C752" s="45"/>
      <c r="D752" s="45"/>
      <c r="E752" s="7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5.6">
      <c r="A753" s="45"/>
      <c r="B753" s="45"/>
      <c r="C753" s="45"/>
      <c r="D753" s="45"/>
      <c r="E753" s="7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5.6">
      <c r="A754" s="45"/>
      <c r="B754" s="45"/>
      <c r="C754" s="45"/>
      <c r="D754" s="45"/>
      <c r="E754" s="7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5.6">
      <c r="A755" s="45"/>
      <c r="B755" s="45"/>
      <c r="C755" s="45"/>
      <c r="D755" s="45"/>
      <c r="E755" s="7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5.6">
      <c r="A756" s="45"/>
      <c r="B756" s="45"/>
      <c r="C756" s="45"/>
      <c r="D756" s="45"/>
      <c r="E756" s="7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5.6">
      <c r="A757" s="45"/>
      <c r="B757" s="45"/>
      <c r="C757" s="45"/>
      <c r="D757" s="45"/>
      <c r="E757" s="7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5.6">
      <c r="A758" s="45"/>
      <c r="B758" s="45"/>
      <c r="C758" s="45"/>
      <c r="D758" s="45"/>
      <c r="E758" s="7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5.6">
      <c r="A759" s="45"/>
      <c r="B759" s="45"/>
      <c r="C759" s="45"/>
      <c r="D759" s="45"/>
      <c r="E759" s="7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5.6">
      <c r="A760" s="45"/>
      <c r="B760" s="45"/>
      <c r="C760" s="45"/>
      <c r="D760" s="45"/>
      <c r="E760" s="7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5.6">
      <c r="A761" s="45"/>
      <c r="B761" s="45"/>
      <c r="C761" s="45"/>
      <c r="D761" s="45"/>
      <c r="E761" s="7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5.6">
      <c r="A762" s="45"/>
      <c r="B762" s="45"/>
      <c r="C762" s="45"/>
      <c r="D762" s="45"/>
      <c r="E762" s="7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5.6">
      <c r="A763" s="45"/>
      <c r="B763" s="45"/>
      <c r="C763" s="45"/>
      <c r="D763" s="45"/>
      <c r="E763" s="7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5.6">
      <c r="A764" s="45"/>
      <c r="B764" s="45"/>
      <c r="C764" s="45"/>
      <c r="D764" s="45"/>
      <c r="E764" s="7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5.6">
      <c r="A765" s="45"/>
      <c r="B765" s="45"/>
      <c r="C765" s="45"/>
      <c r="D765" s="45"/>
      <c r="E765" s="7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5.6">
      <c r="A766" s="45"/>
      <c r="B766" s="45"/>
      <c r="C766" s="45"/>
      <c r="D766" s="45"/>
      <c r="E766" s="7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5.6">
      <c r="A767" s="45"/>
      <c r="B767" s="45"/>
      <c r="C767" s="45"/>
      <c r="D767" s="45"/>
      <c r="E767" s="7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5.6">
      <c r="A768" s="45"/>
      <c r="B768" s="45"/>
      <c r="C768" s="45"/>
      <c r="D768" s="45"/>
      <c r="E768" s="7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5.6">
      <c r="A769" s="45"/>
      <c r="B769" s="45"/>
      <c r="C769" s="45"/>
      <c r="D769" s="45"/>
      <c r="E769" s="7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5.6">
      <c r="A770" s="45"/>
      <c r="B770" s="45"/>
      <c r="C770" s="45"/>
      <c r="D770" s="45"/>
      <c r="E770" s="7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5.6">
      <c r="A771" s="45"/>
      <c r="B771" s="45"/>
      <c r="C771" s="45"/>
      <c r="D771" s="45"/>
      <c r="E771" s="7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5.6">
      <c r="A772" s="45"/>
      <c r="B772" s="45"/>
      <c r="C772" s="45"/>
      <c r="D772" s="45"/>
      <c r="E772" s="7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5.6">
      <c r="A773" s="45"/>
      <c r="B773" s="45"/>
      <c r="C773" s="45"/>
      <c r="D773" s="45"/>
      <c r="E773" s="7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5.6">
      <c r="A774" s="45"/>
      <c r="B774" s="45"/>
      <c r="C774" s="45"/>
      <c r="D774" s="45"/>
      <c r="E774" s="7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5.6">
      <c r="A775" s="45"/>
      <c r="B775" s="45"/>
      <c r="C775" s="45"/>
      <c r="D775" s="45"/>
      <c r="E775" s="7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5.6">
      <c r="A776" s="45"/>
      <c r="B776" s="45"/>
      <c r="C776" s="45"/>
      <c r="D776" s="45"/>
      <c r="E776" s="7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5.6">
      <c r="A777" s="45"/>
      <c r="B777" s="45"/>
      <c r="C777" s="45"/>
      <c r="D777" s="45"/>
      <c r="E777" s="7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5.6">
      <c r="A778" s="45"/>
      <c r="B778" s="45"/>
      <c r="C778" s="45"/>
      <c r="D778" s="45"/>
      <c r="E778" s="7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5.6">
      <c r="A779" s="45"/>
      <c r="B779" s="45"/>
      <c r="C779" s="45"/>
      <c r="D779" s="45"/>
      <c r="E779" s="7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5.6">
      <c r="A780" s="45"/>
      <c r="B780" s="45"/>
      <c r="C780" s="45"/>
      <c r="D780" s="45"/>
      <c r="E780" s="7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5.6">
      <c r="A781" s="45"/>
      <c r="B781" s="45"/>
      <c r="C781" s="45"/>
      <c r="D781" s="45"/>
      <c r="E781" s="7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5.6">
      <c r="A782" s="45"/>
      <c r="B782" s="45"/>
      <c r="C782" s="45"/>
      <c r="D782" s="45"/>
      <c r="E782" s="7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5.6">
      <c r="A783" s="45"/>
      <c r="B783" s="45"/>
      <c r="C783" s="45"/>
      <c r="D783" s="45"/>
      <c r="E783" s="7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5.6">
      <c r="A784" s="45"/>
      <c r="B784" s="45"/>
      <c r="C784" s="45"/>
      <c r="D784" s="45"/>
      <c r="E784" s="7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5.6">
      <c r="A785" s="45"/>
      <c r="B785" s="45"/>
      <c r="C785" s="45"/>
      <c r="D785" s="45"/>
      <c r="E785" s="7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5.6">
      <c r="A786" s="45"/>
      <c r="B786" s="45"/>
      <c r="C786" s="45"/>
      <c r="D786" s="45"/>
      <c r="E786" s="7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5.6">
      <c r="A787" s="45"/>
      <c r="B787" s="45"/>
      <c r="C787" s="45"/>
      <c r="D787" s="45"/>
      <c r="E787" s="7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5.6">
      <c r="A788" s="45"/>
      <c r="B788" s="45"/>
      <c r="C788" s="45"/>
      <c r="D788" s="45"/>
      <c r="E788" s="7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5.6">
      <c r="A789" s="45"/>
      <c r="B789" s="45"/>
      <c r="C789" s="45"/>
      <c r="D789" s="45"/>
      <c r="E789" s="7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5.6">
      <c r="A790" s="45"/>
      <c r="B790" s="45"/>
      <c r="C790" s="45"/>
      <c r="D790" s="45"/>
      <c r="E790" s="7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5.6">
      <c r="A791" s="45"/>
      <c r="B791" s="45"/>
      <c r="C791" s="45"/>
      <c r="D791" s="45"/>
      <c r="E791" s="7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5.6">
      <c r="A792" s="45"/>
      <c r="B792" s="45"/>
      <c r="C792" s="45"/>
      <c r="D792" s="45"/>
      <c r="E792" s="7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5.6">
      <c r="A793" s="45"/>
      <c r="B793" s="45"/>
      <c r="C793" s="45"/>
      <c r="D793" s="45"/>
      <c r="E793" s="7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5.6">
      <c r="A794" s="45"/>
      <c r="B794" s="45"/>
      <c r="C794" s="45"/>
      <c r="D794" s="45"/>
      <c r="E794" s="7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5.6">
      <c r="A795" s="45"/>
      <c r="B795" s="45"/>
      <c r="C795" s="45"/>
      <c r="D795" s="45"/>
      <c r="E795" s="7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5.6">
      <c r="A796" s="45"/>
      <c r="B796" s="45"/>
      <c r="C796" s="45"/>
      <c r="D796" s="45"/>
      <c r="E796" s="7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5.6">
      <c r="A797" s="45"/>
      <c r="B797" s="45"/>
      <c r="C797" s="45"/>
      <c r="D797" s="45"/>
      <c r="E797" s="7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5.6">
      <c r="A798" s="45"/>
      <c r="B798" s="45"/>
      <c r="C798" s="45"/>
      <c r="D798" s="45"/>
      <c r="E798" s="7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5.6">
      <c r="A799" s="45"/>
      <c r="B799" s="45"/>
      <c r="C799" s="45"/>
      <c r="D799" s="45"/>
      <c r="E799" s="7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5.6">
      <c r="A800" s="45"/>
      <c r="B800" s="45"/>
      <c r="C800" s="45"/>
      <c r="D800" s="45"/>
      <c r="E800" s="7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5.6">
      <c r="A801" s="45"/>
      <c r="B801" s="45"/>
      <c r="C801" s="45"/>
      <c r="D801" s="45"/>
      <c r="E801" s="7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5.6">
      <c r="A802" s="45"/>
      <c r="B802" s="45"/>
      <c r="C802" s="45"/>
      <c r="D802" s="45"/>
      <c r="E802" s="7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5.6">
      <c r="A803" s="45"/>
      <c r="B803" s="45"/>
      <c r="C803" s="45"/>
      <c r="D803" s="45"/>
      <c r="E803" s="7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5.6">
      <c r="A804" s="45"/>
      <c r="B804" s="45"/>
      <c r="C804" s="45"/>
      <c r="D804" s="45"/>
      <c r="E804" s="7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5.6">
      <c r="A805" s="45"/>
      <c r="B805" s="45"/>
      <c r="C805" s="45"/>
      <c r="D805" s="45"/>
      <c r="E805" s="7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5.6">
      <c r="A806" s="45"/>
      <c r="B806" s="45"/>
      <c r="C806" s="45"/>
      <c r="D806" s="45"/>
      <c r="E806" s="7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5.6">
      <c r="A807" s="45"/>
      <c r="B807" s="45"/>
      <c r="C807" s="45"/>
      <c r="D807" s="45"/>
      <c r="E807" s="7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5.6">
      <c r="A808" s="45"/>
      <c r="B808" s="45"/>
      <c r="C808" s="45"/>
      <c r="D808" s="45"/>
      <c r="E808" s="7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5.6">
      <c r="A809" s="45"/>
      <c r="B809" s="45"/>
      <c r="C809" s="45"/>
      <c r="D809" s="45"/>
      <c r="E809" s="7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5.6">
      <c r="A810" s="45"/>
      <c r="B810" s="45"/>
      <c r="C810" s="45"/>
      <c r="D810" s="45"/>
      <c r="E810" s="7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5.6">
      <c r="A811" s="45"/>
      <c r="B811" s="45"/>
      <c r="C811" s="45"/>
      <c r="D811" s="45"/>
      <c r="E811" s="7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5.6">
      <c r="A812" s="45"/>
      <c r="B812" s="45"/>
      <c r="C812" s="45"/>
      <c r="D812" s="45"/>
      <c r="E812" s="7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5.6">
      <c r="A813" s="45"/>
      <c r="B813" s="45"/>
      <c r="C813" s="45"/>
      <c r="D813" s="45"/>
      <c r="E813" s="7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5.6">
      <c r="A814" s="45"/>
      <c r="B814" s="45"/>
      <c r="C814" s="45"/>
      <c r="D814" s="45"/>
      <c r="E814" s="7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5.6">
      <c r="A815" s="45"/>
      <c r="B815" s="45"/>
      <c r="C815" s="45"/>
      <c r="D815" s="45"/>
      <c r="E815" s="7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5.6">
      <c r="A816" s="45"/>
      <c r="B816" s="45"/>
      <c r="C816" s="45"/>
      <c r="D816" s="45"/>
      <c r="E816" s="7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5.6">
      <c r="A817" s="45"/>
      <c r="B817" s="45"/>
      <c r="C817" s="45"/>
      <c r="D817" s="45"/>
      <c r="E817" s="7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5.6">
      <c r="A818" s="45"/>
      <c r="B818" s="45"/>
      <c r="C818" s="45"/>
      <c r="D818" s="45"/>
      <c r="E818" s="7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5.6">
      <c r="A819" s="45"/>
      <c r="B819" s="45"/>
      <c r="C819" s="45"/>
      <c r="D819" s="45"/>
      <c r="E819" s="7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5.6">
      <c r="A820" s="45"/>
      <c r="B820" s="45"/>
      <c r="C820" s="45"/>
      <c r="D820" s="45"/>
      <c r="E820" s="7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5.6">
      <c r="A821" s="45"/>
      <c r="B821" s="45"/>
      <c r="C821" s="45"/>
      <c r="D821" s="45"/>
      <c r="E821" s="7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5.6">
      <c r="A822" s="45"/>
      <c r="B822" s="45"/>
      <c r="C822" s="45"/>
      <c r="D822" s="45"/>
      <c r="E822" s="7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5.6">
      <c r="A823" s="45"/>
      <c r="B823" s="45"/>
      <c r="C823" s="45"/>
      <c r="D823" s="45"/>
      <c r="E823" s="7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5.6">
      <c r="A824" s="45"/>
      <c r="B824" s="45"/>
      <c r="C824" s="45"/>
      <c r="D824" s="45"/>
      <c r="E824" s="7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5.6">
      <c r="A825" s="45"/>
      <c r="B825" s="45"/>
      <c r="C825" s="45"/>
      <c r="D825" s="45"/>
      <c r="E825" s="7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5.6">
      <c r="A826" s="45"/>
      <c r="B826" s="45"/>
      <c r="C826" s="45"/>
      <c r="D826" s="45"/>
      <c r="E826" s="7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5.6">
      <c r="A827" s="45"/>
      <c r="B827" s="45"/>
      <c r="C827" s="45"/>
      <c r="D827" s="45"/>
      <c r="E827" s="7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5.6">
      <c r="A828" s="45"/>
      <c r="B828" s="45"/>
      <c r="C828" s="45"/>
      <c r="D828" s="45"/>
      <c r="E828" s="7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5.6">
      <c r="A829" s="45"/>
      <c r="B829" s="45"/>
      <c r="C829" s="45"/>
      <c r="D829" s="45"/>
      <c r="E829" s="7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5.6">
      <c r="A830" s="45"/>
      <c r="B830" s="45"/>
      <c r="C830" s="45"/>
      <c r="D830" s="45"/>
      <c r="E830" s="7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5.6">
      <c r="A831" s="45"/>
      <c r="B831" s="45"/>
      <c r="C831" s="45"/>
      <c r="D831" s="45"/>
      <c r="E831" s="7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5.6">
      <c r="A832" s="45"/>
      <c r="B832" s="45"/>
      <c r="C832" s="45"/>
      <c r="D832" s="45"/>
      <c r="E832" s="7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5.6">
      <c r="A833" s="45"/>
      <c r="B833" s="45"/>
      <c r="C833" s="45"/>
      <c r="D833" s="45"/>
      <c r="E833" s="7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5.6">
      <c r="A834" s="45"/>
      <c r="B834" s="45"/>
      <c r="C834" s="45"/>
      <c r="D834" s="45"/>
      <c r="E834" s="7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5.6">
      <c r="A835" s="45"/>
      <c r="B835" s="45"/>
      <c r="C835" s="45"/>
      <c r="D835" s="45"/>
      <c r="E835" s="7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5.6">
      <c r="A836" s="45"/>
      <c r="B836" s="45"/>
      <c r="C836" s="45"/>
      <c r="D836" s="45"/>
      <c r="E836" s="7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5.6">
      <c r="A837" s="45"/>
      <c r="B837" s="45"/>
      <c r="C837" s="45"/>
      <c r="D837" s="45"/>
      <c r="E837" s="7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5.6">
      <c r="A838" s="45"/>
      <c r="B838" s="45"/>
      <c r="C838" s="45"/>
      <c r="D838" s="45"/>
      <c r="E838" s="7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5.6">
      <c r="A839" s="45"/>
      <c r="B839" s="45"/>
      <c r="C839" s="45"/>
      <c r="D839" s="45"/>
      <c r="E839" s="7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5.6">
      <c r="A840" s="45"/>
      <c r="B840" s="45"/>
      <c r="C840" s="45"/>
      <c r="D840" s="45"/>
      <c r="E840" s="7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5.6">
      <c r="A841" s="45"/>
      <c r="B841" s="45"/>
      <c r="C841" s="45"/>
      <c r="D841" s="45"/>
      <c r="E841" s="7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5.6">
      <c r="A842" s="45"/>
      <c r="B842" s="45"/>
      <c r="C842" s="45"/>
      <c r="D842" s="45"/>
      <c r="E842" s="7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5.6">
      <c r="A843" s="45"/>
      <c r="B843" s="45"/>
      <c r="C843" s="45"/>
      <c r="D843" s="45"/>
      <c r="E843" s="7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5.6">
      <c r="A844" s="45"/>
      <c r="B844" s="45"/>
      <c r="C844" s="45"/>
      <c r="D844" s="45"/>
      <c r="E844" s="7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5.6">
      <c r="A845" s="45"/>
      <c r="B845" s="45"/>
      <c r="C845" s="45"/>
      <c r="D845" s="45"/>
      <c r="E845" s="7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5.6">
      <c r="A846" s="45"/>
      <c r="B846" s="45"/>
      <c r="C846" s="45"/>
      <c r="D846" s="45"/>
      <c r="E846" s="7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5.6">
      <c r="A847" s="45"/>
      <c r="B847" s="45"/>
      <c r="C847" s="45"/>
      <c r="D847" s="45"/>
      <c r="E847" s="7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5.6">
      <c r="A848" s="45"/>
      <c r="B848" s="45"/>
      <c r="C848" s="45"/>
      <c r="D848" s="45"/>
      <c r="E848" s="7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5.6">
      <c r="A849" s="45"/>
      <c r="B849" s="45"/>
      <c r="C849" s="45"/>
      <c r="D849" s="45"/>
      <c r="E849" s="7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5.6">
      <c r="A850" s="45"/>
      <c r="B850" s="45"/>
      <c r="C850" s="45"/>
      <c r="D850" s="45"/>
      <c r="E850" s="7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5.6">
      <c r="A851" s="45"/>
      <c r="B851" s="45"/>
      <c r="C851" s="45"/>
      <c r="D851" s="45"/>
      <c r="E851" s="7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5.6">
      <c r="A852" s="45"/>
      <c r="B852" s="45"/>
      <c r="C852" s="45"/>
      <c r="D852" s="45"/>
      <c r="E852" s="7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5.6">
      <c r="A853" s="45"/>
      <c r="B853" s="45"/>
      <c r="C853" s="45"/>
      <c r="D853" s="45"/>
      <c r="E853" s="7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5.6">
      <c r="A854" s="45"/>
      <c r="B854" s="45"/>
      <c r="C854" s="45"/>
      <c r="D854" s="45"/>
      <c r="E854" s="7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5.6">
      <c r="A855" s="45"/>
      <c r="B855" s="45"/>
      <c r="C855" s="45"/>
      <c r="D855" s="45"/>
      <c r="E855" s="7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5.6">
      <c r="A856" s="45"/>
      <c r="B856" s="45"/>
      <c r="C856" s="45"/>
      <c r="D856" s="45"/>
      <c r="E856" s="7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5.6">
      <c r="A857" s="45"/>
      <c r="B857" s="45"/>
      <c r="C857" s="45"/>
      <c r="D857" s="45"/>
      <c r="E857" s="7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5.6">
      <c r="A858" s="45"/>
      <c r="B858" s="45"/>
      <c r="C858" s="45"/>
      <c r="D858" s="45"/>
      <c r="E858" s="7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5.6">
      <c r="A859" s="45"/>
      <c r="B859" s="45"/>
      <c r="C859" s="45"/>
      <c r="D859" s="45"/>
      <c r="E859" s="7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5.6">
      <c r="A860" s="45"/>
      <c r="B860" s="45"/>
      <c r="C860" s="45"/>
      <c r="D860" s="45"/>
      <c r="E860" s="7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5.6">
      <c r="A861" s="45"/>
      <c r="B861" s="45"/>
      <c r="C861" s="45"/>
      <c r="D861" s="45"/>
      <c r="E861" s="7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5.6">
      <c r="A862" s="45"/>
      <c r="B862" s="45"/>
      <c r="C862" s="45"/>
      <c r="D862" s="45"/>
      <c r="E862" s="7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5.6">
      <c r="A863" s="45"/>
      <c r="B863" s="45"/>
      <c r="C863" s="45"/>
      <c r="D863" s="45"/>
      <c r="E863" s="7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5.6">
      <c r="A864" s="45"/>
      <c r="B864" s="45"/>
      <c r="C864" s="45"/>
      <c r="D864" s="45"/>
      <c r="E864" s="7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5.6">
      <c r="A865" s="45"/>
      <c r="B865" s="45"/>
      <c r="C865" s="45"/>
      <c r="D865" s="45"/>
      <c r="E865" s="7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5.6">
      <c r="A866" s="45"/>
      <c r="B866" s="45"/>
      <c r="C866" s="45"/>
      <c r="D866" s="45"/>
      <c r="E866" s="7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5.6">
      <c r="A867" s="45"/>
      <c r="B867" s="45"/>
      <c r="C867" s="45"/>
      <c r="D867" s="45"/>
      <c r="E867" s="7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5.6">
      <c r="A868" s="45"/>
      <c r="B868" s="45"/>
      <c r="C868" s="45"/>
      <c r="D868" s="45"/>
      <c r="E868" s="7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5.6">
      <c r="A869" s="45"/>
      <c r="B869" s="45"/>
      <c r="C869" s="45"/>
      <c r="D869" s="45"/>
      <c r="E869" s="7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5.6">
      <c r="A870" s="45"/>
      <c r="B870" s="45"/>
      <c r="C870" s="45"/>
      <c r="D870" s="45"/>
      <c r="E870" s="7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5.6">
      <c r="A871" s="45"/>
      <c r="B871" s="45"/>
      <c r="C871" s="45"/>
      <c r="D871" s="45"/>
      <c r="E871" s="7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5.6">
      <c r="A872" s="45"/>
      <c r="B872" s="45"/>
      <c r="C872" s="45"/>
      <c r="D872" s="45"/>
      <c r="E872" s="7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5.6">
      <c r="A873" s="45"/>
      <c r="B873" s="45"/>
      <c r="C873" s="45"/>
      <c r="D873" s="45"/>
      <c r="E873" s="7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5.6">
      <c r="A874" s="45"/>
      <c r="B874" s="45"/>
      <c r="C874" s="45"/>
      <c r="D874" s="45"/>
      <c r="E874" s="7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5.6">
      <c r="A875" s="45"/>
      <c r="B875" s="45"/>
      <c r="C875" s="45"/>
      <c r="D875" s="45"/>
      <c r="E875" s="7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5.6">
      <c r="A876" s="45"/>
      <c r="B876" s="45"/>
      <c r="C876" s="45"/>
      <c r="D876" s="45"/>
      <c r="E876" s="7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5.6">
      <c r="A877" s="45"/>
      <c r="B877" s="45"/>
      <c r="C877" s="45"/>
      <c r="D877" s="45"/>
      <c r="E877" s="7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5.6">
      <c r="A878" s="45"/>
      <c r="B878" s="45"/>
      <c r="C878" s="45"/>
      <c r="D878" s="45"/>
      <c r="E878" s="7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5.6">
      <c r="A879" s="45"/>
      <c r="B879" s="45"/>
      <c r="C879" s="45"/>
      <c r="D879" s="45"/>
      <c r="E879" s="7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5.6">
      <c r="A880" s="45"/>
      <c r="B880" s="45"/>
      <c r="C880" s="45"/>
      <c r="D880" s="45"/>
      <c r="E880" s="7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5.6">
      <c r="A881" s="45"/>
      <c r="B881" s="45"/>
      <c r="C881" s="45"/>
      <c r="D881" s="45"/>
      <c r="E881" s="7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5.6">
      <c r="A882" s="45"/>
      <c r="B882" s="45"/>
      <c r="C882" s="45"/>
      <c r="D882" s="45"/>
      <c r="E882" s="7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5.6">
      <c r="A883" s="45"/>
      <c r="B883" s="45"/>
      <c r="C883" s="45"/>
      <c r="D883" s="45"/>
      <c r="E883" s="7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5.6">
      <c r="A884" s="45"/>
      <c r="B884" s="45"/>
      <c r="C884" s="45"/>
      <c r="D884" s="45"/>
      <c r="E884" s="7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5.6">
      <c r="A885" s="45"/>
      <c r="B885" s="45"/>
      <c r="C885" s="45"/>
      <c r="D885" s="45"/>
      <c r="E885" s="7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5.6">
      <c r="A886" s="45"/>
      <c r="B886" s="45"/>
      <c r="C886" s="45"/>
      <c r="D886" s="45"/>
      <c r="E886" s="7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5.6">
      <c r="A887" s="45"/>
      <c r="B887" s="45"/>
      <c r="C887" s="45"/>
      <c r="D887" s="45"/>
      <c r="E887" s="7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5.6">
      <c r="A888" s="45"/>
      <c r="B888" s="45"/>
      <c r="C888" s="45"/>
      <c r="D888" s="45"/>
      <c r="E888" s="7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5.6">
      <c r="A889" s="45"/>
      <c r="B889" s="45"/>
      <c r="C889" s="45"/>
      <c r="D889" s="45"/>
      <c r="E889" s="7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5.6">
      <c r="A890" s="45"/>
      <c r="B890" s="45"/>
      <c r="C890" s="45"/>
      <c r="D890" s="45"/>
      <c r="E890" s="7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5.6">
      <c r="A891" s="45"/>
      <c r="B891" s="45"/>
      <c r="C891" s="45"/>
      <c r="D891" s="45"/>
      <c r="E891" s="7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5.6">
      <c r="A892" s="45"/>
      <c r="B892" s="45"/>
      <c r="C892" s="45"/>
      <c r="D892" s="45"/>
      <c r="E892" s="7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5.6">
      <c r="A893" s="45"/>
      <c r="B893" s="45"/>
      <c r="C893" s="45"/>
      <c r="D893" s="45"/>
      <c r="E893" s="7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5.6">
      <c r="A894" s="45"/>
      <c r="B894" s="45"/>
      <c r="C894" s="45"/>
      <c r="D894" s="45"/>
      <c r="E894" s="7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5.6">
      <c r="A895" s="45"/>
      <c r="B895" s="45"/>
      <c r="C895" s="45"/>
      <c r="D895" s="45"/>
      <c r="E895" s="7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5.6">
      <c r="A896" s="45"/>
      <c r="B896" s="45"/>
      <c r="C896" s="45"/>
      <c r="D896" s="45"/>
      <c r="E896" s="7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5.6">
      <c r="A897" s="45"/>
      <c r="B897" s="45"/>
      <c r="C897" s="45"/>
      <c r="D897" s="45"/>
      <c r="E897" s="7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5.6">
      <c r="A898" s="45"/>
      <c r="B898" s="45"/>
      <c r="C898" s="45"/>
      <c r="D898" s="45"/>
      <c r="E898" s="7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5.6">
      <c r="A899" s="45"/>
      <c r="B899" s="45"/>
      <c r="C899" s="45"/>
      <c r="D899" s="45"/>
      <c r="E899" s="7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5.6">
      <c r="A900" s="45"/>
      <c r="B900" s="45"/>
      <c r="C900" s="45"/>
      <c r="D900" s="45"/>
      <c r="E900" s="7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5.6">
      <c r="A901" s="45"/>
      <c r="B901" s="45"/>
      <c r="C901" s="45"/>
      <c r="D901" s="45"/>
      <c r="E901" s="7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5.6">
      <c r="A902" s="45"/>
      <c r="B902" s="45"/>
      <c r="C902" s="45"/>
      <c r="D902" s="45"/>
      <c r="E902" s="7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5.6">
      <c r="A903" s="45"/>
      <c r="B903" s="45"/>
      <c r="C903" s="45"/>
      <c r="D903" s="45"/>
      <c r="E903" s="7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5.6">
      <c r="A904" s="45"/>
      <c r="B904" s="45"/>
      <c r="C904" s="45"/>
      <c r="D904" s="45"/>
      <c r="E904" s="7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5.6">
      <c r="A905" s="45"/>
      <c r="B905" s="45"/>
      <c r="C905" s="45"/>
      <c r="D905" s="45"/>
      <c r="E905" s="7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5.6">
      <c r="A906" s="45"/>
      <c r="B906" s="45"/>
      <c r="C906" s="45"/>
      <c r="D906" s="45"/>
      <c r="E906" s="7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5.6">
      <c r="A907" s="45"/>
      <c r="B907" s="45"/>
      <c r="C907" s="45"/>
      <c r="D907" s="45"/>
      <c r="E907" s="7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5.6">
      <c r="A908" s="45"/>
      <c r="B908" s="45"/>
      <c r="C908" s="45"/>
      <c r="D908" s="45"/>
      <c r="E908" s="7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5.6">
      <c r="A909" s="45"/>
      <c r="B909" s="45"/>
      <c r="C909" s="45"/>
      <c r="D909" s="45"/>
      <c r="E909" s="7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5.6">
      <c r="A910" s="45"/>
      <c r="B910" s="45"/>
      <c r="C910" s="45"/>
      <c r="D910" s="45"/>
      <c r="E910" s="7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5.6">
      <c r="A911" s="45"/>
      <c r="B911" s="45"/>
      <c r="C911" s="45"/>
      <c r="D911" s="45"/>
      <c r="E911" s="7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5.6">
      <c r="A912" s="45"/>
      <c r="B912" s="45"/>
      <c r="C912" s="45"/>
      <c r="D912" s="45"/>
      <c r="E912" s="7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5.6">
      <c r="A913" s="45"/>
      <c r="B913" s="45"/>
      <c r="C913" s="45"/>
      <c r="D913" s="45"/>
      <c r="E913" s="7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5.6">
      <c r="A914" s="45"/>
      <c r="B914" s="45"/>
      <c r="C914" s="45"/>
      <c r="D914" s="45"/>
      <c r="E914" s="7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5.6">
      <c r="A915" s="45"/>
      <c r="B915" s="45"/>
      <c r="C915" s="45"/>
      <c r="D915" s="45"/>
      <c r="E915" s="7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5.6">
      <c r="A916" s="45"/>
      <c r="B916" s="45"/>
      <c r="C916" s="45"/>
      <c r="D916" s="45"/>
      <c r="E916" s="7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5.6">
      <c r="A917" s="45"/>
      <c r="B917" s="45"/>
      <c r="C917" s="45"/>
      <c r="D917" s="45"/>
      <c r="E917" s="7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5.6">
      <c r="A918" s="45"/>
      <c r="B918" s="45"/>
      <c r="C918" s="45"/>
      <c r="D918" s="45"/>
      <c r="E918" s="7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5.6">
      <c r="A919" s="45"/>
      <c r="B919" s="45"/>
      <c r="C919" s="45"/>
      <c r="D919" s="45"/>
      <c r="E919" s="7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5.6">
      <c r="A920" s="45"/>
      <c r="B920" s="45"/>
      <c r="C920" s="45"/>
      <c r="D920" s="45"/>
      <c r="E920" s="7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5.6">
      <c r="A921" s="45"/>
      <c r="B921" s="45"/>
      <c r="C921" s="45"/>
      <c r="D921" s="45"/>
      <c r="E921" s="7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5.6">
      <c r="A922" s="45"/>
      <c r="B922" s="45"/>
      <c r="C922" s="45"/>
      <c r="D922" s="45"/>
      <c r="E922" s="7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5.6">
      <c r="A923" s="45"/>
      <c r="B923" s="45"/>
      <c r="C923" s="45"/>
      <c r="D923" s="45"/>
      <c r="E923" s="7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5.6">
      <c r="A924" s="45"/>
      <c r="B924" s="45"/>
      <c r="C924" s="45"/>
      <c r="D924" s="45"/>
      <c r="E924" s="7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5.6">
      <c r="A925" s="45"/>
      <c r="B925" s="45"/>
      <c r="C925" s="45"/>
      <c r="D925" s="45"/>
      <c r="E925" s="7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5.6">
      <c r="A926" s="45"/>
      <c r="B926" s="45"/>
      <c r="C926" s="45"/>
      <c r="D926" s="45"/>
      <c r="E926" s="7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5.6">
      <c r="A927" s="45"/>
      <c r="B927" s="45"/>
      <c r="C927" s="45"/>
      <c r="D927" s="45"/>
      <c r="E927" s="7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5.6">
      <c r="A928" s="45"/>
      <c r="B928" s="45"/>
      <c r="C928" s="45"/>
      <c r="D928" s="45"/>
      <c r="E928" s="7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5.6">
      <c r="A929" s="45"/>
      <c r="B929" s="45"/>
      <c r="C929" s="45"/>
      <c r="D929" s="45"/>
      <c r="E929" s="7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5.6">
      <c r="A930" s="45"/>
      <c r="B930" s="45"/>
      <c r="C930" s="45"/>
      <c r="D930" s="45"/>
      <c r="E930" s="7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5.6">
      <c r="A931" s="45"/>
      <c r="B931" s="45"/>
      <c r="C931" s="45"/>
      <c r="D931" s="45"/>
      <c r="E931" s="7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5.6">
      <c r="A932" s="45"/>
      <c r="B932" s="45"/>
      <c r="C932" s="45"/>
      <c r="D932" s="45"/>
      <c r="E932" s="7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5.6">
      <c r="A933" s="45"/>
      <c r="B933" s="45"/>
      <c r="C933" s="45"/>
      <c r="D933" s="45"/>
      <c r="E933" s="7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5.6">
      <c r="A934" s="45"/>
      <c r="B934" s="45"/>
      <c r="C934" s="45"/>
      <c r="D934" s="45"/>
      <c r="E934" s="7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5.6">
      <c r="A935" s="45"/>
      <c r="B935" s="45"/>
      <c r="C935" s="45"/>
      <c r="D935" s="45"/>
      <c r="E935" s="7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5.6">
      <c r="A936" s="45"/>
      <c r="B936" s="45"/>
      <c r="C936" s="45"/>
      <c r="D936" s="45"/>
      <c r="E936" s="7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5.6">
      <c r="A937" s="45"/>
      <c r="B937" s="45"/>
      <c r="C937" s="45"/>
      <c r="D937" s="45"/>
      <c r="E937" s="7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5.6">
      <c r="A938" s="45"/>
      <c r="B938" s="45"/>
      <c r="C938" s="45"/>
      <c r="D938" s="45"/>
      <c r="E938" s="7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5.6">
      <c r="A939" s="45"/>
      <c r="B939" s="45"/>
      <c r="C939" s="45"/>
      <c r="D939" s="45"/>
      <c r="E939" s="7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5.6">
      <c r="A940" s="45"/>
      <c r="B940" s="45"/>
      <c r="C940" s="45"/>
      <c r="D940" s="45"/>
      <c r="E940" s="7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5.6">
      <c r="A941" s="45"/>
      <c r="B941" s="45"/>
      <c r="C941" s="45"/>
      <c r="D941" s="45"/>
      <c r="E941" s="7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5.6">
      <c r="A942" s="45"/>
      <c r="B942" s="45"/>
      <c r="C942" s="45"/>
      <c r="D942" s="45"/>
      <c r="E942" s="7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5.6">
      <c r="A943" s="45"/>
      <c r="B943" s="45"/>
      <c r="C943" s="45"/>
      <c r="D943" s="45"/>
      <c r="E943" s="7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5.6">
      <c r="A944" s="45"/>
      <c r="B944" s="45"/>
      <c r="C944" s="45"/>
      <c r="D944" s="45"/>
      <c r="E944" s="7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5.6">
      <c r="A945" s="45"/>
      <c r="B945" s="45"/>
      <c r="C945" s="45"/>
      <c r="D945" s="45"/>
      <c r="E945" s="7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5.6">
      <c r="A946" s="45"/>
      <c r="B946" s="45"/>
      <c r="C946" s="45"/>
      <c r="D946" s="45"/>
      <c r="E946" s="7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5.6">
      <c r="A947" s="45"/>
      <c r="B947" s="45"/>
      <c r="C947" s="45"/>
      <c r="D947" s="45"/>
      <c r="E947" s="7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5.6">
      <c r="A948" s="45"/>
      <c r="B948" s="45"/>
      <c r="C948" s="45"/>
      <c r="D948" s="45"/>
      <c r="E948" s="7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5.6">
      <c r="A949" s="45"/>
      <c r="B949" s="45"/>
      <c r="C949" s="45"/>
      <c r="D949" s="45"/>
      <c r="E949" s="7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5.6">
      <c r="A950" s="45"/>
      <c r="B950" s="45"/>
      <c r="C950" s="45"/>
      <c r="D950" s="45"/>
      <c r="E950" s="7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5.6">
      <c r="A951" s="45"/>
      <c r="B951" s="45"/>
      <c r="C951" s="45"/>
      <c r="D951" s="45"/>
      <c r="E951" s="7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5.6">
      <c r="A952" s="45"/>
      <c r="B952" s="45"/>
      <c r="C952" s="45"/>
      <c r="D952" s="45"/>
      <c r="E952" s="7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5.6">
      <c r="A953" s="45"/>
      <c r="B953" s="45"/>
      <c r="C953" s="45"/>
      <c r="D953" s="45"/>
      <c r="E953" s="7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5.6">
      <c r="A954" s="45"/>
      <c r="B954" s="45"/>
      <c r="C954" s="45"/>
      <c r="D954" s="45"/>
      <c r="E954" s="7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5.6">
      <c r="A955" s="45"/>
      <c r="B955" s="45"/>
      <c r="C955" s="45"/>
      <c r="D955" s="45"/>
      <c r="E955" s="7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5.6">
      <c r="A956" s="45"/>
      <c r="B956" s="45"/>
      <c r="C956" s="45"/>
      <c r="D956" s="45"/>
      <c r="E956" s="7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5.6">
      <c r="A957" s="45"/>
      <c r="B957" s="45"/>
      <c r="C957" s="45"/>
      <c r="D957" s="45"/>
      <c r="E957" s="7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5.6">
      <c r="A958" s="45"/>
      <c r="B958" s="45"/>
      <c r="C958" s="45"/>
      <c r="D958" s="45"/>
      <c r="E958" s="7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5.6">
      <c r="A959" s="45"/>
      <c r="B959" s="45"/>
      <c r="C959" s="45"/>
      <c r="D959" s="45"/>
      <c r="E959" s="7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5.6">
      <c r="A960" s="45"/>
      <c r="B960" s="45"/>
      <c r="C960" s="45"/>
      <c r="D960" s="45"/>
      <c r="E960" s="7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5.6">
      <c r="A961" s="45"/>
      <c r="B961" s="45"/>
      <c r="C961" s="45"/>
      <c r="D961" s="45"/>
      <c r="E961" s="7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5.6">
      <c r="A962" s="45"/>
      <c r="B962" s="45"/>
      <c r="C962" s="45"/>
      <c r="D962" s="45"/>
      <c r="E962" s="7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5.6">
      <c r="A963" s="45"/>
      <c r="B963" s="45"/>
      <c r="C963" s="45"/>
      <c r="D963" s="45"/>
      <c r="E963" s="7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5.6">
      <c r="A964" s="45"/>
      <c r="B964" s="45"/>
      <c r="C964" s="45"/>
      <c r="D964" s="45"/>
      <c r="E964" s="7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5.6">
      <c r="A965" s="45"/>
      <c r="B965" s="45"/>
      <c r="C965" s="45"/>
      <c r="D965" s="45"/>
      <c r="E965" s="7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5.6">
      <c r="A966" s="45"/>
      <c r="B966" s="45"/>
      <c r="C966" s="45"/>
      <c r="D966" s="45"/>
      <c r="E966" s="7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5.6">
      <c r="A967" s="45"/>
      <c r="B967" s="45"/>
      <c r="C967" s="45"/>
      <c r="D967" s="45"/>
      <c r="E967" s="7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5.6">
      <c r="A968" s="45"/>
      <c r="B968" s="45"/>
      <c r="C968" s="45"/>
      <c r="D968" s="45"/>
      <c r="E968" s="7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5.6">
      <c r="A969" s="45"/>
      <c r="B969" s="45"/>
      <c r="C969" s="45"/>
      <c r="D969" s="45"/>
      <c r="E969" s="7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5.6">
      <c r="A970" s="45"/>
      <c r="B970" s="45"/>
      <c r="C970" s="45"/>
      <c r="D970" s="45"/>
      <c r="E970" s="7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5.6">
      <c r="A971" s="45"/>
      <c r="B971" s="45"/>
      <c r="C971" s="45"/>
      <c r="D971" s="45"/>
      <c r="E971" s="7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5.6">
      <c r="A972" s="45"/>
      <c r="B972" s="45"/>
      <c r="C972" s="45"/>
      <c r="D972" s="45"/>
      <c r="E972" s="7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5.6">
      <c r="A973" s="45"/>
      <c r="B973" s="45"/>
      <c r="C973" s="45"/>
      <c r="D973" s="45"/>
      <c r="E973" s="7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5.6">
      <c r="A974" s="45"/>
      <c r="B974" s="45"/>
      <c r="C974" s="45"/>
      <c r="D974" s="45"/>
      <c r="E974" s="7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5.6">
      <c r="A975" s="45"/>
      <c r="B975" s="45"/>
      <c r="C975" s="45"/>
      <c r="D975" s="45"/>
      <c r="E975" s="7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5.6">
      <c r="A976" s="45"/>
      <c r="B976" s="45"/>
      <c r="C976" s="45"/>
      <c r="D976" s="45"/>
      <c r="E976" s="7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5.6">
      <c r="A977" s="45"/>
      <c r="B977" s="45"/>
      <c r="C977" s="45"/>
      <c r="D977" s="45"/>
      <c r="E977" s="7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5.6">
      <c r="A978" s="45"/>
      <c r="B978" s="45"/>
      <c r="C978" s="45"/>
      <c r="D978" s="45"/>
      <c r="E978" s="7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5.6">
      <c r="A979" s="45"/>
      <c r="B979" s="45"/>
      <c r="C979" s="45"/>
      <c r="D979" s="45"/>
      <c r="E979" s="7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5.6">
      <c r="A980" s="45"/>
      <c r="B980" s="45"/>
      <c r="C980" s="45"/>
      <c r="D980" s="45"/>
      <c r="E980" s="7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5.6">
      <c r="A981" s="45"/>
      <c r="B981" s="45"/>
      <c r="C981" s="45"/>
      <c r="D981" s="45"/>
      <c r="E981" s="7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5.6">
      <c r="A982" s="45"/>
      <c r="B982" s="45"/>
      <c r="C982" s="45"/>
      <c r="D982" s="45"/>
      <c r="E982" s="7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5.6">
      <c r="A983" s="45"/>
      <c r="B983" s="45"/>
      <c r="C983" s="45"/>
      <c r="D983" s="45"/>
      <c r="E983" s="7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5.6">
      <c r="A984" s="45"/>
      <c r="B984" s="45"/>
      <c r="C984" s="45"/>
      <c r="D984" s="45"/>
      <c r="E984" s="7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5.6">
      <c r="A985" s="45"/>
      <c r="B985" s="45"/>
      <c r="C985" s="45"/>
      <c r="D985" s="45"/>
      <c r="E985" s="7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5.6">
      <c r="A986" s="45"/>
      <c r="B986" s="45"/>
      <c r="C986" s="45"/>
      <c r="D986" s="45"/>
      <c r="E986" s="7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5.6">
      <c r="A987" s="45"/>
      <c r="B987" s="45"/>
      <c r="C987" s="45"/>
      <c r="D987" s="45"/>
      <c r="E987" s="7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5.6">
      <c r="A988" s="45"/>
      <c r="B988" s="45"/>
      <c r="C988" s="45"/>
      <c r="D988" s="45"/>
      <c r="E988" s="7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5.6">
      <c r="A989" s="45"/>
      <c r="B989" s="45"/>
      <c r="C989" s="45"/>
      <c r="D989" s="45"/>
      <c r="E989" s="7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5.6">
      <c r="A990" s="45"/>
      <c r="B990" s="45"/>
      <c r="C990" s="45"/>
      <c r="D990" s="45"/>
      <c r="E990" s="7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5.6">
      <c r="A991" s="45"/>
      <c r="B991" s="45"/>
      <c r="C991" s="45"/>
      <c r="D991" s="45"/>
      <c r="E991" s="7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5.6">
      <c r="A992" s="45"/>
      <c r="B992" s="45"/>
      <c r="C992" s="45"/>
      <c r="D992" s="45"/>
      <c r="E992" s="7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5.6">
      <c r="A993" s="45"/>
      <c r="B993" s="45"/>
      <c r="C993" s="45"/>
      <c r="D993" s="45"/>
      <c r="E993" s="7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5.6">
      <c r="A994" s="45"/>
      <c r="B994" s="45"/>
      <c r="C994" s="45"/>
      <c r="D994" s="45"/>
      <c r="E994" s="7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5.6">
      <c r="A995" s="45"/>
      <c r="B995" s="45"/>
      <c r="C995" s="45"/>
      <c r="D995" s="45"/>
      <c r="E995" s="7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5.6">
      <c r="A996" s="45"/>
      <c r="B996" s="45"/>
      <c r="C996" s="45"/>
      <c r="D996" s="45"/>
      <c r="E996" s="7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5.6">
      <c r="A997" s="45"/>
      <c r="B997" s="45"/>
      <c r="C997" s="45"/>
      <c r="D997" s="45"/>
      <c r="E997" s="7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5.6">
      <c r="A998" s="45"/>
      <c r="B998" s="45"/>
      <c r="C998" s="45"/>
      <c r="D998" s="45"/>
      <c r="E998" s="7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5.6">
      <c r="A999" s="45"/>
      <c r="B999" s="45"/>
      <c r="C999" s="45"/>
      <c r="D999" s="45"/>
      <c r="E999" s="7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5.6">
      <c r="A1000" s="45"/>
      <c r="B1000" s="45"/>
      <c r="C1000" s="45"/>
      <c r="D1000" s="45"/>
      <c r="E1000" s="7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pageMargins left="0.75" right="0.75" top="1" bottom="1" header="0" footer="0"/>
  <pageSetup paperSize="9" orientation="portrait"/>
  <headerFooter>
    <oddHeader>&amp;L&amp;"Calibri"&amp;11&amp;K000000&amp;F&amp;C&amp;A</oddHeader>
    <oddFooter>&amp;LAidan Perdisatt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000"/>
  <sheetViews>
    <sheetView showGridLines="0" workbookViewId="0">
      <selection activeCell="K21" sqref="K21"/>
    </sheetView>
  </sheetViews>
  <sheetFormatPr defaultColWidth="14.44140625" defaultRowHeight="15" customHeight="1"/>
  <cols>
    <col min="1" max="1" width="3" customWidth="1"/>
    <col min="2" max="2" width="12.109375" customWidth="1"/>
    <col min="3" max="3" width="10.88671875" customWidth="1"/>
    <col min="4" max="7" width="9.109375" customWidth="1"/>
    <col min="8" max="8" width="17" customWidth="1"/>
    <col min="9" max="9" width="9.88671875" customWidth="1"/>
    <col min="10" max="10" width="9.109375" customWidth="1"/>
    <col min="11" max="11" width="77.88671875" customWidth="1"/>
    <col min="12" max="26" width="9.109375" customWidth="1"/>
  </cols>
  <sheetData>
    <row r="1" spans="1:26" ht="4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85" t="s">
        <v>509</v>
      </c>
      <c r="C2" s="186"/>
      <c r="D2" s="186"/>
      <c r="E2" s="186"/>
      <c r="F2" s="186"/>
      <c r="G2" s="186"/>
      <c r="H2" s="186"/>
      <c r="I2" s="18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9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1"/>
      <c r="C4" s="88" t="s">
        <v>510</v>
      </c>
      <c r="D4" s="88" t="s">
        <v>511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89" t="s">
        <v>512</v>
      </c>
      <c r="D5" s="147"/>
      <c r="E5" s="11"/>
      <c r="F5" s="11"/>
      <c r="G5" s="11"/>
      <c r="H5" s="90" t="s">
        <v>513</v>
      </c>
      <c r="I5" s="90" t="s">
        <v>510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1"/>
      <c r="C6" s="89" t="s">
        <v>514</v>
      </c>
      <c r="D6" s="91"/>
      <c r="E6" s="11"/>
      <c r="F6" s="11"/>
      <c r="G6" s="11"/>
      <c r="H6" s="92" t="s">
        <v>515</v>
      </c>
      <c r="I6" s="93">
        <v>207</v>
      </c>
      <c r="J6" s="11"/>
      <c r="K6" s="9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1"/>
      <c r="C7" s="89" t="s">
        <v>516</v>
      </c>
      <c r="D7" s="95"/>
      <c r="E7" s="11"/>
      <c r="F7" s="11"/>
      <c r="G7" s="11"/>
      <c r="H7" s="92" t="s">
        <v>517</v>
      </c>
      <c r="I7" s="93">
        <v>2916</v>
      </c>
      <c r="J7" s="11"/>
      <c r="K7" s="94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1"/>
      <c r="E8" s="11"/>
      <c r="F8" s="11"/>
      <c r="G8" s="11"/>
      <c r="H8" s="92" t="s">
        <v>518</v>
      </c>
      <c r="I8" s="93">
        <v>45</v>
      </c>
      <c r="J8" s="11"/>
      <c r="K8" s="9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1"/>
      <c r="C9" s="11"/>
      <c r="D9" s="11"/>
      <c r="E9" s="11"/>
      <c r="F9" s="11"/>
      <c r="G9" s="11"/>
      <c r="H9" s="92" t="s">
        <v>519</v>
      </c>
      <c r="I9" s="93">
        <v>27</v>
      </c>
      <c r="J9" s="11"/>
      <c r="K9" s="94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"/>
      <c r="C10" s="11"/>
      <c r="D10" s="11"/>
      <c r="E10" s="11"/>
      <c r="F10" s="11"/>
      <c r="G10" s="11"/>
      <c r="H10" s="92" t="s">
        <v>520</v>
      </c>
      <c r="I10" s="93">
        <v>3915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"/>
      <c r="C11" s="11"/>
      <c r="D11" s="11"/>
      <c r="E11" s="11"/>
      <c r="F11" s="11"/>
      <c r="G11" s="11"/>
      <c r="H11" s="92" t="s">
        <v>521</v>
      </c>
      <c r="I11" s="93">
        <v>207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1"/>
      <c r="C12" s="11"/>
      <c r="D12" s="11"/>
      <c r="E12" s="11"/>
      <c r="F12" s="11"/>
      <c r="G12" s="11"/>
      <c r="H12" s="92" t="s">
        <v>522</v>
      </c>
      <c r="I12" s="93">
        <v>45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"/>
      <c r="C13" s="11"/>
      <c r="D13" s="11"/>
      <c r="E13" s="11"/>
      <c r="F13" s="11"/>
      <c r="G13" s="11"/>
      <c r="H13" s="92" t="s">
        <v>523</v>
      </c>
      <c r="I13" s="93">
        <v>27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1"/>
      <c r="C14" s="11"/>
      <c r="D14" s="11"/>
      <c r="E14" s="11"/>
      <c r="F14" s="11"/>
      <c r="G14" s="11"/>
      <c r="H14" s="92" t="s">
        <v>524</v>
      </c>
      <c r="I14" s="93">
        <v>54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1"/>
      <c r="C15" s="11"/>
      <c r="D15" s="11"/>
      <c r="E15" s="11"/>
      <c r="F15" s="11"/>
      <c r="G15" s="11"/>
      <c r="H15" s="92" t="s">
        <v>525</v>
      </c>
      <c r="I15" s="93">
        <v>2106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1"/>
      <c r="C16" s="11"/>
      <c r="D16" s="11"/>
      <c r="E16" s="11"/>
      <c r="F16" s="11"/>
      <c r="G16" s="11"/>
      <c r="H16" s="92" t="s">
        <v>526</v>
      </c>
      <c r="I16" s="93">
        <v>54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1"/>
      <c r="C17" s="11"/>
      <c r="D17" s="11"/>
      <c r="E17" s="11"/>
      <c r="F17" s="11"/>
      <c r="G17" s="11"/>
      <c r="H17" s="92" t="s">
        <v>527</v>
      </c>
      <c r="I17" s="93">
        <v>54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1"/>
      <c r="C18" s="11"/>
      <c r="D18" s="11"/>
      <c r="E18" s="11"/>
      <c r="F18" s="11"/>
      <c r="G18" s="11"/>
      <c r="H18" s="92" t="s">
        <v>528</v>
      </c>
      <c r="I18" s="93">
        <v>3078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"/>
      <c r="C19" s="11"/>
      <c r="D19" s="11"/>
      <c r="E19" s="11"/>
      <c r="F19" s="11"/>
      <c r="G19" s="11"/>
      <c r="H19" s="92" t="s">
        <v>529</v>
      </c>
      <c r="I19" s="93">
        <v>387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"/>
      <c r="C20" s="11"/>
      <c r="D20" s="11"/>
      <c r="E20" s="11"/>
      <c r="F20" s="11"/>
      <c r="G20" s="11"/>
      <c r="H20" s="92" t="s">
        <v>530</v>
      </c>
      <c r="I20" s="93">
        <v>585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"/>
      <c r="C21" s="11"/>
      <c r="D21" s="11"/>
      <c r="E21" s="11"/>
      <c r="F21" s="11"/>
      <c r="G21" s="11"/>
      <c r="H21" s="92" t="s">
        <v>531</v>
      </c>
      <c r="I21" s="93">
        <v>585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"/>
      <c r="C22" s="11"/>
      <c r="D22" s="11"/>
      <c r="E22" s="11"/>
      <c r="F22" s="11"/>
      <c r="G22" s="11"/>
      <c r="H22" s="92" t="s">
        <v>532</v>
      </c>
      <c r="I22" s="93">
        <v>6606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"/>
      <c r="C23" s="11"/>
      <c r="D23" s="11"/>
      <c r="E23" s="11"/>
      <c r="F23" s="11"/>
      <c r="G23" s="11"/>
      <c r="H23" s="92" t="s">
        <v>533</v>
      </c>
      <c r="I23" s="93">
        <v>4806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"/>
      <c r="C24" s="11"/>
      <c r="D24" s="11"/>
      <c r="E24" s="11"/>
      <c r="F24" s="11"/>
      <c r="G24" s="11"/>
      <c r="H24" s="92" t="s">
        <v>534</v>
      </c>
      <c r="I24" s="93">
        <v>675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1"/>
      <c r="E25" s="11"/>
      <c r="F25" s="11"/>
      <c r="G25" s="11"/>
      <c r="H25" s="92" t="s">
        <v>535</v>
      </c>
      <c r="I25" s="93">
        <v>36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1"/>
      <c r="E26" s="11"/>
      <c r="F26" s="11"/>
      <c r="G26" s="11"/>
      <c r="H26" s="92" t="s">
        <v>536</v>
      </c>
      <c r="I26" s="93">
        <v>477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1"/>
      <c r="E27" s="11"/>
      <c r="F27" s="11"/>
      <c r="G27" s="11"/>
      <c r="H27" s="92" t="s">
        <v>537</v>
      </c>
      <c r="I27" s="93">
        <v>6606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1"/>
      <c r="E28" s="11"/>
      <c r="F28" s="11"/>
      <c r="G28" s="11"/>
      <c r="H28" s="92" t="s">
        <v>538</v>
      </c>
      <c r="I28" s="93">
        <v>4806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2:I2"/>
  </mergeCells>
  <conditionalFormatting sqref="I6:I28">
    <cfRule type="cellIs" dxfId="3" priority="1" operator="greaterThan">
      <formula>1000</formula>
    </cfRule>
    <cfRule type="cellIs" dxfId="2" priority="2" operator="between">
      <formula>100</formula>
      <formula>999.99</formula>
    </cfRule>
    <cfRule type="cellIs" dxfId="1" priority="3" operator="lessThan">
      <formula>100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000"/>
  <sheetViews>
    <sheetView showGridLines="0" topLeftCell="G1" workbookViewId="0">
      <selection activeCell="K16" sqref="K16"/>
    </sheetView>
  </sheetViews>
  <sheetFormatPr defaultColWidth="14.44140625" defaultRowHeight="15" customHeight="1"/>
  <cols>
    <col min="1" max="1" width="2.88671875" customWidth="1"/>
    <col min="2" max="2" width="10.109375" customWidth="1"/>
    <col min="3" max="3" width="12.33203125" customWidth="1"/>
    <col min="4" max="4" width="17.5546875" customWidth="1"/>
    <col min="5" max="5" width="27.109375" customWidth="1"/>
    <col min="6" max="6" width="27" customWidth="1"/>
    <col min="7" max="7" width="27.88671875" customWidth="1"/>
    <col min="8" max="8" width="23.44140625" customWidth="1"/>
    <col min="9" max="9" width="21.109375" customWidth="1"/>
    <col min="10" max="10" width="18.77734375" customWidth="1"/>
    <col min="11" max="14" width="9.109375" customWidth="1"/>
    <col min="15" max="15" width="67.6640625" customWidth="1"/>
    <col min="16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96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97" t="s">
        <v>539</v>
      </c>
      <c r="C2" s="98"/>
      <c r="D2" s="98"/>
      <c r="E2" s="98"/>
      <c r="F2" s="98"/>
      <c r="G2" s="98"/>
      <c r="H2" s="99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00" t="s">
        <v>540</v>
      </c>
      <c r="C3" s="101"/>
      <c r="D3" s="101"/>
      <c r="E3" s="101"/>
      <c r="F3" s="101"/>
      <c r="G3" s="101"/>
      <c r="H3" s="10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thickBo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03" t="s">
        <v>494</v>
      </c>
      <c r="C5" s="103" t="s">
        <v>541</v>
      </c>
      <c r="D5" s="103" t="s">
        <v>542</v>
      </c>
      <c r="E5" s="103" t="s">
        <v>543</v>
      </c>
      <c r="F5" s="11"/>
      <c r="G5" s="130" t="s">
        <v>701</v>
      </c>
      <c r="H5" s="151" t="s">
        <v>702</v>
      </c>
      <c r="I5" s="151" t="s">
        <v>703</v>
      </c>
      <c r="J5" s="143" t="s">
        <v>704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04">
        <v>38270</v>
      </c>
      <c r="C6" s="26" t="s">
        <v>544</v>
      </c>
      <c r="D6" s="26" t="s">
        <v>545</v>
      </c>
      <c r="E6" s="26">
        <v>67</v>
      </c>
      <c r="F6" s="96"/>
      <c r="G6" s="131">
        <f>SUM($E$6:E6)</f>
        <v>67</v>
      </c>
      <c r="H6" s="129">
        <f>G6/SUM($E$6:$E$457)*100</f>
        <v>3.562764747984911E-2</v>
      </c>
      <c r="I6" s="150" t="b">
        <f>IF(H6&lt;=80,"Yes","")
=IF(H6&lt;=0.8,"Yes","")</f>
        <v>1</v>
      </c>
      <c r="J6" s="132" t="str">
        <f>IF(H6&lt;=80,C6,"")</f>
        <v>D306F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04">
        <v>38270</v>
      </c>
      <c r="C7" s="26" t="s">
        <v>546</v>
      </c>
      <c r="D7" s="26" t="s">
        <v>547</v>
      </c>
      <c r="E7" s="26">
        <v>10</v>
      </c>
      <c r="F7" s="96"/>
      <c r="G7" s="131">
        <f>SUM($E$6:E7)</f>
        <v>77</v>
      </c>
      <c r="H7" s="129">
        <f t="shared" ref="H7:H70" si="0">G7/SUM($E$6:$E$457)*100</f>
        <v>4.0945206805199717E-2</v>
      </c>
      <c r="I7" s="150" t="b">
        <f t="shared" ref="I7:I70" si="1">IF(H7&lt;=80,"Yes","")
=IF(H7&lt;=0.8,"Yes","")</f>
        <v>1</v>
      </c>
      <c r="J7" s="132" t="str">
        <f t="shared" ref="J7:J70" si="2">IF(H7&lt;=80,C7,"")</f>
        <v>M4M08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thickBot="1">
      <c r="A8" s="11"/>
      <c r="B8" s="104">
        <v>38270</v>
      </c>
      <c r="C8" s="26" t="s">
        <v>548</v>
      </c>
      <c r="D8" s="26" t="s">
        <v>545</v>
      </c>
      <c r="E8" s="26">
        <v>3</v>
      </c>
      <c r="F8" s="96"/>
      <c r="G8" s="131">
        <f>SUM($E$6:E8)</f>
        <v>80</v>
      </c>
      <c r="H8" s="129">
        <f t="shared" si="0"/>
        <v>4.2540474602804898E-2</v>
      </c>
      <c r="I8" s="150" t="b">
        <f t="shared" si="1"/>
        <v>1</v>
      </c>
      <c r="J8" s="132" t="str">
        <f t="shared" si="2"/>
        <v>F030H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04">
        <v>38270</v>
      </c>
      <c r="C9" s="26" t="s">
        <v>549</v>
      </c>
      <c r="D9" s="26" t="s">
        <v>547</v>
      </c>
      <c r="E9" s="26">
        <v>4</v>
      </c>
      <c r="F9" s="96"/>
      <c r="G9" s="131">
        <f>SUM($E$6:E9)</f>
        <v>84</v>
      </c>
      <c r="H9" s="129">
        <f t="shared" si="0"/>
        <v>4.4667498332945151E-2</v>
      </c>
      <c r="I9" s="150" t="b">
        <f t="shared" si="1"/>
        <v>1</v>
      </c>
      <c r="J9" s="132" t="str">
        <f t="shared" si="2"/>
        <v>K859M</v>
      </c>
      <c r="K9" s="11"/>
      <c r="L9" s="11"/>
      <c r="M9" s="11"/>
      <c r="N9" s="11"/>
      <c r="O9" s="156" t="s">
        <v>705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04">
        <v>38270</v>
      </c>
      <c r="C10" s="26" t="s">
        <v>550</v>
      </c>
      <c r="D10" s="26" t="s">
        <v>545</v>
      </c>
      <c r="E10" s="26">
        <v>102</v>
      </c>
      <c r="F10" s="96"/>
      <c r="G10" s="131">
        <f>SUM($E$6:E10)</f>
        <v>186</v>
      </c>
      <c r="H10" s="129">
        <f t="shared" si="0"/>
        <v>9.8906603451521413E-2</v>
      </c>
      <c r="I10" s="150" t="b">
        <f t="shared" si="1"/>
        <v>1</v>
      </c>
      <c r="J10" s="132" t="str">
        <f t="shared" si="2"/>
        <v>V8835</v>
      </c>
      <c r="K10" s="11"/>
      <c r="L10" s="11"/>
      <c r="M10" s="11"/>
      <c r="N10" s="11"/>
      <c r="O10" s="154" t="str" cm="1">
        <f t="array" ref="O10:O121">_xlfn.UNIQUE(J6:J457)</f>
        <v>D306F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04">
        <v>38270</v>
      </c>
      <c r="C11" s="26" t="s">
        <v>551</v>
      </c>
      <c r="D11" s="26" t="s">
        <v>545</v>
      </c>
      <c r="E11" s="26">
        <v>53</v>
      </c>
      <c r="F11" s="96"/>
      <c r="G11" s="131">
        <f>SUM($E$6:E11)</f>
        <v>239</v>
      </c>
      <c r="H11" s="129">
        <f t="shared" si="0"/>
        <v>0.12708966787587964</v>
      </c>
      <c r="I11" s="150" t="b">
        <f t="shared" si="1"/>
        <v>1</v>
      </c>
      <c r="J11" s="132" t="str">
        <f t="shared" si="2"/>
        <v>H384M</v>
      </c>
      <c r="K11" s="11"/>
      <c r="L11" s="11"/>
      <c r="M11" s="11"/>
      <c r="N11" s="11"/>
      <c r="O11" s="154" t="str">
        <v>M4M08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04">
        <v>38270</v>
      </c>
      <c r="C12" s="26" t="s">
        <v>552</v>
      </c>
      <c r="D12" s="26" t="s">
        <v>553</v>
      </c>
      <c r="E12" s="26">
        <v>175</v>
      </c>
      <c r="F12" s="96"/>
      <c r="G12" s="131">
        <f>SUM($E$6:E12)</f>
        <v>414</v>
      </c>
      <c r="H12" s="129">
        <f t="shared" si="0"/>
        <v>0.22014695606951537</v>
      </c>
      <c r="I12" s="150" t="b">
        <f t="shared" si="1"/>
        <v>1</v>
      </c>
      <c r="J12" s="132" t="str">
        <f t="shared" si="2"/>
        <v>G728T</v>
      </c>
      <c r="K12" s="11"/>
      <c r="L12" s="11"/>
      <c r="M12" s="11"/>
      <c r="N12" s="11"/>
      <c r="O12" s="154" t="str">
        <v>F030H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04">
        <v>38270</v>
      </c>
      <c r="C13" s="26" t="s">
        <v>554</v>
      </c>
      <c r="D13" s="26" t="s">
        <v>545</v>
      </c>
      <c r="E13" s="26">
        <v>13</v>
      </c>
      <c r="F13" s="96"/>
      <c r="G13" s="131">
        <f>SUM($E$6:E13)</f>
        <v>427</v>
      </c>
      <c r="H13" s="129">
        <f t="shared" si="0"/>
        <v>0.22705978319247119</v>
      </c>
      <c r="I13" s="150" t="b">
        <f t="shared" si="1"/>
        <v>1</v>
      </c>
      <c r="J13" s="132" t="str">
        <f t="shared" si="2"/>
        <v>G115G</v>
      </c>
      <c r="K13" s="11"/>
      <c r="L13" s="11"/>
      <c r="M13" s="11"/>
      <c r="N13" s="11"/>
      <c r="O13" s="154" t="str">
        <v>K859M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04">
        <v>38270</v>
      </c>
      <c r="C14" s="26" t="s">
        <v>555</v>
      </c>
      <c r="D14" s="26" t="s">
        <v>545</v>
      </c>
      <c r="E14" s="26">
        <v>484</v>
      </c>
      <c r="F14" s="96"/>
      <c r="G14" s="131">
        <f>SUM($E$6:E14)</f>
        <v>911</v>
      </c>
      <c r="H14" s="129">
        <f t="shared" si="0"/>
        <v>0.48442965453944081</v>
      </c>
      <c r="I14" s="150" t="b">
        <f t="shared" si="1"/>
        <v>1</v>
      </c>
      <c r="J14" s="132" t="str">
        <f t="shared" si="2"/>
        <v>K983K</v>
      </c>
      <c r="K14" s="11"/>
      <c r="L14" s="11"/>
      <c r="M14" s="11"/>
      <c r="N14" s="11"/>
      <c r="O14" s="154" t="str">
        <v>V8835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04">
        <v>38270</v>
      </c>
      <c r="C15" s="26" t="s">
        <v>556</v>
      </c>
      <c r="D15" s="26" t="s">
        <v>545</v>
      </c>
      <c r="E15" s="26">
        <v>713</v>
      </c>
      <c r="F15" s="96"/>
      <c r="G15" s="131">
        <f>SUM($E$6:E15)</f>
        <v>1624</v>
      </c>
      <c r="H15" s="129">
        <f t="shared" si="0"/>
        <v>0.86357163443693952</v>
      </c>
      <c r="I15" s="150" t="b">
        <f t="shared" si="1"/>
        <v>0</v>
      </c>
      <c r="J15" s="132" t="str">
        <f t="shared" si="2"/>
        <v>W889F</v>
      </c>
      <c r="K15" s="11"/>
      <c r="L15" s="11"/>
      <c r="M15" s="11"/>
      <c r="N15" s="11"/>
      <c r="O15" s="154" t="str">
        <v>H384M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04">
        <v>38270</v>
      </c>
      <c r="C16" s="26" t="s">
        <v>557</v>
      </c>
      <c r="D16" s="26" t="s">
        <v>545</v>
      </c>
      <c r="E16" s="26">
        <v>366</v>
      </c>
      <c r="F16" s="96"/>
      <c r="G16" s="131">
        <f>SUM($E$6:E16)</f>
        <v>1990</v>
      </c>
      <c r="H16" s="129">
        <f t="shared" si="0"/>
        <v>1.058194305744772</v>
      </c>
      <c r="I16" s="150" t="b">
        <f t="shared" si="1"/>
        <v>0</v>
      </c>
      <c r="J16" s="132" t="str">
        <f t="shared" si="2"/>
        <v>H726R</v>
      </c>
      <c r="K16" s="11"/>
      <c r="L16" s="11"/>
      <c r="M16" s="11"/>
      <c r="N16" s="11"/>
      <c r="O16" s="154" t="str">
        <v>G728T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04">
        <v>38270</v>
      </c>
      <c r="C17" s="26" t="s">
        <v>558</v>
      </c>
      <c r="D17" s="26" t="s">
        <v>547</v>
      </c>
      <c r="E17" s="26">
        <v>54</v>
      </c>
      <c r="F17" s="96"/>
      <c r="G17" s="131">
        <f>SUM($E$6:E17)</f>
        <v>2044</v>
      </c>
      <c r="H17" s="129">
        <f t="shared" si="0"/>
        <v>1.0869091261016655</v>
      </c>
      <c r="I17" s="150" t="b">
        <f t="shared" si="1"/>
        <v>0</v>
      </c>
      <c r="J17" s="132" t="str">
        <f t="shared" si="2"/>
        <v>RU774</v>
      </c>
      <c r="K17" s="11"/>
      <c r="L17" s="11"/>
      <c r="M17" s="11"/>
      <c r="N17" s="11"/>
      <c r="O17" s="154" t="str">
        <v>G115G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04">
        <v>38270</v>
      </c>
      <c r="C18" s="26" t="s">
        <v>559</v>
      </c>
      <c r="D18" s="26" t="s">
        <v>553</v>
      </c>
      <c r="E18" s="26">
        <v>24</v>
      </c>
      <c r="F18" s="96"/>
      <c r="G18" s="131">
        <f>SUM($E$6:E18)</f>
        <v>2068</v>
      </c>
      <c r="H18" s="129">
        <f t="shared" si="0"/>
        <v>1.0996712684825067</v>
      </c>
      <c r="I18" s="150" t="b">
        <f t="shared" si="1"/>
        <v>0</v>
      </c>
      <c r="J18" s="132" t="str">
        <f t="shared" si="2"/>
        <v>N530F</v>
      </c>
      <c r="K18" s="11"/>
      <c r="L18" s="11"/>
      <c r="M18" s="11"/>
      <c r="N18" s="11"/>
      <c r="O18" s="154" t="str">
        <v>K983K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04">
        <v>38270</v>
      </c>
      <c r="C19" s="26" t="s">
        <v>560</v>
      </c>
      <c r="D19" s="26" t="s">
        <v>545</v>
      </c>
      <c r="E19" s="26">
        <v>290</v>
      </c>
      <c r="F19" s="96"/>
      <c r="G19" s="131">
        <f>SUM($E$6:E19)</f>
        <v>2358</v>
      </c>
      <c r="H19" s="129">
        <f t="shared" si="0"/>
        <v>1.2538804889176745</v>
      </c>
      <c r="I19" s="150" t="b">
        <f t="shared" si="1"/>
        <v>0</v>
      </c>
      <c r="J19" s="132" t="str">
        <f t="shared" si="2"/>
        <v>P575R</v>
      </c>
      <c r="K19" s="11"/>
      <c r="L19" s="11"/>
      <c r="M19" s="11"/>
      <c r="N19" s="11"/>
      <c r="O19" s="154" t="str">
        <v>W889F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04">
        <v>38270</v>
      </c>
      <c r="C20" s="26" t="s">
        <v>561</v>
      </c>
      <c r="D20" s="26" t="s">
        <v>545</v>
      </c>
      <c r="E20" s="26">
        <v>1091</v>
      </c>
      <c r="F20" s="96"/>
      <c r="G20" s="131">
        <f>SUM($E$6:E20)</f>
        <v>3449</v>
      </c>
      <c r="H20" s="129">
        <f t="shared" si="0"/>
        <v>1.8340262113134265</v>
      </c>
      <c r="I20" s="150" t="b">
        <f t="shared" si="1"/>
        <v>0</v>
      </c>
      <c r="J20" s="132" t="str">
        <f t="shared" si="2"/>
        <v>MYC14</v>
      </c>
      <c r="K20" s="11"/>
      <c r="L20" s="11"/>
      <c r="M20" s="11"/>
      <c r="N20" s="11"/>
      <c r="O20" s="154" t="str">
        <v>H726R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04">
        <v>38270</v>
      </c>
      <c r="C21" s="26" t="s">
        <v>562</v>
      </c>
      <c r="D21" s="26" t="s">
        <v>545</v>
      </c>
      <c r="E21" s="26">
        <v>12</v>
      </c>
      <c r="F21" s="96"/>
      <c r="G21" s="131">
        <f>SUM($E$6:E21)</f>
        <v>3461</v>
      </c>
      <c r="H21" s="129">
        <f t="shared" si="0"/>
        <v>1.8404072825038471</v>
      </c>
      <c r="I21" s="150" t="b">
        <f t="shared" si="1"/>
        <v>0</v>
      </c>
      <c r="J21" s="132" t="str">
        <f t="shared" si="2"/>
        <v>K725G</v>
      </c>
      <c r="K21" s="11"/>
      <c r="L21" s="11"/>
      <c r="M21" s="11"/>
      <c r="N21" s="11"/>
      <c r="O21" s="154" t="str">
        <v>RU774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04">
        <v>38270</v>
      </c>
      <c r="C22" s="26" t="s">
        <v>563</v>
      </c>
      <c r="D22" s="26" t="s">
        <v>545</v>
      </c>
      <c r="E22" s="26">
        <v>157</v>
      </c>
      <c r="F22" s="96"/>
      <c r="G22" s="131">
        <f>SUM($E$6:E22)</f>
        <v>3618</v>
      </c>
      <c r="H22" s="129">
        <f t="shared" si="0"/>
        <v>1.9238929639118516</v>
      </c>
      <c r="I22" s="150" t="b">
        <f t="shared" si="1"/>
        <v>0</v>
      </c>
      <c r="J22" s="132" t="str">
        <f t="shared" si="2"/>
        <v>V3872</v>
      </c>
      <c r="K22" s="11"/>
      <c r="L22" s="11"/>
      <c r="M22" s="11"/>
      <c r="N22" s="11"/>
      <c r="O22" s="154" t="str">
        <v>N530F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04">
        <v>38270</v>
      </c>
      <c r="C23" s="26" t="s">
        <v>564</v>
      </c>
      <c r="D23" s="26" t="s">
        <v>545</v>
      </c>
      <c r="E23" s="26">
        <v>157</v>
      </c>
      <c r="F23" s="96"/>
      <c r="G23" s="131">
        <f>SUM($E$6:E23)</f>
        <v>3775</v>
      </c>
      <c r="H23" s="129">
        <f t="shared" si="0"/>
        <v>2.0073786453198563</v>
      </c>
      <c r="I23" s="150" t="b">
        <f t="shared" si="1"/>
        <v>0</v>
      </c>
      <c r="J23" s="132" t="str">
        <f t="shared" si="2"/>
        <v>J106M</v>
      </c>
      <c r="K23" s="11"/>
      <c r="L23" s="11"/>
      <c r="M23" s="11"/>
      <c r="N23" s="11"/>
      <c r="O23" s="154" t="str">
        <v>P575R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04">
        <v>38270</v>
      </c>
      <c r="C24" s="26" t="s">
        <v>565</v>
      </c>
      <c r="D24" s="26" t="s">
        <v>545</v>
      </c>
      <c r="E24" s="26">
        <v>41</v>
      </c>
      <c r="F24" s="96"/>
      <c r="G24" s="131">
        <f>SUM($E$6:E24)</f>
        <v>3816</v>
      </c>
      <c r="H24" s="129">
        <f t="shared" si="0"/>
        <v>2.0291806385537936</v>
      </c>
      <c r="I24" s="150" t="b">
        <f t="shared" si="1"/>
        <v>0</v>
      </c>
      <c r="J24" s="132" t="str">
        <f t="shared" si="2"/>
        <v>HT150</v>
      </c>
      <c r="K24" s="11"/>
      <c r="L24" s="11"/>
      <c r="M24" s="11"/>
      <c r="N24" s="11"/>
      <c r="O24" s="154" t="str">
        <v>MYC14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04">
        <v>38270</v>
      </c>
      <c r="C25" s="26" t="s">
        <v>566</v>
      </c>
      <c r="D25" s="26" t="s">
        <v>553</v>
      </c>
      <c r="E25" s="26">
        <v>23</v>
      </c>
      <c r="F25" s="96"/>
      <c r="G25" s="131">
        <f>SUM($E$6:E25)</f>
        <v>3839</v>
      </c>
      <c r="H25" s="129">
        <f t="shared" si="0"/>
        <v>2.0414110250021005</v>
      </c>
      <c r="I25" s="150" t="b">
        <f t="shared" si="1"/>
        <v>0</v>
      </c>
      <c r="J25" s="132" t="str">
        <f t="shared" si="2"/>
        <v>J765R</v>
      </c>
      <c r="K25" s="11"/>
      <c r="L25" s="11"/>
      <c r="M25" s="11"/>
      <c r="N25" s="11"/>
      <c r="O25" s="154" t="str">
        <v>K725G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04">
        <v>38270</v>
      </c>
      <c r="C26" s="26" t="s">
        <v>567</v>
      </c>
      <c r="D26" s="26" t="s">
        <v>545</v>
      </c>
      <c r="E26" s="26">
        <v>66</v>
      </c>
      <c r="F26" s="96"/>
      <c r="G26" s="131">
        <f>SUM($E$6:E26)</f>
        <v>3905</v>
      </c>
      <c r="H26" s="129">
        <f t="shared" si="0"/>
        <v>2.0765069165494143</v>
      </c>
      <c r="I26" s="150" t="b">
        <f t="shared" si="1"/>
        <v>0</v>
      </c>
      <c r="J26" s="132" t="str">
        <f t="shared" si="2"/>
        <v>N641M</v>
      </c>
      <c r="K26" s="11"/>
      <c r="L26" s="11"/>
      <c r="M26" s="11"/>
      <c r="N26" s="11"/>
      <c r="O26" s="154" t="str">
        <v>V3872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04">
        <v>38270</v>
      </c>
      <c r="C27" s="26" t="s">
        <v>568</v>
      </c>
      <c r="D27" s="26" t="s">
        <v>545</v>
      </c>
      <c r="E27" s="26">
        <v>794</v>
      </c>
      <c r="F27" s="96"/>
      <c r="G27" s="131">
        <f>SUM($E$6:E27)</f>
        <v>4699</v>
      </c>
      <c r="H27" s="129">
        <f t="shared" si="0"/>
        <v>2.4987211269822529</v>
      </c>
      <c r="I27" s="150" t="b">
        <f t="shared" si="1"/>
        <v>0</v>
      </c>
      <c r="J27" s="132" t="str">
        <f t="shared" si="2"/>
        <v>J4C3V</v>
      </c>
      <c r="K27" s="11"/>
      <c r="L27" s="11"/>
      <c r="M27" s="11"/>
      <c r="N27" s="11"/>
      <c r="O27" s="154" t="str">
        <v>J106M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04">
        <v>38270</v>
      </c>
      <c r="C28" s="26" t="s">
        <v>569</v>
      </c>
      <c r="D28" s="26" t="s">
        <v>545</v>
      </c>
      <c r="E28" s="26">
        <v>12</v>
      </c>
      <c r="F28" s="96"/>
      <c r="G28" s="131">
        <f>SUM($E$6:E28)</f>
        <v>4711</v>
      </c>
      <c r="H28" s="129">
        <f t="shared" si="0"/>
        <v>2.5051021981726738</v>
      </c>
      <c r="I28" s="150" t="b">
        <f t="shared" si="1"/>
        <v>0</v>
      </c>
      <c r="J28" s="132" t="str">
        <f t="shared" si="2"/>
        <v>M469G</v>
      </c>
      <c r="K28" s="11"/>
      <c r="L28" s="11"/>
      <c r="M28" s="11"/>
      <c r="N28" s="11"/>
      <c r="O28" s="154" t="str">
        <v>HT150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04">
        <v>38270</v>
      </c>
      <c r="C29" s="26" t="s">
        <v>570</v>
      </c>
      <c r="D29" s="26" t="s">
        <v>553</v>
      </c>
      <c r="E29" s="26">
        <v>19</v>
      </c>
      <c r="F29" s="96"/>
      <c r="G29" s="131">
        <f>SUM($E$6:E29)</f>
        <v>4730</v>
      </c>
      <c r="H29" s="129">
        <f t="shared" si="0"/>
        <v>2.5152055608908399</v>
      </c>
      <c r="I29" s="150" t="b">
        <f t="shared" si="1"/>
        <v>0</v>
      </c>
      <c r="J29" s="132" t="str">
        <f t="shared" si="2"/>
        <v>C127J</v>
      </c>
      <c r="K29" s="11"/>
      <c r="L29" s="11"/>
      <c r="M29" s="11"/>
      <c r="N29" s="11"/>
      <c r="O29" s="154" t="str">
        <v>J765R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04">
        <v>38270</v>
      </c>
      <c r="C30" s="26" t="s">
        <v>571</v>
      </c>
      <c r="D30" s="26" t="s">
        <v>545</v>
      </c>
      <c r="E30" s="26">
        <v>93</v>
      </c>
      <c r="F30" s="96"/>
      <c r="G30" s="131">
        <f>SUM($E$6:E30)</f>
        <v>4823</v>
      </c>
      <c r="H30" s="129">
        <f t="shared" si="0"/>
        <v>2.5646588626166005</v>
      </c>
      <c r="I30" s="150" t="b">
        <f t="shared" si="1"/>
        <v>0</v>
      </c>
      <c r="J30" s="132" t="str">
        <f t="shared" si="2"/>
        <v>J131J</v>
      </c>
      <c r="K30" s="11"/>
      <c r="L30" s="11"/>
      <c r="M30" s="11"/>
      <c r="N30" s="11"/>
      <c r="O30" s="154" t="str">
        <v>N641M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04">
        <v>38270</v>
      </c>
      <c r="C31" s="26" t="s">
        <v>572</v>
      </c>
      <c r="D31" s="26" t="s">
        <v>547</v>
      </c>
      <c r="E31" s="26">
        <v>3</v>
      </c>
      <c r="F31" s="96"/>
      <c r="G31" s="131">
        <f>SUM($E$6:E31)</f>
        <v>4826</v>
      </c>
      <c r="H31" s="129">
        <f t="shared" si="0"/>
        <v>2.5662541304142059</v>
      </c>
      <c r="I31" s="150" t="b">
        <f t="shared" si="1"/>
        <v>0</v>
      </c>
      <c r="J31" s="132" t="str">
        <f t="shared" si="2"/>
        <v>FN679</v>
      </c>
      <c r="K31" s="11"/>
      <c r="L31" s="11"/>
      <c r="M31" s="11"/>
      <c r="N31" s="11"/>
      <c r="O31" s="154" t="str">
        <v>J4C3V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04">
        <v>38270</v>
      </c>
      <c r="C32" s="26" t="s">
        <v>573</v>
      </c>
      <c r="D32" s="26" t="s">
        <v>553</v>
      </c>
      <c r="E32" s="26">
        <v>4</v>
      </c>
      <c r="F32" s="96"/>
      <c r="G32" s="131">
        <f>SUM($E$6:E32)</f>
        <v>4830</v>
      </c>
      <c r="H32" s="129">
        <f t="shared" si="0"/>
        <v>2.5683811541443462</v>
      </c>
      <c r="I32" s="150" t="b">
        <f t="shared" si="1"/>
        <v>0</v>
      </c>
      <c r="J32" s="132" t="str">
        <f t="shared" si="2"/>
        <v>R755K</v>
      </c>
      <c r="K32" s="11"/>
      <c r="L32" s="11"/>
      <c r="M32" s="11"/>
      <c r="N32" s="11"/>
      <c r="O32" s="154" t="str">
        <v>M469G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04">
        <v>38270</v>
      </c>
      <c r="C33" s="26" t="s">
        <v>574</v>
      </c>
      <c r="D33" s="26" t="s">
        <v>545</v>
      </c>
      <c r="E33" s="26">
        <v>4</v>
      </c>
      <c r="F33" s="96"/>
      <c r="G33" s="131">
        <f>SUM($E$6:E33)</f>
        <v>4834</v>
      </c>
      <c r="H33" s="129">
        <f t="shared" si="0"/>
        <v>2.570508177874486</v>
      </c>
      <c r="I33" s="150" t="b">
        <f t="shared" si="1"/>
        <v>0</v>
      </c>
      <c r="J33" s="132" t="str">
        <f t="shared" si="2"/>
        <v>WP896</v>
      </c>
      <c r="K33" s="11"/>
      <c r="L33" s="11"/>
      <c r="M33" s="11"/>
      <c r="N33" s="11"/>
      <c r="O33" s="154" t="str">
        <v>C127J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04">
        <v>38271</v>
      </c>
      <c r="C34" s="26" t="s">
        <v>561</v>
      </c>
      <c r="D34" s="26" t="s">
        <v>545</v>
      </c>
      <c r="E34" s="26">
        <v>1217</v>
      </c>
      <c r="F34" s="96"/>
      <c r="G34" s="131">
        <f>SUM($E$6:E34)</f>
        <v>6051</v>
      </c>
      <c r="H34" s="129">
        <f t="shared" si="0"/>
        <v>3.2176551477696562</v>
      </c>
      <c r="I34" s="150" t="b">
        <f t="shared" si="1"/>
        <v>0</v>
      </c>
      <c r="J34" s="132" t="str">
        <f t="shared" si="2"/>
        <v>MYC14</v>
      </c>
      <c r="K34" s="11"/>
      <c r="L34" s="11"/>
      <c r="M34" s="11"/>
      <c r="N34" s="11"/>
      <c r="O34" s="154" t="str">
        <v>J131J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04">
        <v>38271</v>
      </c>
      <c r="C35" s="26" t="s">
        <v>575</v>
      </c>
      <c r="D35" s="26" t="s">
        <v>576</v>
      </c>
      <c r="E35" s="26">
        <v>72.8</v>
      </c>
      <c r="F35" s="96"/>
      <c r="G35" s="131">
        <f>SUM($E$6:E35)</f>
        <v>6123.8</v>
      </c>
      <c r="H35" s="129">
        <f t="shared" si="0"/>
        <v>3.2563669796582082</v>
      </c>
      <c r="I35" s="150" t="b">
        <f t="shared" si="1"/>
        <v>0</v>
      </c>
      <c r="J35" s="132" t="str">
        <f t="shared" si="2"/>
        <v>K374T</v>
      </c>
      <c r="K35" s="11"/>
      <c r="L35" s="11"/>
      <c r="M35" s="11"/>
      <c r="N35" s="11"/>
      <c r="O35" s="154" t="str">
        <v>FN679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04">
        <v>38271</v>
      </c>
      <c r="C36" s="26" t="s">
        <v>550</v>
      </c>
      <c r="D36" s="26" t="s">
        <v>545</v>
      </c>
      <c r="E36" s="26">
        <v>4</v>
      </c>
      <c r="F36" s="96"/>
      <c r="G36" s="131">
        <f>SUM($E$6:E36)</f>
        <v>6127.8</v>
      </c>
      <c r="H36" s="129">
        <f t="shared" si="0"/>
        <v>3.2584940033883485</v>
      </c>
      <c r="I36" s="150" t="b">
        <f t="shared" si="1"/>
        <v>0</v>
      </c>
      <c r="J36" s="132" t="str">
        <f t="shared" si="2"/>
        <v>V8835</v>
      </c>
      <c r="K36" s="11"/>
      <c r="L36" s="11"/>
      <c r="M36" s="11"/>
      <c r="N36" s="11"/>
      <c r="O36" s="154" t="str">
        <v>R755K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04">
        <v>38271</v>
      </c>
      <c r="C37" s="26" t="s">
        <v>546</v>
      </c>
      <c r="D37" s="26" t="s">
        <v>547</v>
      </c>
      <c r="E37" s="26">
        <v>16</v>
      </c>
      <c r="F37" s="96"/>
      <c r="G37" s="131">
        <f>SUM($E$6:E37)</f>
        <v>6143.8</v>
      </c>
      <c r="H37" s="129">
        <f t="shared" si="0"/>
        <v>3.2670020983089096</v>
      </c>
      <c r="I37" s="150" t="b">
        <f t="shared" si="1"/>
        <v>0</v>
      </c>
      <c r="J37" s="132" t="str">
        <f t="shared" si="2"/>
        <v>M4M08</v>
      </c>
      <c r="K37" s="11"/>
      <c r="L37" s="11"/>
      <c r="M37" s="11"/>
      <c r="N37" s="11"/>
      <c r="O37" s="154" t="str">
        <v>WP896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04">
        <v>38271</v>
      </c>
      <c r="C38" s="26" t="s">
        <v>548</v>
      </c>
      <c r="D38" s="26" t="s">
        <v>545</v>
      </c>
      <c r="E38" s="26">
        <v>22</v>
      </c>
      <c r="F38" s="96"/>
      <c r="G38" s="131">
        <f>SUM($E$6:E38)</f>
        <v>6165.8</v>
      </c>
      <c r="H38" s="129">
        <f t="shared" si="0"/>
        <v>3.2787007288246808</v>
      </c>
      <c r="I38" s="150" t="b">
        <f t="shared" si="1"/>
        <v>0</v>
      </c>
      <c r="J38" s="132" t="str">
        <f t="shared" si="2"/>
        <v>F030H</v>
      </c>
      <c r="K38" s="11"/>
      <c r="L38" s="11"/>
      <c r="M38" s="11"/>
      <c r="N38" s="11"/>
      <c r="O38" s="154" t="str">
        <v>K374T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04">
        <v>38271</v>
      </c>
      <c r="C39" s="26" t="s">
        <v>560</v>
      </c>
      <c r="D39" s="26" t="s">
        <v>545</v>
      </c>
      <c r="E39" s="26">
        <v>287</v>
      </c>
      <c r="F39" s="96"/>
      <c r="G39" s="131">
        <f>SUM($E$6:E39)</f>
        <v>6452.8</v>
      </c>
      <c r="H39" s="129">
        <f t="shared" si="0"/>
        <v>3.4313146814622435</v>
      </c>
      <c r="I39" s="150" t="b">
        <f t="shared" si="1"/>
        <v>0</v>
      </c>
      <c r="J39" s="132" t="str">
        <f t="shared" si="2"/>
        <v>P575R</v>
      </c>
      <c r="K39" s="11"/>
      <c r="L39" s="11"/>
      <c r="M39" s="11"/>
      <c r="N39" s="11"/>
      <c r="O39" s="154" t="str">
        <v>J280T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04">
        <v>38271</v>
      </c>
      <c r="C40" s="26" t="s">
        <v>563</v>
      </c>
      <c r="D40" s="26" t="s">
        <v>545</v>
      </c>
      <c r="E40" s="26">
        <v>44</v>
      </c>
      <c r="F40" s="96"/>
      <c r="G40" s="131">
        <f>SUM($E$6:E40)</f>
        <v>6496.8</v>
      </c>
      <c r="H40" s="129">
        <f t="shared" si="0"/>
        <v>3.4547119424937862</v>
      </c>
      <c r="I40" s="150" t="b">
        <f t="shared" si="1"/>
        <v>0</v>
      </c>
      <c r="J40" s="132" t="str">
        <f t="shared" si="2"/>
        <v>V3872</v>
      </c>
      <c r="K40" s="11"/>
      <c r="L40" s="11"/>
      <c r="M40" s="11"/>
      <c r="N40" s="11"/>
      <c r="O40" s="154" t="str">
        <v>H298M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04">
        <v>38271</v>
      </c>
      <c r="C41" s="26" t="s">
        <v>577</v>
      </c>
      <c r="D41" s="26" t="s">
        <v>576</v>
      </c>
      <c r="E41" s="26">
        <v>0.8</v>
      </c>
      <c r="F41" s="96"/>
      <c r="G41" s="131">
        <f>SUM($E$6:E41)</f>
        <v>6497.6</v>
      </c>
      <c r="H41" s="129">
        <f t="shared" si="0"/>
        <v>3.4551373472398144</v>
      </c>
      <c r="I41" s="150" t="b">
        <f t="shared" si="1"/>
        <v>0</v>
      </c>
      <c r="J41" s="132" t="str">
        <f t="shared" si="2"/>
        <v>J280T</v>
      </c>
      <c r="K41" s="11"/>
      <c r="L41" s="11"/>
      <c r="M41" s="11"/>
      <c r="N41" s="11"/>
      <c r="O41" s="154" t="str">
        <v>J533H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04">
        <v>38271</v>
      </c>
      <c r="C42" s="26" t="s">
        <v>578</v>
      </c>
      <c r="D42" s="26" t="s">
        <v>553</v>
      </c>
      <c r="E42" s="26">
        <v>25</v>
      </c>
      <c r="F42" s="96"/>
      <c r="G42" s="131">
        <f>SUM($E$6:E42)</f>
        <v>6522.6</v>
      </c>
      <c r="H42" s="129">
        <f t="shared" si="0"/>
        <v>3.4684312455531914</v>
      </c>
      <c r="I42" s="150" t="b">
        <f t="shared" si="1"/>
        <v>0</v>
      </c>
      <c r="J42" s="132" t="str">
        <f t="shared" si="2"/>
        <v>H298M</v>
      </c>
      <c r="K42" s="11"/>
      <c r="L42" s="11"/>
      <c r="M42" s="11"/>
      <c r="N42" s="11"/>
      <c r="O42" s="154" t="str">
        <v>M398F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04">
        <v>38271</v>
      </c>
      <c r="C43" s="26" t="s">
        <v>579</v>
      </c>
      <c r="D43" s="26" t="s">
        <v>553</v>
      </c>
      <c r="E43" s="26">
        <v>7</v>
      </c>
      <c r="F43" s="96"/>
      <c r="G43" s="131">
        <f>SUM($E$6:E43)</f>
        <v>6529.6</v>
      </c>
      <c r="H43" s="129">
        <f t="shared" si="0"/>
        <v>3.4721535370809367</v>
      </c>
      <c r="I43" s="150" t="b">
        <f t="shared" si="1"/>
        <v>0</v>
      </c>
      <c r="J43" s="132" t="str">
        <f t="shared" si="2"/>
        <v>J533H</v>
      </c>
      <c r="K43" s="11"/>
      <c r="L43" s="11"/>
      <c r="M43" s="11"/>
      <c r="N43" s="11"/>
      <c r="O43" s="154" t="str">
        <v>F804K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04">
        <v>38271</v>
      </c>
      <c r="C44" s="26" t="s">
        <v>580</v>
      </c>
      <c r="D44" s="26" t="s">
        <v>545</v>
      </c>
      <c r="E44" s="26">
        <v>34</v>
      </c>
      <c r="F44" s="96"/>
      <c r="G44" s="131">
        <f>SUM($E$6:E44)</f>
        <v>6563.6</v>
      </c>
      <c r="H44" s="129">
        <f t="shared" si="0"/>
        <v>3.4902332387871287</v>
      </c>
      <c r="I44" s="150" t="b">
        <f t="shared" si="1"/>
        <v>0</v>
      </c>
      <c r="J44" s="132" t="str">
        <f t="shared" si="2"/>
        <v>M398F</v>
      </c>
      <c r="K44" s="11"/>
      <c r="L44" s="11"/>
      <c r="M44" s="11"/>
      <c r="N44" s="11"/>
      <c r="O44" s="154" t="str">
        <v>G548K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04">
        <v>38271</v>
      </c>
      <c r="C45" s="26" t="s">
        <v>581</v>
      </c>
      <c r="D45" s="26" t="s">
        <v>545</v>
      </c>
      <c r="E45" s="26">
        <v>1175</v>
      </c>
      <c r="F45" s="96"/>
      <c r="G45" s="131">
        <f>SUM($E$6:E45)</f>
        <v>7738.6</v>
      </c>
      <c r="H45" s="129">
        <f t="shared" si="0"/>
        <v>4.1150464595158258</v>
      </c>
      <c r="I45" s="150" t="b">
        <f t="shared" si="1"/>
        <v>0</v>
      </c>
      <c r="J45" s="132" t="str">
        <f t="shared" si="2"/>
        <v>F804K</v>
      </c>
      <c r="K45" s="11"/>
      <c r="L45" s="11"/>
      <c r="M45" s="11"/>
      <c r="N45" s="11"/>
      <c r="O45" s="154" t="str">
        <v>C2W2N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04">
        <v>38271</v>
      </c>
      <c r="C46" s="26" t="s">
        <v>582</v>
      </c>
      <c r="D46" s="26" t="s">
        <v>576</v>
      </c>
      <c r="E46" s="26">
        <v>44.800000000000004</v>
      </c>
      <c r="F46" s="96"/>
      <c r="G46" s="131">
        <f>SUM($E$6:E46)</f>
        <v>7783.4000000000005</v>
      </c>
      <c r="H46" s="129">
        <f t="shared" si="0"/>
        <v>4.1388691252933967</v>
      </c>
      <c r="I46" s="150" t="b">
        <f t="shared" si="1"/>
        <v>0</v>
      </c>
      <c r="J46" s="132" t="str">
        <f t="shared" si="2"/>
        <v>G548K</v>
      </c>
      <c r="K46" s="11"/>
      <c r="L46" s="11"/>
      <c r="M46" s="11"/>
      <c r="N46" s="11"/>
      <c r="O46" s="154" t="str">
        <v>G952F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04">
        <v>38271</v>
      </c>
      <c r="C47" s="26" t="s">
        <v>583</v>
      </c>
      <c r="D47" s="26" t="s">
        <v>545</v>
      </c>
      <c r="E47" s="26">
        <v>15</v>
      </c>
      <c r="F47" s="96"/>
      <c r="G47" s="131">
        <f>SUM($E$6:E47)</f>
        <v>7798.4000000000005</v>
      </c>
      <c r="H47" s="129">
        <f t="shared" si="0"/>
        <v>4.1468454642814221</v>
      </c>
      <c r="I47" s="150" t="b">
        <f t="shared" si="1"/>
        <v>0</v>
      </c>
      <c r="J47" s="132" t="str">
        <f t="shared" si="2"/>
        <v>C2W2N</v>
      </c>
      <c r="K47" s="11"/>
      <c r="L47" s="11"/>
      <c r="M47" s="11"/>
      <c r="N47" s="11"/>
      <c r="O47" s="154" t="str">
        <v>K145G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04">
        <v>38271</v>
      </c>
      <c r="C48" s="26" t="s">
        <v>584</v>
      </c>
      <c r="D48" s="26" t="s">
        <v>545</v>
      </c>
      <c r="E48" s="26">
        <v>68</v>
      </c>
      <c r="F48" s="96"/>
      <c r="G48" s="131">
        <f>SUM($E$6:E48)</f>
        <v>7866.4000000000005</v>
      </c>
      <c r="H48" s="129">
        <f t="shared" si="0"/>
        <v>4.1830048676938061</v>
      </c>
      <c r="I48" s="150" t="b">
        <f t="shared" si="1"/>
        <v>0</v>
      </c>
      <c r="J48" s="132" t="str">
        <f t="shared" si="2"/>
        <v>G952F</v>
      </c>
      <c r="K48" s="11"/>
      <c r="L48" s="11"/>
      <c r="M48" s="11"/>
      <c r="N48" s="11"/>
      <c r="O48" s="154" t="str">
        <v>F522M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04">
        <v>38271</v>
      </c>
      <c r="C49" s="26" t="s">
        <v>551</v>
      </c>
      <c r="D49" s="26" t="s">
        <v>545</v>
      </c>
      <c r="E49" s="26">
        <v>58</v>
      </c>
      <c r="F49" s="96"/>
      <c r="G49" s="131">
        <f>SUM($E$6:E49)</f>
        <v>7924.4000000000005</v>
      </c>
      <c r="H49" s="129">
        <f t="shared" si="0"/>
        <v>4.2138467117808398</v>
      </c>
      <c r="I49" s="150" t="b">
        <f t="shared" si="1"/>
        <v>0</v>
      </c>
      <c r="J49" s="132" t="str">
        <f t="shared" si="2"/>
        <v>H384M</v>
      </c>
      <c r="K49" s="11"/>
      <c r="L49" s="11"/>
      <c r="M49" s="11"/>
      <c r="N49" s="11"/>
      <c r="O49" s="154" t="str">
        <v>PNF3X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04">
        <v>38271</v>
      </c>
      <c r="C50" s="26" t="s">
        <v>559</v>
      </c>
      <c r="D50" s="26" t="s">
        <v>553</v>
      </c>
      <c r="E50" s="26">
        <v>16</v>
      </c>
      <c r="F50" s="96"/>
      <c r="G50" s="131">
        <f>SUM($E$6:E50)</f>
        <v>7940.4000000000005</v>
      </c>
      <c r="H50" s="129">
        <f t="shared" si="0"/>
        <v>4.222354806701401</v>
      </c>
      <c r="I50" s="150" t="b">
        <f t="shared" si="1"/>
        <v>0</v>
      </c>
      <c r="J50" s="132" t="str">
        <f t="shared" si="2"/>
        <v>N530F</v>
      </c>
      <c r="K50" s="11"/>
      <c r="L50" s="11"/>
      <c r="M50" s="11"/>
      <c r="N50" s="11"/>
      <c r="O50" s="154" t="str">
        <v>G889G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04">
        <v>38271</v>
      </c>
      <c r="C51" s="26" t="s">
        <v>585</v>
      </c>
      <c r="D51" s="26" t="s">
        <v>547</v>
      </c>
      <c r="E51" s="26">
        <v>2</v>
      </c>
      <c r="F51" s="96"/>
      <c r="G51" s="131">
        <f>SUM($E$6:E51)</f>
        <v>7942.4000000000005</v>
      </c>
      <c r="H51" s="129">
        <f t="shared" si="0"/>
        <v>4.2234183185664715</v>
      </c>
      <c r="I51" s="150" t="b">
        <f t="shared" si="1"/>
        <v>0</v>
      </c>
      <c r="J51" s="132" t="str">
        <f t="shared" si="2"/>
        <v>K145G</v>
      </c>
      <c r="K51" s="11"/>
      <c r="L51" s="11"/>
      <c r="M51" s="11"/>
      <c r="N51" s="11"/>
      <c r="O51" s="154" t="str">
        <v>XP544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04">
        <v>38271</v>
      </c>
      <c r="C52" s="26" t="s">
        <v>570</v>
      </c>
      <c r="D52" s="26" t="s">
        <v>553</v>
      </c>
      <c r="E52" s="26">
        <v>19</v>
      </c>
      <c r="F52" s="96"/>
      <c r="G52" s="131">
        <f>SUM($E$6:E52)</f>
        <v>7961.4000000000005</v>
      </c>
      <c r="H52" s="129">
        <f t="shared" si="0"/>
        <v>4.2335216812846372</v>
      </c>
      <c r="I52" s="150" t="b">
        <f t="shared" si="1"/>
        <v>0</v>
      </c>
      <c r="J52" s="132" t="str">
        <f t="shared" si="2"/>
        <v>C127J</v>
      </c>
      <c r="K52" s="11"/>
      <c r="L52" s="11"/>
      <c r="M52" s="11"/>
      <c r="N52" s="11"/>
      <c r="O52" s="154" t="str">
        <v>NT417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04">
        <v>38271</v>
      </c>
      <c r="C53" s="26" t="s">
        <v>569</v>
      </c>
      <c r="D53" s="26" t="s">
        <v>545</v>
      </c>
      <c r="E53" s="26">
        <v>12</v>
      </c>
      <c r="F53" s="96"/>
      <c r="G53" s="131">
        <f>SUM($E$6:E53)</f>
        <v>7973.4000000000005</v>
      </c>
      <c r="H53" s="129">
        <f t="shared" si="0"/>
        <v>4.2399027524750581</v>
      </c>
      <c r="I53" s="150" t="b">
        <f t="shared" si="1"/>
        <v>0</v>
      </c>
      <c r="J53" s="132" t="str">
        <f t="shared" si="2"/>
        <v>M469G</v>
      </c>
      <c r="K53" s="11"/>
      <c r="L53" s="11"/>
      <c r="M53" s="11"/>
      <c r="N53" s="11"/>
      <c r="O53" s="154" t="str">
        <v>M399F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04">
        <v>38271</v>
      </c>
      <c r="C54" s="26" t="s">
        <v>565</v>
      </c>
      <c r="D54" s="26" t="s">
        <v>545</v>
      </c>
      <c r="E54" s="26">
        <v>46</v>
      </c>
      <c r="F54" s="96"/>
      <c r="G54" s="131">
        <f>SUM($E$6:E54)</f>
        <v>8019.4000000000005</v>
      </c>
      <c r="H54" s="129">
        <f t="shared" si="0"/>
        <v>4.264363525371671</v>
      </c>
      <c r="I54" s="150" t="b">
        <f t="shared" si="1"/>
        <v>0</v>
      </c>
      <c r="J54" s="132" t="str">
        <f t="shared" si="2"/>
        <v>HT150</v>
      </c>
      <c r="K54" s="11"/>
      <c r="L54" s="11"/>
      <c r="M54" s="11"/>
      <c r="N54" s="11"/>
      <c r="O54" s="154" t="str">
        <v>F805K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04">
        <v>38271</v>
      </c>
      <c r="C55" s="26" t="s">
        <v>586</v>
      </c>
      <c r="D55" s="26" t="s">
        <v>545</v>
      </c>
      <c r="E55" s="26">
        <v>169</v>
      </c>
      <c r="F55" s="96"/>
      <c r="G55" s="131">
        <f>SUM($E$6:E55)</f>
        <v>8188.4000000000005</v>
      </c>
      <c r="H55" s="129">
        <f t="shared" si="0"/>
        <v>4.3542302779700961</v>
      </c>
      <c r="I55" s="150" t="b">
        <f t="shared" si="1"/>
        <v>0</v>
      </c>
      <c r="J55" s="132" t="str">
        <f t="shared" si="2"/>
        <v>F522M</v>
      </c>
      <c r="K55" s="11"/>
      <c r="L55" s="11"/>
      <c r="M55" s="11"/>
      <c r="N55" s="11"/>
      <c r="O55" s="154" t="str">
        <v>G622T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04">
        <v>38271</v>
      </c>
      <c r="C56" s="26" t="s">
        <v>555</v>
      </c>
      <c r="D56" s="26" t="s">
        <v>545</v>
      </c>
      <c r="E56" s="26">
        <v>563</v>
      </c>
      <c r="F56" s="96"/>
      <c r="G56" s="131">
        <f>SUM($E$6:E56)</f>
        <v>8751.4000000000015</v>
      </c>
      <c r="H56" s="129">
        <f t="shared" si="0"/>
        <v>4.6536088679873364</v>
      </c>
      <c r="I56" s="150" t="b">
        <f t="shared" si="1"/>
        <v>0</v>
      </c>
      <c r="J56" s="132" t="str">
        <f t="shared" si="2"/>
        <v>K983K</v>
      </c>
      <c r="K56" s="11"/>
      <c r="L56" s="11"/>
      <c r="M56" s="11"/>
      <c r="N56" s="11"/>
      <c r="O56" s="154" t="str">
        <v>X3R5M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04">
        <v>38271</v>
      </c>
      <c r="C57" s="26" t="s">
        <v>557</v>
      </c>
      <c r="D57" s="26" t="s">
        <v>545</v>
      </c>
      <c r="E57" s="26">
        <v>434</v>
      </c>
      <c r="F57" s="96"/>
      <c r="G57" s="131">
        <f>SUM($E$6:E57)</f>
        <v>9185.4000000000015</v>
      </c>
      <c r="H57" s="129">
        <f t="shared" si="0"/>
        <v>4.8843909427075527</v>
      </c>
      <c r="I57" s="150" t="b">
        <f t="shared" si="1"/>
        <v>0</v>
      </c>
      <c r="J57" s="132" t="str">
        <f t="shared" si="2"/>
        <v>H726R</v>
      </c>
      <c r="K57" s="11"/>
      <c r="L57" s="11"/>
      <c r="M57" s="11"/>
      <c r="N57" s="11"/>
      <c r="O57" s="154" t="str">
        <v>N056N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04">
        <v>38271</v>
      </c>
      <c r="C58" s="26" t="s">
        <v>566</v>
      </c>
      <c r="D58" s="26" t="s">
        <v>553</v>
      </c>
      <c r="E58" s="26">
        <v>23</v>
      </c>
      <c r="F58" s="96"/>
      <c r="G58" s="131">
        <f>SUM($E$6:E58)</f>
        <v>9208.4000000000015</v>
      </c>
      <c r="H58" s="129">
        <f t="shared" si="0"/>
        <v>4.8966213291558596</v>
      </c>
      <c r="I58" s="150" t="b">
        <f t="shared" si="1"/>
        <v>0</v>
      </c>
      <c r="J58" s="132" t="str">
        <f t="shared" si="2"/>
        <v>J765R</v>
      </c>
      <c r="K58" s="11"/>
      <c r="L58" s="11"/>
      <c r="M58" s="11"/>
      <c r="N58" s="11"/>
      <c r="O58" s="154" t="str">
        <v>NN876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04">
        <v>38271</v>
      </c>
      <c r="C59" s="26" t="s">
        <v>587</v>
      </c>
      <c r="D59" s="26" t="s">
        <v>545</v>
      </c>
      <c r="E59" s="26">
        <v>960</v>
      </c>
      <c r="F59" s="96"/>
      <c r="G59" s="131">
        <f>SUM($E$6:E59)</f>
        <v>10168.400000000001</v>
      </c>
      <c r="H59" s="129">
        <f t="shared" si="0"/>
        <v>5.4071070243895178</v>
      </c>
      <c r="I59" s="150" t="b">
        <f t="shared" si="1"/>
        <v>0</v>
      </c>
      <c r="J59" s="132" t="str">
        <f t="shared" si="2"/>
        <v>PNF3X</v>
      </c>
      <c r="K59" s="11"/>
      <c r="L59" s="11"/>
      <c r="M59" s="11"/>
      <c r="N59" s="11"/>
      <c r="O59" s="154" t="str">
        <v>C2072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04">
        <v>38271</v>
      </c>
      <c r="C60" s="26" t="s">
        <v>562</v>
      </c>
      <c r="D60" s="26" t="s">
        <v>545</v>
      </c>
      <c r="E60" s="26">
        <v>12</v>
      </c>
      <c r="F60" s="96"/>
      <c r="G60" s="131">
        <f>SUM($E$6:E60)</f>
        <v>10180.400000000001</v>
      </c>
      <c r="H60" s="129">
        <f t="shared" si="0"/>
        <v>5.4134880955799387</v>
      </c>
      <c r="I60" s="150" t="b">
        <f t="shared" si="1"/>
        <v>0</v>
      </c>
      <c r="J60" s="132" t="str">
        <f t="shared" si="2"/>
        <v>K725G</v>
      </c>
      <c r="K60" s="11"/>
      <c r="L60" s="11"/>
      <c r="M60" s="11"/>
      <c r="N60" s="11"/>
      <c r="O60" s="154" t="str">
        <v>03KYX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04">
        <v>38271</v>
      </c>
      <c r="C61" s="26" t="s">
        <v>552</v>
      </c>
      <c r="D61" s="26" t="s">
        <v>553</v>
      </c>
      <c r="E61" s="26">
        <v>130</v>
      </c>
      <c r="F61" s="96"/>
      <c r="G61" s="131">
        <f>SUM($E$6:E61)</f>
        <v>10310.400000000001</v>
      </c>
      <c r="H61" s="129">
        <f t="shared" si="0"/>
        <v>5.4826163668094967</v>
      </c>
      <c r="I61" s="150" t="b">
        <f t="shared" si="1"/>
        <v>0</v>
      </c>
      <c r="J61" s="132" t="str">
        <f t="shared" si="2"/>
        <v>G728T</v>
      </c>
      <c r="K61" s="11"/>
      <c r="L61" s="11"/>
      <c r="M61" s="11"/>
      <c r="N61" s="11"/>
      <c r="O61" s="154" t="str">
        <v>U144H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04">
        <v>38271</v>
      </c>
      <c r="C62" s="26" t="s">
        <v>544</v>
      </c>
      <c r="D62" s="26" t="s">
        <v>545</v>
      </c>
      <c r="E62" s="26">
        <v>26</v>
      </c>
      <c r="F62" s="96"/>
      <c r="G62" s="131">
        <f>SUM($E$6:E62)</f>
        <v>10336.400000000001</v>
      </c>
      <c r="H62" s="129">
        <f t="shared" si="0"/>
        <v>5.4964420210554081</v>
      </c>
      <c r="I62" s="150" t="b">
        <f t="shared" si="1"/>
        <v>0</v>
      </c>
      <c r="J62" s="132" t="str">
        <f t="shared" si="2"/>
        <v>D306F</v>
      </c>
      <c r="K62" s="11"/>
      <c r="L62" s="11"/>
      <c r="M62" s="11"/>
      <c r="N62" s="11"/>
      <c r="O62" s="154" t="str">
        <v>FY878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04">
        <v>38271</v>
      </c>
      <c r="C63" s="26" t="s">
        <v>588</v>
      </c>
      <c r="D63" s="26" t="s">
        <v>545</v>
      </c>
      <c r="E63" s="26">
        <v>4</v>
      </c>
      <c r="F63" s="96"/>
      <c r="G63" s="131">
        <f>SUM($E$6:E63)</f>
        <v>10340.400000000001</v>
      </c>
      <c r="H63" s="129">
        <f t="shared" si="0"/>
        <v>5.4985690447855484</v>
      </c>
      <c r="I63" s="150" t="b">
        <f t="shared" si="1"/>
        <v>0</v>
      </c>
      <c r="J63" s="132" t="str">
        <f t="shared" si="2"/>
        <v>G889G</v>
      </c>
      <c r="K63" s="11"/>
      <c r="L63" s="11"/>
      <c r="M63" s="11"/>
      <c r="N63" s="11"/>
      <c r="O63" s="154" t="str">
        <v>T192H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04">
        <v>38271</v>
      </c>
      <c r="C64" s="26" t="s">
        <v>573</v>
      </c>
      <c r="D64" s="26" t="s">
        <v>553</v>
      </c>
      <c r="E64" s="26">
        <v>4</v>
      </c>
      <c r="F64" s="96"/>
      <c r="G64" s="131">
        <f>SUM($E$6:E64)</f>
        <v>10344.400000000001</v>
      </c>
      <c r="H64" s="129">
        <f t="shared" si="0"/>
        <v>5.5006960685156887</v>
      </c>
      <c r="I64" s="150" t="b">
        <f t="shared" si="1"/>
        <v>0</v>
      </c>
      <c r="J64" s="132" t="str">
        <f t="shared" si="2"/>
        <v>R755K</v>
      </c>
      <c r="K64" s="11"/>
      <c r="L64" s="11"/>
      <c r="M64" s="11"/>
      <c r="N64" s="11"/>
      <c r="O64" s="154" t="str">
        <v>F309J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04">
        <v>38271</v>
      </c>
      <c r="C65" s="26" t="s">
        <v>589</v>
      </c>
      <c r="D65" s="26" t="s">
        <v>547</v>
      </c>
      <c r="E65" s="26">
        <v>115</v>
      </c>
      <c r="F65" s="96"/>
      <c r="G65" s="131">
        <f>SUM($E$6:E65)</f>
        <v>10459.400000000001</v>
      </c>
      <c r="H65" s="129">
        <f t="shared" si="0"/>
        <v>5.5618480007572213</v>
      </c>
      <c r="I65" s="150" t="b">
        <f t="shared" si="1"/>
        <v>0</v>
      </c>
      <c r="J65" s="132" t="str">
        <f t="shared" si="2"/>
        <v>XP544</v>
      </c>
      <c r="K65" s="11"/>
      <c r="L65" s="11"/>
      <c r="M65" s="11"/>
      <c r="N65" s="11"/>
      <c r="O65" s="154" t="str">
        <v>K093P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04">
        <v>38271</v>
      </c>
      <c r="C66" s="26" t="s">
        <v>574</v>
      </c>
      <c r="D66" s="26" t="s">
        <v>545</v>
      </c>
      <c r="E66" s="26">
        <v>3</v>
      </c>
      <c r="F66" s="96"/>
      <c r="G66" s="131">
        <f>SUM($E$6:E66)</f>
        <v>10462.400000000001</v>
      </c>
      <c r="H66" s="129">
        <f t="shared" si="0"/>
        <v>5.5634432685548258</v>
      </c>
      <c r="I66" s="150" t="b">
        <f t="shared" si="1"/>
        <v>0</v>
      </c>
      <c r="J66" s="132" t="str">
        <f t="shared" si="2"/>
        <v>WP896</v>
      </c>
      <c r="K66" s="11"/>
      <c r="L66" s="11"/>
      <c r="M66" s="11"/>
      <c r="N66" s="11"/>
      <c r="O66" s="154" t="str">
        <v>01TVT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04">
        <v>38271</v>
      </c>
      <c r="C67" s="26" t="s">
        <v>558</v>
      </c>
      <c r="D67" s="26" t="s">
        <v>547</v>
      </c>
      <c r="E67" s="26">
        <v>56</v>
      </c>
      <c r="F67" s="96"/>
      <c r="G67" s="131">
        <f>SUM($E$6:E67)</f>
        <v>10518.400000000001</v>
      </c>
      <c r="H67" s="129">
        <f t="shared" si="0"/>
        <v>5.5932216007767899</v>
      </c>
      <c r="I67" s="150" t="b">
        <f t="shared" si="1"/>
        <v>0</v>
      </c>
      <c r="J67" s="132" t="str">
        <f t="shared" si="2"/>
        <v>RU774</v>
      </c>
      <c r="K67" s="11"/>
      <c r="L67" s="11"/>
      <c r="M67" s="11"/>
      <c r="N67" s="11"/>
      <c r="O67" s="154" t="str">
        <v>F343G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04">
        <v>38271</v>
      </c>
      <c r="C68" s="26" t="s">
        <v>556</v>
      </c>
      <c r="D68" s="26" t="s">
        <v>545</v>
      </c>
      <c r="E68" s="26">
        <v>714</v>
      </c>
      <c r="F68" s="96"/>
      <c r="G68" s="131">
        <f>SUM($E$6:E68)</f>
        <v>11232.400000000001</v>
      </c>
      <c r="H68" s="129">
        <f t="shared" si="0"/>
        <v>5.9728953366068236</v>
      </c>
      <c r="I68" s="150" t="b">
        <f t="shared" si="1"/>
        <v>0</v>
      </c>
      <c r="J68" s="132" t="str">
        <f t="shared" si="2"/>
        <v>W889F</v>
      </c>
      <c r="K68" s="11"/>
      <c r="L68" s="11"/>
      <c r="M68" s="11"/>
      <c r="N68" s="11"/>
      <c r="O68" s="154" t="str">
        <v>D270R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04">
        <v>38271</v>
      </c>
      <c r="C69" s="26" t="s">
        <v>567</v>
      </c>
      <c r="D69" s="26" t="s">
        <v>545</v>
      </c>
      <c r="E69" s="26">
        <v>78</v>
      </c>
      <c r="F69" s="96"/>
      <c r="G69" s="131">
        <f>SUM($E$6:E69)</f>
        <v>11310.400000000001</v>
      </c>
      <c r="H69" s="129">
        <f t="shared" si="0"/>
        <v>6.0143722993445579</v>
      </c>
      <c r="I69" s="150" t="b">
        <f t="shared" si="1"/>
        <v>0</v>
      </c>
      <c r="J69" s="132" t="str">
        <f t="shared" si="2"/>
        <v>N641M</v>
      </c>
      <c r="K69" s="11"/>
      <c r="L69" s="11"/>
      <c r="M69" s="11"/>
      <c r="N69" s="11"/>
      <c r="O69" s="154" t="str">
        <v>D181R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04">
        <v>38272</v>
      </c>
      <c r="C70" s="26" t="s">
        <v>563</v>
      </c>
      <c r="D70" s="26" t="s">
        <v>545</v>
      </c>
      <c r="E70" s="26">
        <v>75</v>
      </c>
      <c r="F70" s="96"/>
      <c r="G70" s="131">
        <f>SUM($E$6:E70)</f>
        <v>11385.400000000001</v>
      </c>
      <c r="H70" s="129">
        <f t="shared" si="0"/>
        <v>6.0542539942846876</v>
      </c>
      <c r="I70" s="150" t="b">
        <f t="shared" si="1"/>
        <v>0</v>
      </c>
      <c r="J70" s="132" t="str">
        <f t="shared" si="2"/>
        <v>V3872</v>
      </c>
      <c r="K70" s="11"/>
      <c r="L70" s="11"/>
      <c r="M70" s="11"/>
      <c r="N70" s="11"/>
      <c r="O70" s="154" t="str">
        <v>NNKVM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04">
        <v>38272</v>
      </c>
      <c r="C71" s="26" t="s">
        <v>590</v>
      </c>
      <c r="D71" s="26" t="s">
        <v>553</v>
      </c>
      <c r="E71" s="26">
        <v>5</v>
      </c>
      <c r="F71" s="96"/>
      <c r="G71" s="131">
        <f>SUM($E$6:E71)</f>
        <v>11390.400000000001</v>
      </c>
      <c r="H71" s="129">
        <f t="shared" ref="H71:H134" si="3">G71/SUM($E$6:$E$457)*100</f>
        <v>6.0569127739473627</v>
      </c>
      <c r="I71" s="150" t="b">
        <f t="shared" ref="I71:I134" si="4">IF(H71&lt;=80,"Yes","")
=IF(H71&lt;=0.8,"Yes","")</f>
        <v>0</v>
      </c>
      <c r="J71" s="132" t="str">
        <f t="shared" ref="J71:J134" si="5">IF(H71&lt;=80,C71,"")</f>
        <v>NT417</v>
      </c>
      <c r="K71" s="11"/>
      <c r="L71" s="11"/>
      <c r="M71" s="11"/>
      <c r="N71" s="11"/>
      <c r="O71" s="154" t="str">
        <v>X5VD1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04">
        <v>38272</v>
      </c>
      <c r="C72" s="26" t="s">
        <v>561</v>
      </c>
      <c r="D72" s="26" t="s">
        <v>545</v>
      </c>
      <c r="E72" s="26">
        <v>1130</v>
      </c>
      <c r="F72" s="96"/>
      <c r="G72" s="131">
        <f>SUM($E$6:E72)</f>
        <v>12520.400000000001</v>
      </c>
      <c r="H72" s="129">
        <f t="shared" si="3"/>
        <v>6.6577969777119828</v>
      </c>
      <c r="I72" s="150" t="b">
        <f t="shared" si="4"/>
        <v>0</v>
      </c>
      <c r="J72" s="132" t="str">
        <f t="shared" si="5"/>
        <v>MYC14</v>
      </c>
      <c r="K72" s="11"/>
      <c r="L72" s="11"/>
      <c r="M72" s="11"/>
      <c r="N72" s="11"/>
      <c r="O72" s="154" t="str">
        <v>KMH7P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04">
        <v>38272</v>
      </c>
      <c r="C73" s="26" t="s">
        <v>577</v>
      </c>
      <c r="D73" s="26" t="s">
        <v>576</v>
      </c>
      <c r="E73" s="26">
        <v>0.8</v>
      </c>
      <c r="F73" s="96"/>
      <c r="G73" s="131">
        <f>SUM($E$6:E73)</f>
        <v>12521.2</v>
      </c>
      <c r="H73" s="129">
        <f t="shared" si="3"/>
        <v>6.6582223824580096</v>
      </c>
      <c r="I73" s="150" t="b">
        <f t="shared" si="4"/>
        <v>0</v>
      </c>
      <c r="J73" s="132" t="str">
        <f t="shared" si="5"/>
        <v>J280T</v>
      </c>
      <c r="K73" s="11"/>
      <c r="L73" s="11"/>
      <c r="M73" s="11"/>
      <c r="N73" s="11"/>
      <c r="O73" s="154" t="str">
        <v>3VCPF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04">
        <v>38272</v>
      </c>
      <c r="C74" s="26" t="s">
        <v>583</v>
      </c>
      <c r="D74" s="26" t="s">
        <v>545</v>
      </c>
      <c r="E74" s="26">
        <v>25</v>
      </c>
      <c r="F74" s="96"/>
      <c r="G74" s="131">
        <f>SUM($E$6:E74)</f>
        <v>12546.2</v>
      </c>
      <c r="H74" s="129">
        <f t="shared" si="3"/>
        <v>6.6715162807713861</v>
      </c>
      <c r="I74" s="150" t="b">
        <f t="shared" si="4"/>
        <v>0</v>
      </c>
      <c r="J74" s="132" t="str">
        <f t="shared" si="5"/>
        <v>C2W2N</v>
      </c>
      <c r="K74" s="11"/>
      <c r="L74" s="11"/>
      <c r="M74" s="11"/>
      <c r="N74" s="11"/>
      <c r="O74" s="154" t="str">
        <v>MP492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04">
        <v>38272</v>
      </c>
      <c r="C75" s="26" t="s">
        <v>588</v>
      </c>
      <c r="D75" s="26" t="s">
        <v>545</v>
      </c>
      <c r="E75" s="26">
        <v>11</v>
      </c>
      <c r="F75" s="96"/>
      <c r="G75" s="131">
        <f>SUM($E$6:E75)</f>
        <v>12557.2</v>
      </c>
      <c r="H75" s="129">
        <f t="shared" si="3"/>
        <v>6.6773655960292722</v>
      </c>
      <c r="I75" s="150" t="b">
        <f t="shared" si="4"/>
        <v>0</v>
      </c>
      <c r="J75" s="132" t="str">
        <f t="shared" si="5"/>
        <v>G889G</v>
      </c>
      <c r="K75" s="11"/>
      <c r="L75" s="11"/>
      <c r="M75" s="11"/>
      <c r="N75" s="11"/>
      <c r="O75" s="154" t="str">
        <v>D111N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04">
        <v>38272</v>
      </c>
      <c r="C76" s="26" t="s">
        <v>580</v>
      </c>
      <c r="D76" s="26" t="s">
        <v>545</v>
      </c>
      <c r="E76" s="26">
        <v>91</v>
      </c>
      <c r="F76" s="96"/>
      <c r="G76" s="131">
        <f>SUM($E$6:E76)</f>
        <v>12648.2</v>
      </c>
      <c r="H76" s="129">
        <f t="shared" si="3"/>
        <v>6.725755385889963</v>
      </c>
      <c r="I76" s="150" t="b">
        <f t="shared" si="4"/>
        <v>0</v>
      </c>
      <c r="J76" s="132" t="str">
        <f t="shared" si="5"/>
        <v>M398F</v>
      </c>
      <c r="K76" s="11"/>
      <c r="L76" s="11"/>
      <c r="M76" s="11"/>
      <c r="N76" s="11"/>
      <c r="O76" s="154" t="str">
        <v>JN957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04">
        <v>38272</v>
      </c>
      <c r="C77" s="26" t="s">
        <v>591</v>
      </c>
      <c r="D77" s="26" t="s">
        <v>545</v>
      </c>
      <c r="E77" s="26">
        <v>663</v>
      </c>
      <c r="F77" s="96"/>
      <c r="G77" s="131">
        <f>SUM($E$6:E77)</f>
        <v>13311.2</v>
      </c>
      <c r="H77" s="129">
        <f t="shared" si="3"/>
        <v>7.0783095691607079</v>
      </c>
      <c r="I77" s="150" t="b">
        <f t="shared" si="4"/>
        <v>0</v>
      </c>
      <c r="J77" s="132" t="str">
        <f t="shared" si="5"/>
        <v>M399F</v>
      </c>
      <c r="K77" s="11"/>
      <c r="L77" s="11"/>
      <c r="M77" s="11"/>
      <c r="N77" s="11"/>
      <c r="O77" s="154" t="str">
        <v>Y9NHH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04">
        <v>38272</v>
      </c>
      <c r="C78" s="26" t="s">
        <v>562</v>
      </c>
      <c r="D78" s="26" t="s">
        <v>545</v>
      </c>
      <c r="E78" s="26">
        <v>12</v>
      </c>
      <c r="F78" s="96"/>
      <c r="G78" s="131">
        <f>SUM($E$6:E78)</f>
        <v>13323.2</v>
      </c>
      <c r="H78" s="129">
        <f t="shared" si="3"/>
        <v>7.0846906403511296</v>
      </c>
      <c r="I78" s="150" t="b">
        <f t="shared" si="4"/>
        <v>0</v>
      </c>
      <c r="J78" s="132" t="str">
        <f t="shared" si="5"/>
        <v>K725G</v>
      </c>
      <c r="K78" s="11"/>
      <c r="L78" s="11"/>
      <c r="M78" s="11"/>
      <c r="N78" s="11"/>
      <c r="O78" s="154" t="str">
        <v>D7D66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04">
        <v>38272</v>
      </c>
      <c r="C79" s="26" t="s">
        <v>581</v>
      </c>
      <c r="D79" s="26" t="s">
        <v>545</v>
      </c>
      <c r="E79" s="26">
        <v>1175</v>
      </c>
      <c r="F79" s="96"/>
      <c r="G79" s="131">
        <f>SUM($E$6:E79)</f>
        <v>14498.2</v>
      </c>
      <c r="H79" s="129">
        <f t="shared" si="3"/>
        <v>7.7095038610798268</v>
      </c>
      <c r="I79" s="150" t="b">
        <f t="shared" si="4"/>
        <v>0</v>
      </c>
      <c r="J79" s="132" t="str">
        <f t="shared" si="5"/>
        <v>F804K</v>
      </c>
      <c r="K79" s="11"/>
      <c r="L79" s="11"/>
      <c r="M79" s="11"/>
      <c r="N79" s="11"/>
      <c r="O79" s="154" t="str">
        <v>X696G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04">
        <v>38272</v>
      </c>
      <c r="C80" s="26" t="s">
        <v>567</v>
      </c>
      <c r="D80" s="26" t="s">
        <v>545</v>
      </c>
      <c r="E80" s="26">
        <v>84</v>
      </c>
      <c r="F80" s="96"/>
      <c r="G80" s="131">
        <f>SUM($E$6:E80)</f>
        <v>14582.2</v>
      </c>
      <c r="H80" s="129">
        <f t="shared" si="3"/>
        <v>7.7541713594127719</v>
      </c>
      <c r="I80" s="150" t="b">
        <f t="shared" si="4"/>
        <v>0</v>
      </c>
      <c r="J80" s="132" t="str">
        <f t="shared" si="5"/>
        <v>N641M</v>
      </c>
      <c r="K80" s="11"/>
      <c r="L80" s="11"/>
      <c r="M80" s="11"/>
      <c r="N80" s="11"/>
      <c r="O80" s="154" t="str">
        <v>TX269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04">
        <v>38272</v>
      </c>
      <c r="C81" s="26" t="s">
        <v>556</v>
      </c>
      <c r="D81" s="26" t="s">
        <v>545</v>
      </c>
      <c r="E81" s="26">
        <v>714</v>
      </c>
      <c r="F81" s="96"/>
      <c r="G81" s="131">
        <f>SUM($E$6:E81)</f>
        <v>15296.2</v>
      </c>
      <c r="H81" s="129">
        <f t="shared" si="3"/>
        <v>8.1338450952428047</v>
      </c>
      <c r="I81" s="150" t="b">
        <f t="shared" si="4"/>
        <v>0</v>
      </c>
      <c r="J81" s="132" t="str">
        <f t="shared" si="5"/>
        <v>W889F</v>
      </c>
      <c r="K81" s="11"/>
      <c r="L81" s="11"/>
      <c r="M81" s="11"/>
      <c r="N81" s="11"/>
      <c r="O81" s="154" t="str">
        <v>HT952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04">
        <v>38272</v>
      </c>
      <c r="C82" s="26" t="s">
        <v>592</v>
      </c>
      <c r="D82" s="26" t="s">
        <v>545</v>
      </c>
      <c r="E82" s="26">
        <v>401</v>
      </c>
      <c r="F82" s="96"/>
      <c r="G82" s="131">
        <f>SUM($E$6:E82)</f>
        <v>15697.2</v>
      </c>
      <c r="H82" s="129">
        <f t="shared" si="3"/>
        <v>8.3470792241893648</v>
      </c>
      <c r="I82" s="150" t="b">
        <f t="shared" si="4"/>
        <v>0</v>
      </c>
      <c r="J82" s="132" t="str">
        <f t="shared" si="5"/>
        <v>F805K</v>
      </c>
      <c r="K82" s="11"/>
      <c r="L82" s="11"/>
      <c r="M82" s="11"/>
      <c r="N82" s="11"/>
      <c r="O82" s="154" t="str">
        <v>J418T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04">
        <v>38272</v>
      </c>
      <c r="C83" s="26" t="s">
        <v>565</v>
      </c>
      <c r="D83" s="26" t="s">
        <v>545</v>
      </c>
      <c r="E83" s="26">
        <v>53</v>
      </c>
      <c r="F83" s="96"/>
      <c r="G83" s="131">
        <f>SUM($E$6:E83)</f>
        <v>15750.2</v>
      </c>
      <c r="H83" s="129">
        <f t="shared" si="3"/>
        <v>8.3752622886137225</v>
      </c>
      <c r="I83" s="150" t="b">
        <f t="shared" si="4"/>
        <v>0</v>
      </c>
      <c r="J83" s="132" t="str">
        <f t="shared" si="5"/>
        <v>HT150</v>
      </c>
      <c r="K83" s="11"/>
      <c r="L83" s="11"/>
      <c r="M83" s="11"/>
      <c r="N83" s="11"/>
      <c r="O83" s="154" t="str">
        <v>G295T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04">
        <v>38272</v>
      </c>
      <c r="C84" s="26" t="s">
        <v>593</v>
      </c>
      <c r="D84" s="26" t="s">
        <v>553</v>
      </c>
      <c r="E84" s="26">
        <v>709</v>
      </c>
      <c r="F84" s="96"/>
      <c r="G84" s="131">
        <f>SUM($E$6:E84)</f>
        <v>16459.2</v>
      </c>
      <c r="H84" s="129">
        <f t="shared" si="3"/>
        <v>8.7522772447810819</v>
      </c>
      <c r="I84" s="150" t="b">
        <f t="shared" si="4"/>
        <v>0</v>
      </c>
      <c r="J84" s="132" t="str">
        <f t="shared" si="5"/>
        <v>G622T</v>
      </c>
      <c r="K84" s="11"/>
      <c r="L84" s="11"/>
      <c r="M84" s="11"/>
      <c r="N84" s="11"/>
      <c r="O84" s="154" t="str">
        <v>FY291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04">
        <v>38272</v>
      </c>
      <c r="C85" s="26" t="s">
        <v>557</v>
      </c>
      <c r="D85" s="26" t="s">
        <v>545</v>
      </c>
      <c r="E85" s="26">
        <v>445</v>
      </c>
      <c r="F85" s="96"/>
      <c r="G85" s="131">
        <f>SUM($E$6:E85)</f>
        <v>16904.2</v>
      </c>
      <c r="H85" s="129">
        <f t="shared" si="3"/>
        <v>8.9889086347591842</v>
      </c>
      <c r="I85" s="150" t="b">
        <f t="shared" si="4"/>
        <v>0</v>
      </c>
      <c r="J85" s="132" t="str">
        <f t="shared" si="5"/>
        <v>H726R</v>
      </c>
      <c r="K85" s="11"/>
      <c r="L85" s="11"/>
      <c r="M85" s="11"/>
      <c r="N85" s="11"/>
      <c r="O85" s="154" t="str">
        <v>G731N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04">
        <v>38272</v>
      </c>
      <c r="C86" s="26" t="s">
        <v>558</v>
      </c>
      <c r="D86" s="26" t="s">
        <v>547</v>
      </c>
      <c r="E86" s="26">
        <v>56</v>
      </c>
      <c r="F86" s="96"/>
      <c r="G86" s="131">
        <f>SUM($E$6:E86)</f>
        <v>16960.2</v>
      </c>
      <c r="H86" s="129">
        <f t="shared" si="3"/>
        <v>9.0186869669811465</v>
      </c>
      <c r="I86" s="150" t="b">
        <f t="shared" si="4"/>
        <v>0</v>
      </c>
      <c r="J86" s="132" t="str">
        <f t="shared" si="5"/>
        <v>RU774</v>
      </c>
      <c r="K86" s="11"/>
      <c r="L86" s="11"/>
      <c r="M86" s="11"/>
      <c r="N86" s="11"/>
      <c r="O86" s="154" t="str">
        <v>M525M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04">
        <v>38272</v>
      </c>
      <c r="C87" s="26" t="s">
        <v>550</v>
      </c>
      <c r="D87" s="26" t="s">
        <v>545</v>
      </c>
      <c r="E87" s="26">
        <v>10</v>
      </c>
      <c r="F87" s="96"/>
      <c r="G87" s="131">
        <f>SUM($E$6:E87)</f>
        <v>16970.2</v>
      </c>
      <c r="H87" s="129">
        <f t="shared" si="3"/>
        <v>9.0240045263064985</v>
      </c>
      <c r="I87" s="150" t="b">
        <f t="shared" si="4"/>
        <v>0</v>
      </c>
      <c r="J87" s="132" t="str">
        <f t="shared" si="5"/>
        <v>V8835</v>
      </c>
      <c r="K87" s="11"/>
      <c r="L87" s="11"/>
      <c r="M87" s="11"/>
      <c r="N87" s="11"/>
      <c r="O87" s="154" t="str">
        <v>H426H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04">
        <v>38272</v>
      </c>
      <c r="C88" s="26" t="s">
        <v>566</v>
      </c>
      <c r="D88" s="26" t="s">
        <v>553</v>
      </c>
      <c r="E88" s="26">
        <v>24</v>
      </c>
      <c r="F88" s="96"/>
      <c r="G88" s="131">
        <f>SUM($E$6:E88)</f>
        <v>16994.2</v>
      </c>
      <c r="H88" s="129">
        <f t="shared" si="3"/>
        <v>9.0367666686873385</v>
      </c>
      <c r="I88" s="150" t="b">
        <f t="shared" si="4"/>
        <v>0</v>
      </c>
      <c r="J88" s="132" t="str">
        <f t="shared" si="5"/>
        <v>J765R</v>
      </c>
      <c r="K88" s="11"/>
      <c r="L88" s="11"/>
      <c r="M88" s="11"/>
      <c r="N88" s="11"/>
      <c r="O88" s="154" t="str">
        <v>H704F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04">
        <v>38272</v>
      </c>
      <c r="C89" s="26" t="s">
        <v>544</v>
      </c>
      <c r="D89" s="26" t="s">
        <v>545</v>
      </c>
      <c r="E89" s="26">
        <v>41</v>
      </c>
      <c r="F89" s="96"/>
      <c r="G89" s="131">
        <f>SUM($E$6:E89)</f>
        <v>17035.2</v>
      </c>
      <c r="H89" s="129">
        <f t="shared" si="3"/>
        <v>9.0585686619212762</v>
      </c>
      <c r="I89" s="150" t="b">
        <f t="shared" si="4"/>
        <v>0</v>
      </c>
      <c r="J89" s="132" t="str">
        <f t="shared" si="5"/>
        <v>D306F</v>
      </c>
      <c r="K89" s="11"/>
      <c r="L89" s="11"/>
      <c r="M89" s="11"/>
      <c r="N89" s="11"/>
      <c r="O89" s="154" t="str">
        <v>Y619H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04">
        <v>38272</v>
      </c>
      <c r="C90" s="26" t="s">
        <v>579</v>
      </c>
      <c r="D90" s="26" t="s">
        <v>553</v>
      </c>
      <c r="E90" s="26">
        <v>8</v>
      </c>
      <c r="F90" s="96"/>
      <c r="G90" s="131">
        <f>SUM($E$6:E90)</f>
        <v>17043.2</v>
      </c>
      <c r="H90" s="129">
        <f t="shared" si="3"/>
        <v>9.0628227093815568</v>
      </c>
      <c r="I90" s="150" t="b">
        <f t="shared" si="4"/>
        <v>0</v>
      </c>
      <c r="J90" s="132" t="str">
        <f t="shared" si="5"/>
        <v>J533H</v>
      </c>
      <c r="K90" s="11"/>
      <c r="L90" s="11"/>
      <c r="M90" s="11"/>
      <c r="N90" s="11"/>
      <c r="O90" s="154" t="str">
        <v>H986H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04">
        <v>38272</v>
      </c>
      <c r="C91" s="26" t="s">
        <v>594</v>
      </c>
      <c r="D91" s="26" t="s">
        <v>576</v>
      </c>
      <c r="E91" s="26">
        <v>90.4</v>
      </c>
      <c r="F91" s="96"/>
      <c r="G91" s="131">
        <f>SUM($E$6:E91)</f>
        <v>17133.600000000002</v>
      </c>
      <c r="H91" s="129">
        <f t="shared" si="3"/>
        <v>9.1108934456827271</v>
      </c>
      <c r="I91" s="150" t="b">
        <f t="shared" si="4"/>
        <v>0</v>
      </c>
      <c r="J91" s="132" t="str">
        <f t="shared" si="5"/>
        <v>X3R5M</v>
      </c>
      <c r="K91" s="11"/>
      <c r="L91" s="11"/>
      <c r="M91" s="11"/>
      <c r="N91" s="11"/>
      <c r="O91" s="154" t="str">
        <v>YP777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04">
        <v>38272</v>
      </c>
      <c r="C92" s="26" t="s">
        <v>546</v>
      </c>
      <c r="D92" s="26" t="s">
        <v>547</v>
      </c>
      <c r="E92" s="26">
        <v>17</v>
      </c>
      <c r="F92" s="96"/>
      <c r="G92" s="131">
        <f>SUM($E$6:E92)</f>
        <v>17150.600000000002</v>
      </c>
      <c r="H92" s="129">
        <f t="shared" si="3"/>
        <v>9.1199332965358231</v>
      </c>
      <c r="I92" s="150" t="b">
        <f t="shared" si="4"/>
        <v>0</v>
      </c>
      <c r="J92" s="132" t="str">
        <f t="shared" si="5"/>
        <v>M4M08</v>
      </c>
      <c r="K92" s="11"/>
      <c r="L92" s="11"/>
      <c r="M92" s="11"/>
      <c r="N92" s="11"/>
      <c r="O92" s="154" t="str">
        <v>RN225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04">
        <v>38272</v>
      </c>
      <c r="C93" s="26" t="s">
        <v>552</v>
      </c>
      <c r="D93" s="26" t="s">
        <v>553</v>
      </c>
      <c r="E93" s="26">
        <v>139</v>
      </c>
      <c r="F93" s="96"/>
      <c r="G93" s="131">
        <f>SUM($E$6:E93)</f>
        <v>17289.600000000002</v>
      </c>
      <c r="H93" s="129">
        <f t="shared" si="3"/>
        <v>9.1938473711581974</v>
      </c>
      <c r="I93" s="150" t="b">
        <f t="shared" si="4"/>
        <v>0</v>
      </c>
      <c r="J93" s="132" t="str">
        <f t="shared" si="5"/>
        <v>G728T</v>
      </c>
      <c r="K93" s="11"/>
      <c r="L93" s="11"/>
      <c r="M93" s="11"/>
      <c r="N93" s="11"/>
      <c r="O93" s="154" t="str">
        <v>G631F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04">
        <v>38272</v>
      </c>
      <c r="C94" s="26" t="s">
        <v>548</v>
      </c>
      <c r="D94" s="26" t="s">
        <v>545</v>
      </c>
      <c r="E94" s="26">
        <v>45</v>
      </c>
      <c r="F94" s="96"/>
      <c r="G94" s="131">
        <f>SUM($E$6:E94)</f>
        <v>17334.600000000002</v>
      </c>
      <c r="H94" s="129">
        <f t="shared" si="3"/>
        <v>9.2177763881222745</v>
      </c>
      <c r="I94" s="150" t="b">
        <f t="shared" si="4"/>
        <v>0</v>
      </c>
      <c r="J94" s="132" t="str">
        <f t="shared" si="5"/>
        <v>F030H</v>
      </c>
      <c r="K94" s="11"/>
      <c r="L94" s="11"/>
      <c r="M94" s="11"/>
      <c r="N94" s="11"/>
      <c r="O94" s="154" t="str">
        <v>Y80P7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04">
        <v>38272</v>
      </c>
      <c r="C95" s="26" t="s">
        <v>587</v>
      </c>
      <c r="D95" s="26" t="s">
        <v>545</v>
      </c>
      <c r="E95" s="26">
        <v>4790</v>
      </c>
      <c r="F95" s="96"/>
      <c r="G95" s="131">
        <f>SUM($E$6:E95)</f>
        <v>22124.600000000002</v>
      </c>
      <c r="H95" s="129">
        <f t="shared" si="3"/>
        <v>11.764887304965219</v>
      </c>
      <c r="I95" s="150" t="b">
        <f t="shared" si="4"/>
        <v>0</v>
      </c>
      <c r="J95" s="132" t="str">
        <f t="shared" si="5"/>
        <v>PNF3X</v>
      </c>
      <c r="K95" s="11"/>
      <c r="L95" s="11"/>
      <c r="M95" s="11"/>
      <c r="N95" s="11"/>
      <c r="O95" s="154" t="str">
        <v>C234R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04">
        <v>38272</v>
      </c>
      <c r="C96" s="26" t="s">
        <v>595</v>
      </c>
      <c r="D96" s="26" t="s">
        <v>545</v>
      </c>
      <c r="E96" s="26">
        <v>73</v>
      </c>
      <c r="F96" s="96"/>
      <c r="G96" s="131">
        <f>SUM($E$6:E96)</f>
        <v>22197.600000000002</v>
      </c>
      <c r="H96" s="129">
        <f t="shared" si="3"/>
        <v>11.803705488040277</v>
      </c>
      <c r="I96" s="150" t="b">
        <f t="shared" si="4"/>
        <v>0</v>
      </c>
      <c r="J96" s="132" t="str">
        <f t="shared" si="5"/>
        <v>N056N</v>
      </c>
      <c r="K96" s="11"/>
      <c r="L96" s="11"/>
      <c r="M96" s="11"/>
      <c r="N96" s="11"/>
      <c r="O96" s="154" t="str">
        <v>F137T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04">
        <v>38272</v>
      </c>
      <c r="C97" s="26" t="s">
        <v>569</v>
      </c>
      <c r="D97" s="26" t="s">
        <v>545</v>
      </c>
      <c r="E97" s="26">
        <v>12</v>
      </c>
      <c r="F97" s="96"/>
      <c r="G97" s="131">
        <f>SUM($E$6:E97)</f>
        <v>22209.600000000002</v>
      </c>
      <c r="H97" s="129">
        <f t="shared" si="3"/>
        <v>11.810086559230697</v>
      </c>
      <c r="I97" s="150" t="b">
        <f t="shared" si="4"/>
        <v>0</v>
      </c>
      <c r="J97" s="132" t="str">
        <f t="shared" si="5"/>
        <v>M469G</v>
      </c>
      <c r="K97" s="11"/>
      <c r="L97" s="11"/>
      <c r="M97" s="11"/>
      <c r="N97" s="11"/>
      <c r="O97" s="154" t="str">
        <v>U738K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04">
        <v>38272</v>
      </c>
      <c r="C98" s="26" t="s">
        <v>582</v>
      </c>
      <c r="D98" s="26" t="s">
        <v>576</v>
      </c>
      <c r="E98" s="26">
        <v>92.800000000000011</v>
      </c>
      <c r="F98" s="96"/>
      <c r="G98" s="131">
        <f>SUM($E$6:E98)</f>
        <v>22302.400000000001</v>
      </c>
      <c r="H98" s="129">
        <f t="shared" si="3"/>
        <v>11.859433509769952</v>
      </c>
      <c r="I98" s="150" t="b">
        <f t="shared" si="4"/>
        <v>0</v>
      </c>
      <c r="J98" s="132" t="str">
        <f t="shared" si="5"/>
        <v>G548K</v>
      </c>
      <c r="K98" s="11"/>
      <c r="L98" s="11"/>
      <c r="M98" s="11"/>
      <c r="N98" s="11"/>
      <c r="O98" s="154" t="str">
        <v>P875G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04">
        <v>38272</v>
      </c>
      <c r="C99" s="26" t="s">
        <v>584</v>
      </c>
      <c r="D99" s="26" t="s">
        <v>545</v>
      </c>
      <c r="E99" s="26">
        <v>236</v>
      </c>
      <c r="F99" s="96"/>
      <c r="G99" s="131">
        <f>SUM($E$6:E99)</f>
        <v>22538.400000000001</v>
      </c>
      <c r="H99" s="129">
        <f t="shared" si="3"/>
        <v>11.984927909848226</v>
      </c>
      <c r="I99" s="150" t="b">
        <f t="shared" si="4"/>
        <v>0</v>
      </c>
      <c r="J99" s="132" t="str">
        <f t="shared" si="5"/>
        <v>G952F</v>
      </c>
      <c r="K99" s="11"/>
      <c r="L99" s="11"/>
      <c r="M99" s="11"/>
      <c r="N99" s="11"/>
      <c r="O99" s="154" t="str">
        <v>H959F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04">
        <v>38272</v>
      </c>
      <c r="C100" s="26" t="s">
        <v>586</v>
      </c>
      <c r="D100" s="26" t="s">
        <v>545</v>
      </c>
      <c r="E100" s="26">
        <v>278</v>
      </c>
      <c r="F100" s="96"/>
      <c r="G100" s="131">
        <f>SUM($E$6:E100)</f>
        <v>22816.400000000001</v>
      </c>
      <c r="H100" s="129">
        <f t="shared" si="3"/>
        <v>12.132756059092973</v>
      </c>
      <c r="I100" s="150" t="b">
        <f t="shared" si="4"/>
        <v>0</v>
      </c>
      <c r="J100" s="132" t="str">
        <f t="shared" si="5"/>
        <v>F522M</v>
      </c>
      <c r="K100" s="11"/>
      <c r="L100" s="11"/>
      <c r="M100" s="11"/>
      <c r="N100" s="11"/>
      <c r="O100" s="154" t="str">
        <v>D461F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04">
        <v>38272</v>
      </c>
      <c r="C101" s="26" t="s">
        <v>596</v>
      </c>
      <c r="D101" s="26" t="s">
        <v>576</v>
      </c>
      <c r="E101" s="26">
        <v>508</v>
      </c>
      <c r="F101" s="96"/>
      <c r="G101" s="131">
        <f>SUM($E$6:E101)</f>
        <v>23324.400000000001</v>
      </c>
      <c r="H101" s="129">
        <f t="shared" si="3"/>
        <v>12.402888072820785</v>
      </c>
      <c r="I101" s="150" t="b">
        <f t="shared" si="4"/>
        <v>0</v>
      </c>
      <c r="J101" s="132" t="str">
        <f t="shared" si="5"/>
        <v>NN876</v>
      </c>
      <c r="K101" s="11"/>
      <c r="L101" s="11"/>
      <c r="M101" s="11"/>
      <c r="N101" s="11"/>
      <c r="O101" s="154" t="str">
        <v>G484D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04">
        <v>38272</v>
      </c>
      <c r="C102" s="26" t="s">
        <v>585</v>
      </c>
      <c r="D102" s="26" t="s">
        <v>547</v>
      </c>
      <c r="E102" s="26">
        <v>3</v>
      </c>
      <c r="F102" s="96"/>
      <c r="G102" s="131">
        <f>SUM($E$6:E102)</f>
        <v>23327.4</v>
      </c>
      <c r="H102" s="129">
        <f t="shared" si="3"/>
        <v>12.404483340618389</v>
      </c>
      <c r="I102" s="150" t="b">
        <f t="shared" si="4"/>
        <v>0</v>
      </c>
      <c r="J102" s="132" t="str">
        <f t="shared" si="5"/>
        <v>K145G</v>
      </c>
      <c r="K102" s="11"/>
      <c r="L102" s="11"/>
      <c r="M102" s="11"/>
      <c r="N102" s="11"/>
      <c r="O102" s="154" t="str">
        <v>D171K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04">
        <v>38272</v>
      </c>
      <c r="C103" s="26" t="s">
        <v>597</v>
      </c>
      <c r="D103" s="26" t="s">
        <v>598</v>
      </c>
      <c r="E103" s="26">
        <v>13</v>
      </c>
      <c r="F103" s="96"/>
      <c r="G103" s="131">
        <f>SUM($E$6:E103)</f>
        <v>23340.400000000001</v>
      </c>
      <c r="H103" s="129">
        <f t="shared" si="3"/>
        <v>12.411396167741346</v>
      </c>
      <c r="I103" s="150" t="b">
        <f t="shared" si="4"/>
        <v>0</v>
      </c>
      <c r="J103" s="132" t="str">
        <f t="shared" si="5"/>
        <v>C2072</v>
      </c>
      <c r="K103" s="11"/>
      <c r="L103" s="11"/>
      <c r="M103" s="11"/>
      <c r="N103" s="11"/>
      <c r="O103" s="154" t="str">
        <v>F729T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04">
        <v>38272</v>
      </c>
      <c r="C104" s="26" t="s">
        <v>551</v>
      </c>
      <c r="D104" s="26" t="s">
        <v>545</v>
      </c>
      <c r="E104" s="26">
        <v>72</v>
      </c>
      <c r="F104" s="96"/>
      <c r="G104" s="131">
        <f>SUM($E$6:E104)</f>
        <v>23412.400000000001</v>
      </c>
      <c r="H104" s="129">
        <f t="shared" si="3"/>
        <v>12.449682594883869</v>
      </c>
      <c r="I104" s="150" t="b">
        <f t="shared" si="4"/>
        <v>0</v>
      </c>
      <c r="J104" s="132" t="str">
        <f t="shared" si="5"/>
        <v>H384M</v>
      </c>
      <c r="K104" s="11"/>
      <c r="L104" s="11"/>
      <c r="M104" s="11"/>
      <c r="N104" s="11"/>
      <c r="O104" s="154" t="str">
        <v>Y475P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04">
        <v>38272</v>
      </c>
      <c r="C105" s="26" t="s">
        <v>574</v>
      </c>
      <c r="D105" s="26" t="s">
        <v>545</v>
      </c>
      <c r="E105" s="26">
        <v>3</v>
      </c>
      <c r="F105" s="96"/>
      <c r="G105" s="131">
        <f>SUM($E$6:E105)</f>
        <v>23415.4</v>
      </c>
      <c r="H105" s="129">
        <f t="shared" si="3"/>
        <v>12.451277862681474</v>
      </c>
      <c r="I105" s="150" t="b">
        <f t="shared" si="4"/>
        <v>0</v>
      </c>
      <c r="J105" s="132" t="str">
        <f t="shared" si="5"/>
        <v>WP896</v>
      </c>
      <c r="K105" s="11"/>
      <c r="L105" s="11"/>
      <c r="M105" s="11"/>
      <c r="N105" s="11"/>
      <c r="O105" s="154" t="str">
        <v>C123J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04">
        <v>38272</v>
      </c>
      <c r="C106" s="26" t="s">
        <v>573</v>
      </c>
      <c r="D106" s="26" t="s">
        <v>553</v>
      </c>
      <c r="E106" s="26">
        <v>3</v>
      </c>
      <c r="F106" s="96"/>
      <c r="G106" s="131">
        <f>SUM($E$6:E106)</f>
        <v>23418.400000000001</v>
      </c>
      <c r="H106" s="129">
        <f t="shared" si="3"/>
        <v>12.45287313047908</v>
      </c>
      <c r="I106" s="150" t="b">
        <f t="shared" si="4"/>
        <v>0</v>
      </c>
      <c r="J106" s="132" t="str">
        <f t="shared" si="5"/>
        <v>R755K</v>
      </c>
      <c r="K106" s="11"/>
      <c r="L106" s="11"/>
      <c r="M106" s="11"/>
      <c r="N106" s="11"/>
      <c r="O106" s="154" t="str">
        <v>H185K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04">
        <v>38272</v>
      </c>
      <c r="C107" s="26" t="s">
        <v>589</v>
      </c>
      <c r="D107" s="26" t="s">
        <v>547</v>
      </c>
      <c r="E107" s="26">
        <v>125</v>
      </c>
      <c r="F107" s="96"/>
      <c r="G107" s="131">
        <f>SUM($E$6:E107)</f>
        <v>23543.4</v>
      </c>
      <c r="H107" s="129">
        <f t="shared" si="3"/>
        <v>12.519342622045961</v>
      </c>
      <c r="I107" s="150" t="b">
        <f t="shared" si="4"/>
        <v>0</v>
      </c>
      <c r="J107" s="132" t="str">
        <f t="shared" si="5"/>
        <v>XP544</v>
      </c>
      <c r="K107" s="11"/>
      <c r="L107" s="11"/>
      <c r="M107" s="11"/>
      <c r="N107" s="11"/>
      <c r="O107" s="154" t="str">
        <v>X036C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04">
        <v>38272</v>
      </c>
      <c r="C108" s="26" t="s">
        <v>555</v>
      </c>
      <c r="D108" s="26" t="s">
        <v>545</v>
      </c>
      <c r="E108" s="26">
        <v>628</v>
      </c>
      <c r="F108" s="96"/>
      <c r="G108" s="131">
        <f>SUM($E$6:E108)</f>
        <v>24171.4</v>
      </c>
      <c r="H108" s="129">
        <f t="shared" si="3"/>
        <v>12.853285347677982</v>
      </c>
      <c r="I108" s="150" t="b">
        <f t="shared" si="4"/>
        <v>0</v>
      </c>
      <c r="J108" s="132" t="str">
        <f t="shared" si="5"/>
        <v>K983K</v>
      </c>
      <c r="K108" s="11"/>
      <c r="L108" s="11"/>
      <c r="M108" s="11"/>
      <c r="N108" s="11"/>
      <c r="O108" s="154" t="str">
        <v>01RKN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04">
        <v>38272</v>
      </c>
      <c r="C109" s="26" t="s">
        <v>570</v>
      </c>
      <c r="D109" s="26" t="s">
        <v>553</v>
      </c>
      <c r="E109" s="26">
        <v>19</v>
      </c>
      <c r="F109" s="96"/>
      <c r="G109" s="131">
        <f>SUM($E$6:E109)</f>
        <v>24190.400000000001</v>
      </c>
      <c r="H109" s="129">
        <f t="shared" si="3"/>
        <v>12.863388710396148</v>
      </c>
      <c r="I109" s="150" t="b">
        <f t="shared" si="4"/>
        <v>0</v>
      </c>
      <c r="J109" s="132" t="str">
        <f t="shared" si="5"/>
        <v>C127J</v>
      </c>
      <c r="K109" s="11"/>
      <c r="L109" s="11"/>
      <c r="M109" s="11"/>
      <c r="N109" s="11"/>
      <c r="O109" s="154" t="str">
        <v>C593T</v>
      </c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04">
        <v>38273</v>
      </c>
      <c r="C110" s="26" t="s">
        <v>599</v>
      </c>
      <c r="D110" s="26" t="s">
        <v>545</v>
      </c>
      <c r="E110" s="26">
        <v>17</v>
      </c>
      <c r="F110" s="96"/>
      <c r="G110" s="131">
        <f>SUM($E$6:E110)</f>
        <v>24207.4</v>
      </c>
      <c r="H110" s="129">
        <f t="shared" si="3"/>
        <v>12.872428561249244</v>
      </c>
      <c r="I110" s="150" t="b">
        <f t="shared" si="4"/>
        <v>0</v>
      </c>
      <c r="J110" s="132" t="str">
        <f t="shared" si="5"/>
        <v>03KYX</v>
      </c>
      <c r="K110" s="11"/>
      <c r="L110" s="11"/>
      <c r="M110" s="11"/>
      <c r="N110" s="11"/>
      <c r="O110" s="154" t="str">
        <v>HFDX0</v>
      </c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04">
        <v>38273</v>
      </c>
      <c r="C111" s="26" t="s">
        <v>589</v>
      </c>
      <c r="D111" s="26" t="s">
        <v>547</v>
      </c>
      <c r="E111" s="26">
        <v>135</v>
      </c>
      <c r="F111" s="96"/>
      <c r="G111" s="131">
        <f>SUM($E$6:E111)</f>
        <v>24342.400000000001</v>
      </c>
      <c r="H111" s="129">
        <f t="shared" si="3"/>
        <v>12.944215612141477</v>
      </c>
      <c r="I111" s="150" t="b">
        <f t="shared" si="4"/>
        <v>0</v>
      </c>
      <c r="J111" s="132" t="str">
        <f t="shared" si="5"/>
        <v>XP544</v>
      </c>
      <c r="K111" s="11"/>
      <c r="L111" s="11"/>
      <c r="M111" s="11"/>
      <c r="N111" s="11"/>
      <c r="O111" s="154" t="str">
        <v>W8TYX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04">
        <v>38273</v>
      </c>
      <c r="C112" s="26" t="s">
        <v>582</v>
      </c>
      <c r="D112" s="26" t="s">
        <v>576</v>
      </c>
      <c r="E112" s="26">
        <v>276.8</v>
      </c>
      <c r="F112" s="96"/>
      <c r="G112" s="131">
        <f>SUM($E$6:E112)</f>
        <v>24619.200000000001</v>
      </c>
      <c r="H112" s="129">
        <f t="shared" si="3"/>
        <v>13.091405654267183</v>
      </c>
      <c r="I112" s="150" t="b">
        <f t="shared" si="4"/>
        <v>0</v>
      </c>
      <c r="J112" s="132" t="str">
        <f t="shared" si="5"/>
        <v>G548K</v>
      </c>
      <c r="K112" s="11"/>
      <c r="L112" s="11"/>
      <c r="M112" s="11"/>
      <c r="N112" s="11"/>
      <c r="O112" s="154" t="str">
        <v>XR812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04">
        <v>38273</v>
      </c>
      <c r="C113" s="26" t="s">
        <v>573</v>
      </c>
      <c r="D113" s="26" t="s">
        <v>553</v>
      </c>
      <c r="E113" s="26">
        <v>3</v>
      </c>
      <c r="F113" s="96"/>
      <c r="G113" s="131">
        <f>SUM($E$6:E113)</f>
        <v>24622.2</v>
      </c>
      <c r="H113" s="129">
        <f t="shared" si="3"/>
        <v>13.093000922064787</v>
      </c>
      <c r="I113" s="150" t="b">
        <f t="shared" si="4"/>
        <v>0</v>
      </c>
      <c r="J113" s="132" t="str">
        <f t="shared" si="5"/>
        <v>R755K</v>
      </c>
      <c r="K113" s="11"/>
      <c r="L113" s="11"/>
      <c r="M113" s="11"/>
      <c r="N113" s="11"/>
      <c r="O113" s="154" t="str">
        <v>F342T</v>
      </c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04">
        <v>38273</v>
      </c>
      <c r="C114" s="26" t="s">
        <v>572</v>
      </c>
      <c r="D114" s="26" t="s">
        <v>547</v>
      </c>
      <c r="E114" s="26">
        <v>5</v>
      </c>
      <c r="F114" s="96"/>
      <c r="G114" s="131">
        <f>SUM($E$6:E114)</f>
        <v>24627.200000000001</v>
      </c>
      <c r="H114" s="129">
        <f t="shared" si="3"/>
        <v>13.095659701727461</v>
      </c>
      <c r="I114" s="150" t="b">
        <f t="shared" si="4"/>
        <v>0</v>
      </c>
      <c r="J114" s="132" t="str">
        <f t="shared" si="5"/>
        <v>FN679</v>
      </c>
      <c r="K114" s="11"/>
      <c r="L114" s="11"/>
      <c r="M114" s="11"/>
      <c r="N114" s="11"/>
      <c r="O114" s="154" t="str">
        <v>2X1CJ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04">
        <v>38273</v>
      </c>
      <c r="C115" s="26" t="s">
        <v>600</v>
      </c>
      <c r="D115" s="26" t="s">
        <v>545</v>
      </c>
      <c r="E115" s="26">
        <v>19</v>
      </c>
      <c r="F115" s="96"/>
      <c r="G115" s="131">
        <f>SUM($E$6:E115)</f>
        <v>24646.2</v>
      </c>
      <c r="H115" s="129">
        <f t="shared" si="3"/>
        <v>13.105763064445627</v>
      </c>
      <c r="I115" s="150" t="b">
        <f t="shared" si="4"/>
        <v>0</v>
      </c>
      <c r="J115" s="132" t="str">
        <f t="shared" si="5"/>
        <v>U144H</v>
      </c>
      <c r="K115" s="11"/>
      <c r="L115" s="11"/>
      <c r="M115" s="11"/>
      <c r="N115" s="11"/>
      <c r="O115" s="154" t="str">
        <v>K556T</v>
      </c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04">
        <v>38273</v>
      </c>
      <c r="C116" s="26" t="s">
        <v>561</v>
      </c>
      <c r="D116" s="26" t="s">
        <v>545</v>
      </c>
      <c r="E116" s="26">
        <v>1080</v>
      </c>
      <c r="F116" s="96"/>
      <c r="G116" s="131">
        <f>SUM($E$6:E116)</f>
        <v>25726.2</v>
      </c>
      <c r="H116" s="129">
        <f t="shared" si="3"/>
        <v>13.680059471583494</v>
      </c>
      <c r="I116" s="150" t="b">
        <f t="shared" si="4"/>
        <v>0</v>
      </c>
      <c r="J116" s="132" t="str">
        <f t="shared" si="5"/>
        <v>MYC14</v>
      </c>
      <c r="K116" s="11"/>
      <c r="L116" s="11"/>
      <c r="M116" s="11"/>
      <c r="N116" s="11"/>
      <c r="O116" s="154" t="str">
        <v>Y996D</v>
      </c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04">
        <v>38273</v>
      </c>
      <c r="C117" s="26" t="s">
        <v>550</v>
      </c>
      <c r="D117" s="26" t="s">
        <v>545</v>
      </c>
      <c r="E117" s="26">
        <v>35</v>
      </c>
      <c r="F117" s="96"/>
      <c r="G117" s="131">
        <f>SUM($E$6:E117)</f>
        <v>25761.200000000001</v>
      </c>
      <c r="H117" s="129">
        <f t="shared" si="3"/>
        <v>13.698670929222221</v>
      </c>
      <c r="I117" s="150" t="b">
        <f t="shared" si="4"/>
        <v>0</v>
      </c>
      <c r="J117" s="132" t="str">
        <f t="shared" si="5"/>
        <v>V8835</v>
      </c>
      <c r="K117" s="11"/>
      <c r="L117" s="11"/>
      <c r="M117" s="11"/>
      <c r="N117" s="11"/>
      <c r="O117" s="154" t="str">
        <v>J406F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04">
        <v>38273</v>
      </c>
      <c r="C118" s="26" t="s">
        <v>601</v>
      </c>
      <c r="D118" s="26" t="s">
        <v>553</v>
      </c>
      <c r="E118" s="26">
        <v>1</v>
      </c>
      <c r="F118" s="96"/>
      <c r="G118" s="131">
        <f>SUM($E$6:E118)</f>
        <v>25762.2</v>
      </c>
      <c r="H118" s="129">
        <f t="shared" si="3"/>
        <v>13.699202685154757</v>
      </c>
      <c r="I118" s="150" t="b">
        <f t="shared" si="4"/>
        <v>0</v>
      </c>
      <c r="J118" s="132" t="str">
        <f t="shared" si="5"/>
        <v>FY878</v>
      </c>
      <c r="K118" s="11"/>
      <c r="L118" s="11"/>
      <c r="M118" s="11"/>
      <c r="N118" s="11"/>
      <c r="O118" s="154" t="str">
        <v>X204R</v>
      </c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04">
        <v>38273</v>
      </c>
      <c r="C119" s="26" t="s">
        <v>581</v>
      </c>
      <c r="D119" s="26" t="s">
        <v>545</v>
      </c>
      <c r="E119" s="26">
        <v>1180</v>
      </c>
      <c r="F119" s="96"/>
      <c r="G119" s="131">
        <f>SUM($E$6:E119)</f>
        <v>26942.2</v>
      </c>
      <c r="H119" s="129">
        <f t="shared" si="3"/>
        <v>14.326674685546129</v>
      </c>
      <c r="I119" s="150" t="b">
        <f t="shared" si="4"/>
        <v>0</v>
      </c>
      <c r="J119" s="132" t="str">
        <f t="shared" si="5"/>
        <v>F804K</v>
      </c>
      <c r="K119" s="11"/>
      <c r="L119" s="11"/>
      <c r="M119" s="11"/>
      <c r="N119" s="11"/>
      <c r="O119" s="154" t="str">
        <v>F862T</v>
      </c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thickBot="1">
      <c r="A120" s="11"/>
      <c r="B120" s="104">
        <v>38273</v>
      </c>
      <c r="C120" s="26" t="s">
        <v>544</v>
      </c>
      <c r="D120" s="26" t="s">
        <v>545</v>
      </c>
      <c r="E120" s="26">
        <v>41</v>
      </c>
      <c r="F120" s="96"/>
      <c r="G120" s="131">
        <f>SUM($E$6:E120)</f>
        <v>26983.200000000001</v>
      </c>
      <c r="H120" s="129">
        <f t="shared" si="3"/>
        <v>14.348476678780067</v>
      </c>
      <c r="I120" s="150" t="b">
        <f t="shared" si="4"/>
        <v>0</v>
      </c>
      <c r="J120" s="132" t="str">
        <f t="shared" si="5"/>
        <v>D306F</v>
      </c>
      <c r="K120" s="11"/>
      <c r="L120" s="11"/>
      <c r="M120" s="11"/>
      <c r="N120" s="11"/>
      <c r="O120" s="155" t="str">
        <v>J515N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04">
        <v>38273</v>
      </c>
      <c r="C121" s="26" t="s">
        <v>602</v>
      </c>
      <c r="D121" s="26" t="s">
        <v>576</v>
      </c>
      <c r="E121" s="26">
        <v>13.600000000000001</v>
      </c>
      <c r="F121" s="96"/>
      <c r="G121" s="131">
        <f>SUM($E$6:E121)</f>
        <v>26996.799999999999</v>
      </c>
      <c r="H121" s="129">
        <f t="shared" si="3"/>
        <v>14.355708559462544</v>
      </c>
      <c r="I121" s="150" t="b">
        <f t="shared" si="4"/>
        <v>0</v>
      </c>
      <c r="J121" s="132" t="str">
        <f t="shared" si="5"/>
        <v>T192H</v>
      </c>
      <c r="K121" s="11"/>
      <c r="L121" s="11"/>
      <c r="M121" s="11"/>
      <c r="N121" s="11"/>
      <c r="O121" s="11" t="str">
        <v/>
      </c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04">
        <v>38273</v>
      </c>
      <c r="C122" s="26" t="s">
        <v>559</v>
      </c>
      <c r="D122" s="26" t="s">
        <v>553</v>
      </c>
      <c r="E122" s="26">
        <v>13</v>
      </c>
      <c r="F122" s="96"/>
      <c r="G122" s="131">
        <f>SUM($E$6:E122)</f>
        <v>27009.8</v>
      </c>
      <c r="H122" s="129">
        <f t="shared" si="3"/>
        <v>14.362621386585497</v>
      </c>
      <c r="I122" s="150" t="b">
        <f t="shared" si="4"/>
        <v>0</v>
      </c>
      <c r="J122" s="132" t="str">
        <f t="shared" si="5"/>
        <v>N530F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04">
        <v>38273</v>
      </c>
      <c r="C123" s="26" t="s">
        <v>585</v>
      </c>
      <c r="D123" s="26" t="s">
        <v>547</v>
      </c>
      <c r="E123" s="26">
        <v>3</v>
      </c>
      <c r="F123" s="96"/>
      <c r="G123" s="131">
        <f>SUM($E$6:E123)</f>
        <v>27012.799999999999</v>
      </c>
      <c r="H123" s="129">
        <f t="shared" si="3"/>
        <v>14.364216654383103</v>
      </c>
      <c r="I123" s="150" t="b">
        <f t="shared" si="4"/>
        <v>0</v>
      </c>
      <c r="J123" s="132" t="str">
        <f t="shared" si="5"/>
        <v>K145G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04">
        <v>38273</v>
      </c>
      <c r="C124" s="26" t="s">
        <v>595</v>
      </c>
      <c r="D124" s="26" t="s">
        <v>545</v>
      </c>
      <c r="E124" s="26">
        <v>31</v>
      </c>
      <c r="F124" s="96"/>
      <c r="G124" s="131">
        <f>SUM($E$6:E124)</f>
        <v>27043.8</v>
      </c>
      <c r="H124" s="129">
        <f t="shared" si="3"/>
        <v>14.380701088291689</v>
      </c>
      <c r="I124" s="150" t="b">
        <f t="shared" si="4"/>
        <v>0</v>
      </c>
      <c r="J124" s="132" t="str">
        <f t="shared" si="5"/>
        <v>N056N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04">
        <v>38273</v>
      </c>
      <c r="C125" s="26" t="s">
        <v>551</v>
      </c>
      <c r="D125" s="26" t="s">
        <v>545</v>
      </c>
      <c r="E125" s="26">
        <v>118</v>
      </c>
      <c r="F125" s="96"/>
      <c r="G125" s="131">
        <f>SUM($E$6:E125)</f>
        <v>27161.8</v>
      </c>
      <c r="H125" s="129">
        <f t="shared" si="3"/>
        <v>14.443448288330826</v>
      </c>
      <c r="I125" s="150" t="b">
        <f t="shared" si="4"/>
        <v>0</v>
      </c>
      <c r="J125" s="132" t="str">
        <f t="shared" si="5"/>
        <v>H384M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04">
        <v>38273</v>
      </c>
      <c r="C126" s="26" t="s">
        <v>546</v>
      </c>
      <c r="D126" s="26" t="s">
        <v>547</v>
      </c>
      <c r="E126" s="26">
        <v>22</v>
      </c>
      <c r="F126" s="96"/>
      <c r="G126" s="131">
        <f>SUM($E$6:E126)</f>
        <v>27183.8</v>
      </c>
      <c r="H126" s="129">
        <f t="shared" si="3"/>
        <v>14.455146918846598</v>
      </c>
      <c r="I126" s="150" t="b">
        <f t="shared" si="4"/>
        <v>0</v>
      </c>
      <c r="J126" s="132" t="str">
        <f t="shared" si="5"/>
        <v>M4M08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04">
        <v>38273</v>
      </c>
      <c r="C127" s="26" t="s">
        <v>586</v>
      </c>
      <c r="D127" s="26" t="s">
        <v>545</v>
      </c>
      <c r="E127" s="26">
        <v>38</v>
      </c>
      <c r="F127" s="96"/>
      <c r="G127" s="131">
        <f>SUM($E$6:E127)</f>
        <v>27221.8</v>
      </c>
      <c r="H127" s="129">
        <f t="shared" si="3"/>
        <v>14.475353644282931</v>
      </c>
      <c r="I127" s="150" t="b">
        <f t="shared" si="4"/>
        <v>0</v>
      </c>
      <c r="J127" s="132" t="str">
        <f t="shared" si="5"/>
        <v>F522M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04">
        <v>38273</v>
      </c>
      <c r="C128" s="26" t="s">
        <v>592</v>
      </c>
      <c r="D128" s="26" t="s">
        <v>545</v>
      </c>
      <c r="E128" s="26">
        <v>401</v>
      </c>
      <c r="F128" s="96"/>
      <c r="G128" s="131">
        <f>SUM($E$6:E128)</f>
        <v>27622.799999999999</v>
      </c>
      <c r="H128" s="129">
        <f t="shared" si="3"/>
        <v>14.688587773229491</v>
      </c>
      <c r="I128" s="150" t="b">
        <f t="shared" si="4"/>
        <v>0</v>
      </c>
      <c r="J128" s="132" t="str">
        <f t="shared" si="5"/>
        <v>F805K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04">
        <v>38273</v>
      </c>
      <c r="C129" s="26" t="s">
        <v>579</v>
      </c>
      <c r="D129" s="26" t="s">
        <v>553</v>
      </c>
      <c r="E129" s="26">
        <v>8</v>
      </c>
      <c r="F129" s="96"/>
      <c r="G129" s="131">
        <f>SUM($E$6:E129)</f>
        <v>27630.799999999999</v>
      </c>
      <c r="H129" s="129">
        <f t="shared" si="3"/>
        <v>14.69284182068977</v>
      </c>
      <c r="I129" s="150" t="b">
        <f t="shared" si="4"/>
        <v>0</v>
      </c>
      <c r="J129" s="132" t="str">
        <f t="shared" si="5"/>
        <v>J533H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04">
        <v>38273</v>
      </c>
      <c r="C130" s="26" t="s">
        <v>556</v>
      </c>
      <c r="D130" s="26" t="s">
        <v>545</v>
      </c>
      <c r="E130" s="26">
        <v>717</v>
      </c>
      <c r="F130" s="96"/>
      <c r="G130" s="131">
        <f>SUM($E$6:E130)</f>
        <v>28347.8</v>
      </c>
      <c r="H130" s="129">
        <f t="shared" si="3"/>
        <v>15.07411082431741</v>
      </c>
      <c r="I130" s="150" t="b">
        <f t="shared" si="4"/>
        <v>0</v>
      </c>
      <c r="J130" s="132" t="str">
        <f t="shared" si="5"/>
        <v>W889F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04">
        <v>38273</v>
      </c>
      <c r="C131" s="26" t="s">
        <v>570</v>
      </c>
      <c r="D131" s="26" t="s">
        <v>553</v>
      </c>
      <c r="E131" s="26">
        <v>21</v>
      </c>
      <c r="F131" s="96"/>
      <c r="G131" s="131">
        <f>SUM($E$6:E131)</f>
        <v>28368.799999999999</v>
      </c>
      <c r="H131" s="129">
        <f t="shared" si="3"/>
        <v>15.085277698900645</v>
      </c>
      <c r="I131" s="150" t="b">
        <f t="shared" si="4"/>
        <v>0</v>
      </c>
      <c r="J131" s="132" t="str">
        <f t="shared" si="5"/>
        <v>C127J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04">
        <v>38273</v>
      </c>
      <c r="C132" s="26" t="s">
        <v>603</v>
      </c>
      <c r="D132" s="26" t="s">
        <v>545</v>
      </c>
      <c r="E132" s="26">
        <v>1</v>
      </c>
      <c r="F132" s="96"/>
      <c r="G132" s="131">
        <f>SUM($E$6:E132)</f>
        <v>28369.8</v>
      </c>
      <c r="H132" s="129">
        <f t="shared" si="3"/>
        <v>15.085809454833182</v>
      </c>
      <c r="I132" s="150" t="b">
        <f t="shared" si="4"/>
        <v>0</v>
      </c>
      <c r="J132" s="132" t="str">
        <f t="shared" si="5"/>
        <v>F309J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04">
        <v>38273</v>
      </c>
      <c r="C133" s="26" t="s">
        <v>569</v>
      </c>
      <c r="D133" s="26" t="s">
        <v>545</v>
      </c>
      <c r="E133" s="26">
        <v>12</v>
      </c>
      <c r="F133" s="96"/>
      <c r="G133" s="131">
        <f>SUM($E$6:E133)</f>
        <v>28381.8</v>
      </c>
      <c r="H133" s="129">
        <f t="shared" si="3"/>
        <v>15.092190526023602</v>
      </c>
      <c r="I133" s="150" t="b">
        <f t="shared" si="4"/>
        <v>0</v>
      </c>
      <c r="J133" s="132" t="str">
        <f t="shared" si="5"/>
        <v>M469G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04">
        <v>38273</v>
      </c>
      <c r="C134" s="26" t="s">
        <v>591</v>
      </c>
      <c r="D134" s="26" t="s">
        <v>545</v>
      </c>
      <c r="E134" s="26">
        <v>303</v>
      </c>
      <c r="F134" s="96"/>
      <c r="G134" s="131">
        <f>SUM($E$6:E134)</f>
        <v>28684.799999999999</v>
      </c>
      <c r="H134" s="129">
        <f t="shared" si="3"/>
        <v>15.253312573581725</v>
      </c>
      <c r="I134" s="150" t="b">
        <f t="shared" si="4"/>
        <v>0</v>
      </c>
      <c r="J134" s="132" t="str">
        <f t="shared" si="5"/>
        <v>M399F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04">
        <v>38273</v>
      </c>
      <c r="C135" s="26" t="s">
        <v>552</v>
      </c>
      <c r="D135" s="26" t="s">
        <v>553</v>
      </c>
      <c r="E135" s="26">
        <v>155</v>
      </c>
      <c r="F135" s="96"/>
      <c r="G135" s="131">
        <f>SUM($E$6:E135)</f>
        <v>28839.8</v>
      </c>
      <c r="H135" s="129">
        <f t="shared" ref="H135:H198" si="6">G135/SUM($E$6:$E$457)*100</f>
        <v>15.335734743124659</v>
      </c>
      <c r="I135" s="150" t="b">
        <f t="shared" ref="I135:I198" si="7">IF(H135&lt;=80,"Yes","")
=IF(H135&lt;=0.8,"Yes","")</f>
        <v>0</v>
      </c>
      <c r="J135" s="132" t="str">
        <f t="shared" ref="J135:J198" si="8">IF(H135&lt;=80,C135,"")</f>
        <v>G728T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04">
        <v>38273</v>
      </c>
      <c r="C136" s="26" t="s">
        <v>583</v>
      </c>
      <c r="D136" s="26" t="s">
        <v>545</v>
      </c>
      <c r="E136" s="26">
        <v>47</v>
      </c>
      <c r="F136" s="96"/>
      <c r="G136" s="131">
        <f>SUM($E$6:E136)</f>
        <v>28886.799999999999</v>
      </c>
      <c r="H136" s="129">
        <f t="shared" si="6"/>
        <v>15.360727271953808</v>
      </c>
      <c r="I136" s="150" t="b">
        <f t="shared" si="7"/>
        <v>0</v>
      </c>
      <c r="J136" s="132" t="str">
        <f t="shared" si="8"/>
        <v>C2W2N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04">
        <v>38273</v>
      </c>
      <c r="C137" s="26" t="s">
        <v>604</v>
      </c>
      <c r="D137" s="26" t="s">
        <v>545</v>
      </c>
      <c r="E137" s="26">
        <v>340</v>
      </c>
      <c r="F137" s="96"/>
      <c r="G137" s="131">
        <f>SUM($E$6:E137)</f>
        <v>29226.799999999999</v>
      </c>
      <c r="H137" s="129">
        <f t="shared" si="6"/>
        <v>15.541524289015729</v>
      </c>
      <c r="I137" s="150" t="b">
        <f t="shared" si="7"/>
        <v>0</v>
      </c>
      <c r="J137" s="132" t="str">
        <f t="shared" si="8"/>
        <v>K093P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04">
        <v>38273</v>
      </c>
      <c r="C138" s="26" t="s">
        <v>566</v>
      </c>
      <c r="D138" s="26" t="s">
        <v>553</v>
      </c>
      <c r="E138" s="26">
        <v>25</v>
      </c>
      <c r="F138" s="96"/>
      <c r="G138" s="131">
        <f>SUM($E$6:E138)</f>
        <v>29251.8</v>
      </c>
      <c r="H138" s="129">
        <f t="shared" si="6"/>
        <v>15.554818187329106</v>
      </c>
      <c r="I138" s="150" t="b">
        <f t="shared" si="7"/>
        <v>0</v>
      </c>
      <c r="J138" s="132" t="str">
        <f t="shared" si="8"/>
        <v>J765R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04">
        <v>38273</v>
      </c>
      <c r="C139" s="26" t="s">
        <v>563</v>
      </c>
      <c r="D139" s="26" t="s">
        <v>545</v>
      </c>
      <c r="E139" s="26">
        <v>117</v>
      </c>
      <c r="F139" s="96"/>
      <c r="G139" s="131">
        <f>SUM($E$6:E139)</f>
        <v>29368.799999999999</v>
      </c>
      <c r="H139" s="129">
        <f t="shared" si="6"/>
        <v>15.617033631435708</v>
      </c>
      <c r="I139" s="150" t="b">
        <f t="shared" si="7"/>
        <v>0</v>
      </c>
      <c r="J139" s="132" t="str">
        <f t="shared" si="8"/>
        <v>V3872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04">
        <v>38273</v>
      </c>
      <c r="C140" s="26" t="s">
        <v>557</v>
      </c>
      <c r="D140" s="26" t="s">
        <v>545</v>
      </c>
      <c r="E140" s="26">
        <v>447</v>
      </c>
      <c r="F140" s="96"/>
      <c r="G140" s="131">
        <f>SUM($E$6:E140)</f>
        <v>29815.8</v>
      </c>
      <c r="H140" s="129">
        <f t="shared" si="6"/>
        <v>15.85472853327888</v>
      </c>
      <c r="I140" s="150" t="b">
        <f t="shared" si="7"/>
        <v>0</v>
      </c>
      <c r="J140" s="132" t="str">
        <f t="shared" si="8"/>
        <v>H726R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04">
        <v>38273</v>
      </c>
      <c r="C141" s="26" t="s">
        <v>558</v>
      </c>
      <c r="D141" s="26" t="s">
        <v>547</v>
      </c>
      <c r="E141" s="26">
        <v>56</v>
      </c>
      <c r="F141" s="96"/>
      <c r="G141" s="131">
        <f>SUM($E$6:E141)</f>
        <v>29871.8</v>
      </c>
      <c r="H141" s="129">
        <f t="shared" si="6"/>
        <v>15.884506865500844</v>
      </c>
      <c r="I141" s="150" t="b">
        <f t="shared" si="7"/>
        <v>0</v>
      </c>
      <c r="J141" s="132" t="str">
        <f t="shared" si="8"/>
        <v>RU774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04">
        <v>38273</v>
      </c>
      <c r="C142" s="26" t="s">
        <v>605</v>
      </c>
      <c r="D142" s="26" t="s">
        <v>547</v>
      </c>
      <c r="E142" s="26">
        <v>2</v>
      </c>
      <c r="F142" s="96"/>
      <c r="G142" s="131">
        <f>SUM($E$6:E142)</f>
        <v>29873.8</v>
      </c>
      <c r="H142" s="129">
        <f t="shared" si="6"/>
        <v>15.885570377365912</v>
      </c>
      <c r="I142" s="150" t="b">
        <f t="shared" si="7"/>
        <v>0</v>
      </c>
      <c r="J142" s="132" t="str">
        <f t="shared" si="8"/>
        <v>01TVT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04">
        <v>38273</v>
      </c>
      <c r="C143" s="26" t="s">
        <v>555</v>
      </c>
      <c r="D143" s="26" t="s">
        <v>545</v>
      </c>
      <c r="E143" s="26">
        <v>775</v>
      </c>
      <c r="F143" s="96"/>
      <c r="G143" s="131">
        <f>SUM($E$6:E143)</f>
        <v>30648.799999999999</v>
      </c>
      <c r="H143" s="129">
        <f t="shared" si="6"/>
        <v>16.297681225080588</v>
      </c>
      <c r="I143" s="150" t="b">
        <f t="shared" si="7"/>
        <v>0</v>
      </c>
      <c r="J143" s="132" t="str">
        <f t="shared" si="8"/>
        <v>K983K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04">
        <v>38273</v>
      </c>
      <c r="C144" s="26" t="s">
        <v>565</v>
      </c>
      <c r="D144" s="26" t="s">
        <v>545</v>
      </c>
      <c r="E144" s="26">
        <v>89</v>
      </c>
      <c r="F144" s="96"/>
      <c r="G144" s="131">
        <f>SUM($E$6:E144)</f>
        <v>30737.8</v>
      </c>
      <c r="H144" s="129">
        <f t="shared" si="6"/>
        <v>16.345007503076207</v>
      </c>
      <c r="I144" s="150" t="b">
        <f t="shared" si="7"/>
        <v>0</v>
      </c>
      <c r="J144" s="132" t="str">
        <f t="shared" si="8"/>
        <v>HT150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04">
        <v>38273</v>
      </c>
      <c r="C145" s="26" t="s">
        <v>574</v>
      </c>
      <c r="D145" s="26" t="s">
        <v>545</v>
      </c>
      <c r="E145" s="26">
        <v>3</v>
      </c>
      <c r="F145" s="96"/>
      <c r="G145" s="131">
        <f>SUM($E$6:E145)</f>
        <v>30740.799999999999</v>
      </c>
      <c r="H145" s="129">
        <f t="shared" si="6"/>
        <v>16.346602770873812</v>
      </c>
      <c r="I145" s="150" t="b">
        <f t="shared" si="7"/>
        <v>0</v>
      </c>
      <c r="J145" s="132" t="str">
        <f t="shared" si="8"/>
        <v>WP896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04">
        <v>38273</v>
      </c>
      <c r="C146" s="26" t="s">
        <v>606</v>
      </c>
      <c r="D146" s="26" t="s">
        <v>545</v>
      </c>
      <c r="E146" s="26">
        <v>33</v>
      </c>
      <c r="F146" s="96"/>
      <c r="G146" s="131">
        <f>SUM($E$6:E146)</f>
        <v>30773.8</v>
      </c>
      <c r="H146" s="129">
        <f t="shared" si="6"/>
        <v>16.364150716647469</v>
      </c>
      <c r="I146" s="150" t="b">
        <f t="shared" si="7"/>
        <v>0</v>
      </c>
      <c r="J146" s="132" t="str">
        <f t="shared" si="8"/>
        <v>F343G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04">
        <v>38274</v>
      </c>
      <c r="C147" s="26" t="s">
        <v>566</v>
      </c>
      <c r="D147" s="26" t="s">
        <v>553</v>
      </c>
      <c r="E147" s="26">
        <v>25</v>
      </c>
      <c r="F147" s="96"/>
      <c r="G147" s="131">
        <f>SUM($E$6:E147)</f>
        <v>30798.799999999999</v>
      </c>
      <c r="H147" s="129">
        <f t="shared" si="6"/>
        <v>16.377444614960844</v>
      </c>
      <c r="I147" s="150" t="b">
        <f t="shared" si="7"/>
        <v>0</v>
      </c>
      <c r="J147" s="132" t="str">
        <f t="shared" si="8"/>
        <v>J765R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04">
        <v>38274</v>
      </c>
      <c r="C148" s="26" t="s">
        <v>600</v>
      </c>
      <c r="D148" s="26" t="s">
        <v>545</v>
      </c>
      <c r="E148" s="26">
        <v>31</v>
      </c>
      <c r="F148" s="96"/>
      <c r="G148" s="131">
        <f>SUM($E$6:E148)</f>
        <v>30829.8</v>
      </c>
      <c r="H148" s="129">
        <f t="shared" si="6"/>
        <v>16.393929048869431</v>
      </c>
      <c r="I148" s="150" t="b">
        <f t="shared" si="7"/>
        <v>0</v>
      </c>
      <c r="J148" s="132" t="str">
        <f t="shared" si="8"/>
        <v>U144H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04">
        <v>38274</v>
      </c>
      <c r="C149" s="26" t="s">
        <v>607</v>
      </c>
      <c r="D149" s="26" t="s">
        <v>545</v>
      </c>
      <c r="E149" s="26">
        <v>1</v>
      </c>
      <c r="F149" s="96"/>
      <c r="G149" s="131">
        <f>SUM($E$6:E149)</f>
        <v>30830.799999999999</v>
      </c>
      <c r="H149" s="129">
        <f t="shared" si="6"/>
        <v>16.394460804801966</v>
      </c>
      <c r="I149" s="150" t="b">
        <f t="shared" si="7"/>
        <v>0</v>
      </c>
      <c r="J149" s="132" t="str">
        <f t="shared" si="8"/>
        <v>D270R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04">
        <v>38274</v>
      </c>
      <c r="C150" s="26" t="s">
        <v>599</v>
      </c>
      <c r="D150" s="26" t="s">
        <v>545</v>
      </c>
      <c r="E150" s="26">
        <v>44</v>
      </c>
      <c r="F150" s="96"/>
      <c r="G150" s="131">
        <f>SUM($E$6:E150)</f>
        <v>30874.799999999999</v>
      </c>
      <c r="H150" s="129">
        <f t="shared" si="6"/>
        <v>16.41785806583351</v>
      </c>
      <c r="I150" s="150" t="b">
        <f t="shared" si="7"/>
        <v>0</v>
      </c>
      <c r="J150" s="132" t="str">
        <f t="shared" si="8"/>
        <v>03KYX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04">
        <v>38274</v>
      </c>
      <c r="C151" s="26" t="s">
        <v>589</v>
      </c>
      <c r="D151" s="26" t="s">
        <v>547</v>
      </c>
      <c r="E151" s="26">
        <v>257</v>
      </c>
      <c r="F151" s="96"/>
      <c r="G151" s="131">
        <f>SUM($E$6:E151)</f>
        <v>31131.8</v>
      </c>
      <c r="H151" s="129">
        <f t="shared" si="6"/>
        <v>16.554519340495023</v>
      </c>
      <c r="I151" s="150" t="b">
        <f t="shared" si="7"/>
        <v>0</v>
      </c>
      <c r="J151" s="132" t="str">
        <f t="shared" si="8"/>
        <v>XP544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04">
        <v>38274</v>
      </c>
      <c r="C152" s="26" t="s">
        <v>601</v>
      </c>
      <c r="D152" s="26" t="s">
        <v>553</v>
      </c>
      <c r="E152" s="26">
        <v>1</v>
      </c>
      <c r="F152" s="96"/>
      <c r="G152" s="131">
        <f>SUM($E$6:E152)</f>
        <v>31132.799999999999</v>
      </c>
      <c r="H152" s="129">
        <f t="shared" si="6"/>
        <v>16.555051096427555</v>
      </c>
      <c r="I152" s="150" t="b">
        <f t="shared" si="7"/>
        <v>0</v>
      </c>
      <c r="J152" s="132" t="str">
        <f t="shared" si="8"/>
        <v>FY878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04">
        <v>38274</v>
      </c>
      <c r="C153" s="26" t="s">
        <v>608</v>
      </c>
      <c r="D153" s="26" t="s">
        <v>547</v>
      </c>
      <c r="E153" s="26">
        <v>1556</v>
      </c>
      <c r="F153" s="96"/>
      <c r="G153" s="131">
        <f>SUM($E$6:E153)</f>
        <v>32688.799999999999</v>
      </c>
      <c r="H153" s="129">
        <f t="shared" si="6"/>
        <v>17.382463327452111</v>
      </c>
      <c r="I153" s="150" t="b">
        <f t="shared" si="7"/>
        <v>0</v>
      </c>
      <c r="J153" s="132" t="str">
        <f t="shared" si="8"/>
        <v>D181R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04">
        <v>38274</v>
      </c>
      <c r="C154" s="26" t="s">
        <v>544</v>
      </c>
      <c r="D154" s="26" t="s">
        <v>545</v>
      </c>
      <c r="E154" s="26">
        <v>31</v>
      </c>
      <c r="F154" s="96"/>
      <c r="G154" s="131">
        <f>SUM($E$6:E154)</f>
        <v>32719.8</v>
      </c>
      <c r="H154" s="129">
        <f t="shared" si="6"/>
        <v>17.398947761360699</v>
      </c>
      <c r="I154" s="150" t="b">
        <f t="shared" si="7"/>
        <v>0</v>
      </c>
      <c r="J154" s="132" t="str">
        <f t="shared" si="8"/>
        <v>D306F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04">
        <v>38274</v>
      </c>
      <c r="C155" s="26" t="s">
        <v>609</v>
      </c>
      <c r="D155" s="26" t="s">
        <v>547</v>
      </c>
      <c r="E155" s="26">
        <v>7</v>
      </c>
      <c r="F155" s="96"/>
      <c r="G155" s="131">
        <f>SUM($E$6:E155)</f>
        <v>32726.799999999999</v>
      </c>
      <c r="H155" s="129">
        <f t="shared" si="6"/>
        <v>17.402670052888443</v>
      </c>
      <c r="I155" s="150" t="b">
        <f t="shared" si="7"/>
        <v>0</v>
      </c>
      <c r="J155" s="132" t="str">
        <f t="shared" si="8"/>
        <v>NNKVM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04">
        <v>38274</v>
      </c>
      <c r="C156" s="26" t="s">
        <v>574</v>
      </c>
      <c r="D156" s="26" t="s">
        <v>545</v>
      </c>
      <c r="E156" s="26">
        <v>3</v>
      </c>
      <c r="F156" s="96"/>
      <c r="G156" s="131">
        <f>SUM($E$6:E156)</f>
        <v>32729.8</v>
      </c>
      <c r="H156" s="129">
        <f t="shared" si="6"/>
        <v>17.404265320686051</v>
      </c>
      <c r="I156" s="150" t="b">
        <f t="shared" si="7"/>
        <v>0</v>
      </c>
      <c r="J156" s="132" t="str">
        <f t="shared" si="8"/>
        <v>WP896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04">
        <v>38274</v>
      </c>
      <c r="C157" s="26" t="s">
        <v>602</v>
      </c>
      <c r="D157" s="26" t="s">
        <v>576</v>
      </c>
      <c r="E157" s="26">
        <v>13.600000000000001</v>
      </c>
      <c r="F157" s="96"/>
      <c r="G157" s="131">
        <f>SUM($E$6:E157)</f>
        <v>32743.399999999998</v>
      </c>
      <c r="H157" s="129">
        <f t="shared" si="6"/>
        <v>17.411497201368526</v>
      </c>
      <c r="I157" s="150" t="b">
        <f t="shared" si="7"/>
        <v>0</v>
      </c>
      <c r="J157" s="132" t="str">
        <f t="shared" si="8"/>
        <v>T192H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04">
        <v>38274</v>
      </c>
      <c r="C158" s="26" t="s">
        <v>603</v>
      </c>
      <c r="D158" s="26" t="s">
        <v>545</v>
      </c>
      <c r="E158" s="26">
        <v>1</v>
      </c>
      <c r="F158" s="96"/>
      <c r="G158" s="131">
        <f>SUM($E$6:E158)</f>
        <v>32744.399999999998</v>
      </c>
      <c r="H158" s="129">
        <f t="shared" si="6"/>
        <v>17.412028957301061</v>
      </c>
      <c r="I158" s="150" t="b">
        <f t="shared" si="7"/>
        <v>0</v>
      </c>
      <c r="J158" s="132" t="str">
        <f t="shared" si="8"/>
        <v>F309J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04">
        <v>38274</v>
      </c>
      <c r="C159" s="26" t="s">
        <v>565</v>
      </c>
      <c r="D159" s="26" t="s">
        <v>545</v>
      </c>
      <c r="E159" s="26">
        <v>100</v>
      </c>
      <c r="F159" s="96"/>
      <c r="G159" s="131">
        <f>SUM($E$6:E159)</f>
        <v>32844.399999999994</v>
      </c>
      <c r="H159" s="129">
        <f t="shared" si="6"/>
        <v>17.465204550554564</v>
      </c>
      <c r="I159" s="150" t="b">
        <f t="shared" si="7"/>
        <v>0</v>
      </c>
      <c r="J159" s="132" t="str">
        <f t="shared" si="8"/>
        <v>HT150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04">
        <v>38274</v>
      </c>
      <c r="C160" s="26" t="s">
        <v>605</v>
      </c>
      <c r="D160" s="26" t="s">
        <v>547</v>
      </c>
      <c r="E160" s="26">
        <v>2</v>
      </c>
      <c r="F160" s="96"/>
      <c r="G160" s="131">
        <f>SUM($E$6:E160)</f>
        <v>32846.399999999994</v>
      </c>
      <c r="H160" s="129">
        <f t="shared" si="6"/>
        <v>17.466268062419633</v>
      </c>
      <c r="I160" s="150" t="b">
        <f t="shared" si="7"/>
        <v>0</v>
      </c>
      <c r="J160" s="132" t="str">
        <f t="shared" si="8"/>
        <v>01TVT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04">
        <v>38274</v>
      </c>
      <c r="C161" s="26" t="s">
        <v>582</v>
      </c>
      <c r="D161" s="26" t="s">
        <v>576</v>
      </c>
      <c r="E161" s="26">
        <v>320</v>
      </c>
      <c r="F161" s="96"/>
      <c r="G161" s="131">
        <f>SUM($E$6:E161)</f>
        <v>33166.399999999994</v>
      </c>
      <c r="H161" s="129">
        <f t="shared" si="6"/>
        <v>17.636429960830853</v>
      </c>
      <c r="I161" s="150" t="b">
        <f t="shared" si="7"/>
        <v>0</v>
      </c>
      <c r="J161" s="132" t="str">
        <f t="shared" si="8"/>
        <v>G548K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04">
        <v>38274</v>
      </c>
      <c r="C162" s="26" t="s">
        <v>610</v>
      </c>
      <c r="D162" s="26" t="s">
        <v>547</v>
      </c>
      <c r="E162" s="26">
        <v>38</v>
      </c>
      <c r="F162" s="96"/>
      <c r="G162" s="131">
        <f>SUM($E$6:E162)</f>
        <v>33204.399999999994</v>
      </c>
      <c r="H162" s="129">
        <f t="shared" si="6"/>
        <v>17.656636686267184</v>
      </c>
      <c r="I162" s="150" t="b">
        <f t="shared" si="7"/>
        <v>0</v>
      </c>
      <c r="J162" s="132" t="str">
        <f t="shared" si="8"/>
        <v>X5VD1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04">
        <v>38274</v>
      </c>
      <c r="C163" s="26" t="s">
        <v>573</v>
      </c>
      <c r="D163" s="26" t="s">
        <v>553</v>
      </c>
      <c r="E163" s="26">
        <v>3</v>
      </c>
      <c r="F163" s="96"/>
      <c r="G163" s="131">
        <f>SUM($E$6:E163)</f>
        <v>33207.399999999994</v>
      </c>
      <c r="H163" s="129">
        <f t="shared" si="6"/>
        <v>17.658231954064789</v>
      </c>
      <c r="I163" s="150" t="b">
        <f t="shared" si="7"/>
        <v>0</v>
      </c>
      <c r="J163" s="132" t="str">
        <f t="shared" si="8"/>
        <v>R755K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04">
        <v>38274</v>
      </c>
      <c r="C164" s="26" t="s">
        <v>583</v>
      </c>
      <c r="D164" s="26" t="s">
        <v>545</v>
      </c>
      <c r="E164" s="26">
        <v>42</v>
      </c>
      <c r="F164" s="96"/>
      <c r="G164" s="131">
        <f>SUM($E$6:E164)</f>
        <v>33249.399999999994</v>
      </c>
      <c r="H164" s="129">
        <f t="shared" si="6"/>
        <v>17.680565703231263</v>
      </c>
      <c r="I164" s="150" t="b">
        <f t="shared" si="7"/>
        <v>0</v>
      </c>
      <c r="J164" s="132" t="str">
        <f t="shared" si="8"/>
        <v>C2W2N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04">
        <v>38274</v>
      </c>
      <c r="C165" s="26" t="s">
        <v>611</v>
      </c>
      <c r="D165" s="26" t="s">
        <v>547</v>
      </c>
      <c r="E165" s="26">
        <v>49</v>
      </c>
      <c r="F165" s="96"/>
      <c r="G165" s="131">
        <f>SUM($E$6:E165)</f>
        <v>33298.399999999994</v>
      </c>
      <c r="H165" s="129">
        <f t="shared" si="6"/>
        <v>17.706621743925481</v>
      </c>
      <c r="I165" s="150" t="b">
        <f t="shared" si="7"/>
        <v>0</v>
      </c>
      <c r="J165" s="132" t="str">
        <f t="shared" si="8"/>
        <v>KMH7P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04">
        <v>38274</v>
      </c>
      <c r="C166" s="26" t="s">
        <v>551</v>
      </c>
      <c r="D166" s="26" t="s">
        <v>545</v>
      </c>
      <c r="E166" s="26">
        <v>165</v>
      </c>
      <c r="F166" s="96"/>
      <c r="G166" s="131">
        <f>SUM($E$6:E166)</f>
        <v>33463.399999999994</v>
      </c>
      <c r="H166" s="129">
        <f t="shared" si="6"/>
        <v>17.794361472793767</v>
      </c>
      <c r="I166" s="150" t="b">
        <f t="shared" si="7"/>
        <v>0</v>
      </c>
      <c r="J166" s="132" t="str">
        <f t="shared" si="8"/>
        <v>H384M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04">
        <v>38274</v>
      </c>
      <c r="C167" s="26" t="s">
        <v>585</v>
      </c>
      <c r="D167" s="26" t="s">
        <v>547</v>
      </c>
      <c r="E167" s="26">
        <v>17</v>
      </c>
      <c r="F167" s="96"/>
      <c r="G167" s="131">
        <f>SUM($E$6:E167)</f>
        <v>33480.399999999994</v>
      </c>
      <c r="H167" s="129">
        <f t="shared" si="6"/>
        <v>17.803401323646863</v>
      </c>
      <c r="I167" s="150" t="b">
        <f t="shared" si="7"/>
        <v>0</v>
      </c>
      <c r="J167" s="132" t="str">
        <f t="shared" si="8"/>
        <v>K145G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04">
        <v>38274</v>
      </c>
      <c r="C168" s="26" t="s">
        <v>579</v>
      </c>
      <c r="D168" s="26" t="s">
        <v>553</v>
      </c>
      <c r="E168" s="26">
        <v>2</v>
      </c>
      <c r="F168" s="96"/>
      <c r="G168" s="131">
        <f>SUM($E$6:E168)</f>
        <v>33482.399999999994</v>
      </c>
      <c r="H168" s="129">
        <f t="shared" si="6"/>
        <v>17.804464835511933</v>
      </c>
      <c r="I168" s="150" t="b">
        <f t="shared" si="7"/>
        <v>0</v>
      </c>
      <c r="J168" s="132" t="str">
        <f t="shared" si="8"/>
        <v>J533H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04">
        <v>38274</v>
      </c>
      <c r="C169" s="26" t="s">
        <v>546</v>
      </c>
      <c r="D169" s="26" t="s">
        <v>547</v>
      </c>
      <c r="E169" s="26">
        <v>23</v>
      </c>
      <c r="F169" s="96"/>
      <c r="G169" s="131">
        <f>SUM($E$6:E169)</f>
        <v>33505.399999999994</v>
      </c>
      <c r="H169" s="129">
        <f t="shared" si="6"/>
        <v>17.816695221960241</v>
      </c>
      <c r="I169" s="150" t="b">
        <f t="shared" si="7"/>
        <v>0</v>
      </c>
      <c r="J169" s="132" t="str">
        <f t="shared" si="8"/>
        <v>M4M08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04">
        <v>38274</v>
      </c>
      <c r="C170" s="26" t="s">
        <v>597</v>
      </c>
      <c r="D170" s="26" t="s">
        <v>598</v>
      </c>
      <c r="E170" s="26">
        <v>13</v>
      </c>
      <c r="F170" s="96"/>
      <c r="G170" s="131">
        <f>SUM($E$6:E170)</f>
        <v>33518.399999999994</v>
      </c>
      <c r="H170" s="129">
        <f t="shared" si="6"/>
        <v>17.823608049083195</v>
      </c>
      <c r="I170" s="150" t="b">
        <f t="shared" si="7"/>
        <v>0</v>
      </c>
      <c r="J170" s="132" t="str">
        <f t="shared" si="8"/>
        <v>C2072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04">
        <v>38274</v>
      </c>
      <c r="C171" s="26" t="s">
        <v>592</v>
      </c>
      <c r="D171" s="26" t="s">
        <v>545</v>
      </c>
      <c r="E171" s="26">
        <v>401</v>
      </c>
      <c r="F171" s="96"/>
      <c r="G171" s="131">
        <f>SUM($E$6:E171)</f>
        <v>33919.399999999994</v>
      </c>
      <c r="H171" s="129">
        <f t="shared" si="6"/>
        <v>18.036842178029755</v>
      </c>
      <c r="I171" s="150" t="b">
        <f t="shared" si="7"/>
        <v>0</v>
      </c>
      <c r="J171" s="132" t="str">
        <f t="shared" si="8"/>
        <v>F805K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04">
        <v>38274</v>
      </c>
      <c r="C172" s="26" t="s">
        <v>612</v>
      </c>
      <c r="D172" s="26" t="s">
        <v>545</v>
      </c>
      <c r="E172" s="26">
        <v>337</v>
      </c>
      <c r="F172" s="96"/>
      <c r="G172" s="131">
        <f>SUM($E$6:E172)</f>
        <v>34256.399999999994</v>
      </c>
      <c r="H172" s="129">
        <f t="shared" si="6"/>
        <v>18.21604392729407</v>
      </c>
      <c r="I172" s="150" t="b">
        <f t="shared" si="7"/>
        <v>0</v>
      </c>
      <c r="J172" s="132" t="str">
        <f t="shared" si="8"/>
        <v>3VCPF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04">
        <v>38274</v>
      </c>
      <c r="C173" s="26" t="s">
        <v>586</v>
      </c>
      <c r="D173" s="26" t="s">
        <v>545</v>
      </c>
      <c r="E173" s="26">
        <v>310</v>
      </c>
      <c r="F173" s="96"/>
      <c r="G173" s="131">
        <f>SUM($E$6:E173)</f>
        <v>34566.399999999994</v>
      </c>
      <c r="H173" s="129">
        <f t="shared" si="6"/>
        <v>18.380888266379937</v>
      </c>
      <c r="I173" s="150" t="b">
        <f t="shared" si="7"/>
        <v>0</v>
      </c>
      <c r="J173" s="132" t="str">
        <f t="shared" si="8"/>
        <v>F522M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04">
        <v>38274</v>
      </c>
      <c r="C174" s="26" t="s">
        <v>604</v>
      </c>
      <c r="D174" s="26" t="s">
        <v>545</v>
      </c>
      <c r="E174" s="26">
        <v>58</v>
      </c>
      <c r="F174" s="96"/>
      <c r="G174" s="131">
        <f>SUM($E$6:E174)</f>
        <v>34624.399999999994</v>
      </c>
      <c r="H174" s="129">
        <f t="shared" si="6"/>
        <v>18.411730110466973</v>
      </c>
      <c r="I174" s="150" t="b">
        <f t="shared" si="7"/>
        <v>0</v>
      </c>
      <c r="J174" s="132" t="str">
        <f t="shared" si="8"/>
        <v>K093P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04">
        <v>38274</v>
      </c>
      <c r="C175" s="26" t="s">
        <v>595</v>
      </c>
      <c r="D175" s="26" t="s">
        <v>545</v>
      </c>
      <c r="E175" s="26">
        <v>46</v>
      </c>
      <c r="F175" s="96"/>
      <c r="G175" s="131">
        <f>SUM($E$6:E175)</f>
        <v>34670.399999999994</v>
      </c>
      <c r="H175" s="129">
        <f t="shared" si="6"/>
        <v>18.436190883363587</v>
      </c>
      <c r="I175" s="150" t="b">
        <f t="shared" si="7"/>
        <v>0</v>
      </c>
      <c r="J175" s="132" t="str">
        <f t="shared" si="8"/>
        <v>N056N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04">
        <v>38274</v>
      </c>
      <c r="C176" s="26" t="s">
        <v>561</v>
      </c>
      <c r="D176" s="26" t="s">
        <v>545</v>
      </c>
      <c r="E176" s="26">
        <v>1101</v>
      </c>
      <c r="F176" s="96"/>
      <c r="G176" s="131">
        <f>SUM($E$6:E176)</f>
        <v>35771.399999999994</v>
      </c>
      <c r="H176" s="129">
        <f t="shared" si="6"/>
        <v>19.021654165084691</v>
      </c>
      <c r="I176" s="150" t="b">
        <f t="shared" si="7"/>
        <v>0</v>
      </c>
      <c r="J176" s="132" t="str">
        <f t="shared" si="8"/>
        <v>MYC14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04">
        <v>38274</v>
      </c>
      <c r="C177" s="26" t="s">
        <v>563</v>
      </c>
      <c r="D177" s="26" t="s">
        <v>545</v>
      </c>
      <c r="E177" s="26">
        <v>151</v>
      </c>
      <c r="F177" s="96"/>
      <c r="G177" s="131">
        <f>SUM($E$6:E177)</f>
        <v>35922.399999999994</v>
      </c>
      <c r="H177" s="129">
        <f t="shared" si="6"/>
        <v>19.101949310897481</v>
      </c>
      <c r="I177" s="150" t="b">
        <f t="shared" si="7"/>
        <v>0</v>
      </c>
      <c r="J177" s="132" t="str">
        <f t="shared" si="8"/>
        <v>V3872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04">
        <v>38274</v>
      </c>
      <c r="C178" s="26" t="s">
        <v>558</v>
      </c>
      <c r="D178" s="26" t="s">
        <v>547</v>
      </c>
      <c r="E178" s="26">
        <v>58</v>
      </c>
      <c r="F178" s="96"/>
      <c r="G178" s="131">
        <f>SUM($E$6:E178)</f>
        <v>35980.399999999994</v>
      </c>
      <c r="H178" s="129">
        <f t="shared" si="6"/>
        <v>19.132791154984517</v>
      </c>
      <c r="I178" s="150" t="b">
        <f t="shared" si="7"/>
        <v>0</v>
      </c>
      <c r="J178" s="132" t="str">
        <f t="shared" si="8"/>
        <v>RU774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04">
        <v>38274</v>
      </c>
      <c r="C179" s="26" t="s">
        <v>550</v>
      </c>
      <c r="D179" s="26" t="s">
        <v>545</v>
      </c>
      <c r="E179" s="26">
        <v>37</v>
      </c>
      <c r="F179" s="96"/>
      <c r="G179" s="131">
        <f>SUM($E$6:E179)</f>
        <v>36017.399999999994</v>
      </c>
      <c r="H179" s="129">
        <f t="shared" si="6"/>
        <v>19.152466124488313</v>
      </c>
      <c r="I179" s="150" t="b">
        <f t="shared" si="7"/>
        <v>0</v>
      </c>
      <c r="J179" s="132" t="str">
        <f t="shared" si="8"/>
        <v>V8835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04">
        <v>38274</v>
      </c>
      <c r="C180" s="26" t="s">
        <v>613</v>
      </c>
      <c r="D180" s="26" t="s">
        <v>598</v>
      </c>
      <c r="E180" s="26">
        <v>633</v>
      </c>
      <c r="F180" s="96"/>
      <c r="G180" s="131">
        <f>SUM($E$6:E180)</f>
        <v>36650.399999999994</v>
      </c>
      <c r="H180" s="129">
        <f t="shared" si="6"/>
        <v>19.489067629783008</v>
      </c>
      <c r="I180" s="150" t="b">
        <f t="shared" si="7"/>
        <v>0</v>
      </c>
      <c r="J180" s="132" t="str">
        <f t="shared" si="8"/>
        <v>MP492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04">
        <v>38274</v>
      </c>
      <c r="C181" s="26" t="s">
        <v>557</v>
      </c>
      <c r="D181" s="26" t="s">
        <v>545</v>
      </c>
      <c r="E181" s="26">
        <v>441</v>
      </c>
      <c r="F181" s="96"/>
      <c r="G181" s="131">
        <f>SUM($E$6:E181)</f>
        <v>37091.399999999994</v>
      </c>
      <c r="H181" s="129">
        <f t="shared" si="6"/>
        <v>19.723571996030969</v>
      </c>
      <c r="I181" s="150" t="b">
        <f t="shared" si="7"/>
        <v>0</v>
      </c>
      <c r="J181" s="132" t="str">
        <f t="shared" si="8"/>
        <v>H726R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04">
        <v>38274</v>
      </c>
      <c r="C182" s="26" t="s">
        <v>606</v>
      </c>
      <c r="D182" s="26" t="s">
        <v>545</v>
      </c>
      <c r="E182" s="26">
        <v>38</v>
      </c>
      <c r="F182" s="96"/>
      <c r="G182" s="131">
        <f>SUM($E$6:E182)</f>
        <v>37129.399999999994</v>
      </c>
      <c r="H182" s="129">
        <f t="shared" si="6"/>
        <v>19.743778721467301</v>
      </c>
      <c r="I182" s="150" t="b">
        <f t="shared" si="7"/>
        <v>0</v>
      </c>
      <c r="J182" s="132" t="str">
        <f t="shared" si="8"/>
        <v>F343G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04">
        <v>38274</v>
      </c>
      <c r="C183" s="26" t="s">
        <v>591</v>
      </c>
      <c r="D183" s="26" t="s">
        <v>545</v>
      </c>
      <c r="E183" s="26">
        <v>417</v>
      </c>
      <c r="F183" s="96"/>
      <c r="G183" s="131">
        <f>SUM($E$6:E183)</f>
        <v>37546.399999999994</v>
      </c>
      <c r="H183" s="129">
        <f t="shared" si="6"/>
        <v>19.965520945334422</v>
      </c>
      <c r="I183" s="150" t="b">
        <f t="shared" si="7"/>
        <v>0</v>
      </c>
      <c r="J183" s="132" t="str">
        <f t="shared" si="8"/>
        <v>M399F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04">
        <v>38274</v>
      </c>
      <c r="C184" s="26" t="s">
        <v>569</v>
      </c>
      <c r="D184" s="26" t="s">
        <v>545</v>
      </c>
      <c r="E184" s="26">
        <v>10</v>
      </c>
      <c r="F184" s="96"/>
      <c r="G184" s="131">
        <f>SUM($E$6:E184)</f>
        <v>37556.399999999994</v>
      </c>
      <c r="H184" s="129">
        <f t="shared" si="6"/>
        <v>19.970838504659774</v>
      </c>
      <c r="I184" s="150" t="b">
        <f t="shared" si="7"/>
        <v>0</v>
      </c>
      <c r="J184" s="132" t="str">
        <f t="shared" si="8"/>
        <v>M469G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04">
        <v>38274</v>
      </c>
      <c r="C185" s="26" t="s">
        <v>570</v>
      </c>
      <c r="D185" s="26" t="s">
        <v>553</v>
      </c>
      <c r="E185" s="26">
        <v>21</v>
      </c>
      <c r="F185" s="96"/>
      <c r="G185" s="131">
        <f>SUM($E$6:E185)</f>
        <v>37577.399999999994</v>
      </c>
      <c r="H185" s="129">
        <f t="shared" si="6"/>
        <v>19.982005379243009</v>
      </c>
      <c r="I185" s="150" t="b">
        <f t="shared" si="7"/>
        <v>0</v>
      </c>
      <c r="J185" s="132" t="str">
        <f t="shared" si="8"/>
        <v>C127J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04">
        <v>38274</v>
      </c>
      <c r="C186" s="26" t="s">
        <v>555</v>
      </c>
      <c r="D186" s="26" t="s">
        <v>545</v>
      </c>
      <c r="E186" s="26">
        <v>963</v>
      </c>
      <c r="F186" s="96"/>
      <c r="G186" s="131">
        <f>SUM($E$6:E186)</f>
        <v>38540.399999999994</v>
      </c>
      <c r="H186" s="129">
        <f t="shared" si="6"/>
        <v>20.494086342274272</v>
      </c>
      <c r="I186" s="150" t="b">
        <f t="shared" si="7"/>
        <v>0</v>
      </c>
      <c r="J186" s="132" t="str">
        <f t="shared" si="8"/>
        <v>K983K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04">
        <v>38277</v>
      </c>
      <c r="C187" s="26" t="s">
        <v>614</v>
      </c>
      <c r="D187" s="26" t="s">
        <v>553</v>
      </c>
      <c r="E187" s="26">
        <v>254</v>
      </c>
      <c r="F187" s="96"/>
      <c r="G187" s="131">
        <f>SUM($E$6:E187)</f>
        <v>38794.399999999994</v>
      </c>
      <c r="H187" s="129">
        <f t="shared" si="6"/>
        <v>20.629152349138181</v>
      </c>
      <c r="I187" s="150" t="b">
        <f t="shared" si="7"/>
        <v>0</v>
      </c>
      <c r="J187" s="132" t="str">
        <f t="shared" si="8"/>
        <v>D111N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04">
        <v>38277</v>
      </c>
      <c r="C188" s="26" t="s">
        <v>557</v>
      </c>
      <c r="D188" s="26" t="s">
        <v>545</v>
      </c>
      <c r="E188" s="26">
        <v>127</v>
      </c>
      <c r="F188" s="96"/>
      <c r="G188" s="131">
        <f>SUM($E$6:E188)</f>
        <v>38921.399999999994</v>
      </c>
      <c r="H188" s="129">
        <f t="shared" si="6"/>
        <v>20.696685352570132</v>
      </c>
      <c r="I188" s="150" t="b">
        <f t="shared" si="7"/>
        <v>0</v>
      </c>
      <c r="J188" s="132" t="str">
        <f t="shared" si="8"/>
        <v>H726R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04">
        <v>38277</v>
      </c>
      <c r="C189" s="26" t="s">
        <v>558</v>
      </c>
      <c r="D189" s="26" t="s">
        <v>547</v>
      </c>
      <c r="E189" s="26">
        <v>74</v>
      </c>
      <c r="F189" s="96"/>
      <c r="G189" s="131">
        <f>SUM($E$6:E189)</f>
        <v>38995.399999999994</v>
      </c>
      <c r="H189" s="129">
        <f t="shared" si="6"/>
        <v>20.736035291577725</v>
      </c>
      <c r="I189" s="150" t="b">
        <f t="shared" si="7"/>
        <v>0</v>
      </c>
      <c r="J189" s="132" t="str">
        <f t="shared" si="8"/>
        <v>RU774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04">
        <v>38277</v>
      </c>
      <c r="C190" s="26" t="s">
        <v>583</v>
      </c>
      <c r="D190" s="26" t="s">
        <v>545</v>
      </c>
      <c r="E190" s="26">
        <v>30</v>
      </c>
      <c r="F190" s="96"/>
      <c r="G190" s="131">
        <f>SUM($E$6:E190)</f>
        <v>39025.399999999994</v>
      </c>
      <c r="H190" s="129">
        <f t="shared" si="6"/>
        <v>20.751987969553777</v>
      </c>
      <c r="I190" s="150" t="b">
        <f t="shared" si="7"/>
        <v>0</v>
      </c>
      <c r="J190" s="132" t="str">
        <f t="shared" si="8"/>
        <v>C2W2N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04">
        <v>38277</v>
      </c>
      <c r="C191" s="26" t="s">
        <v>552</v>
      </c>
      <c r="D191" s="26" t="s">
        <v>553</v>
      </c>
      <c r="E191" s="26">
        <v>140</v>
      </c>
      <c r="F191" s="96"/>
      <c r="G191" s="131">
        <f>SUM($E$6:E191)</f>
        <v>39165.399999999994</v>
      </c>
      <c r="H191" s="129">
        <f t="shared" si="6"/>
        <v>20.826433800108688</v>
      </c>
      <c r="I191" s="150" t="b">
        <f t="shared" si="7"/>
        <v>0</v>
      </c>
      <c r="J191" s="132" t="str">
        <f t="shared" si="8"/>
        <v>G728T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04">
        <v>38277</v>
      </c>
      <c r="C192" s="26" t="s">
        <v>544</v>
      </c>
      <c r="D192" s="26" t="s">
        <v>545</v>
      </c>
      <c r="E192" s="26">
        <v>43</v>
      </c>
      <c r="F192" s="96"/>
      <c r="G192" s="131">
        <f>SUM($E$6:E192)</f>
        <v>39208.399999999994</v>
      </c>
      <c r="H192" s="129">
        <f t="shared" si="6"/>
        <v>20.849299305207694</v>
      </c>
      <c r="I192" s="150" t="b">
        <f t="shared" si="7"/>
        <v>0</v>
      </c>
      <c r="J192" s="132" t="str">
        <f t="shared" si="8"/>
        <v>D306F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04">
        <v>38277</v>
      </c>
      <c r="C193" s="26" t="s">
        <v>570</v>
      </c>
      <c r="D193" s="26" t="s">
        <v>553</v>
      </c>
      <c r="E193" s="26">
        <v>21</v>
      </c>
      <c r="F193" s="96"/>
      <c r="G193" s="131">
        <f>SUM($E$6:E193)</f>
        <v>39229.399999999994</v>
      </c>
      <c r="H193" s="129">
        <f t="shared" si="6"/>
        <v>20.860466179790929</v>
      </c>
      <c r="I193" s="150" t="b">
        <f t="shared" si="7"/>
        <v>0</v>
      </c>
      <c r="J193" s="132" t="str">
        <f t="shared" si="8"/>
        <v>C127J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04">
        <v>38277</v>
      </c>
      <c r="C194" s="26" t="s">
        <v>606</v>
      </c>
      <c r="D194" s="26" t="s">
        <v>545</v>
      </c>
      <c r="E194" s="26">
        <v>41</v>
      </c>
      <c r="F194" s="96"/>
      <c r="G194" s="131">
        <f>SUM($E$6:E194)</f>
        <v>39270.399999999994</v>
      </c>
      <c r="H194" s="129">
        <f t="shared" si="6"/>
        <v>20.882268173024869</v>
      </c>
      <c r="I194" s="150" t="b">
        <f t="shared" si="7"/>
        <v>0</v>
      </c>
      <c r="J194" s="132" t="str">
        <f t="shared" si="8"/>
        <v>F343G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04">
        <v>38277</v>
      </c>
      <c r="C195" s="26" t="s">
        <v>615</v>
      </c>
      <c r="D195" s="26" t="s">
        <v>553</v>
      </c>
      <c r="E195" s="26">
        <v>5</v>
      </c>
      <c r="F195" s="96"/>
      <c r="G195" s="131">
        <f>SUM($E$6:E195)</f>
        <v>39275.399999999994</v>
      </c>
      <c r="H195" s="129">
        <f t="shared" si="6"/>
        <v>20.884926952687543</v>
      </c>
      <c r="I195" s="150" t="b">
        <f t="shared" si="7"/>
        <v>0</v>
      </c>
      <c r="J195" s="132" t="str">
        <f t="shared" si="8"/>
        <v>JN957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04">
        <v>38277</v>
      </c>
      <c r="C196" s="26" t="s">
        <v>610</v>
      </c>
      <c r="D196" s="26" t="s">
        <v>547</v>
      </c>
      <c r="E196" s="26">
        <v>3</v>
      </c>
      <c r="F196" s="96"/>
      <c r="G196" s="131">
        <f>SUM($E$6:E196)</f>
        <v>39278.399999999994</v>
      </c>
      <c r="H196" s="129">
        <f t="shared" si="6"/>
        <v>20.886522220485148</v>
      </c>
      <c r="I196" s="150" t="b">
        <f t="shared" si="7"/>
        <v>0</v>
      </c>
      <c r="J196" s="132" t="str">
        <f t="shared" si="8"/>
        <v>X5VD1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04">
        <v>38277</v>
      </c>
      <c r="C197" s="26" t="s">
        <v>569</v>
      </c>
      <c r="D197" s="26" t="s">
        <v>545</v>
      </c>
      <c r="E197" s="26">
        <v>10</v>
      </c>
      <c r="F197" s="96"/>
      <c r="G197" s="131">
        <f>SUM($E$6:E197)</f>
        <v>39288.399999999994</v>
      </c>
      <c r="H197" s="129">
        <f t="shared" si="6"/>
        <v>20.8918397798105</v>
      </c>
      <c r="I197" s="150" t="b">
        <f t="shared" si="7"/>
        <v>0</v>
      </c>
      <c r="J197" s="132" t="str">
        <f t="shared" si="8"/>
        <v>M469G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04">
        <v>38277</v>
      </c>
      <c r="C198" s="26" t="s">
        <v>607</v>
      </c>
      <c r="D198" s="26" t="s">
        <v>545</v>
      </c>
      <c r="E198" s="26">
        <v>2</v>
      </c>
      <c r="F198" s="96"/>
      <c r="G198" s="131">
        <f>SUM($E$6:E198)</f>
        <v>39290.399999999994</v>
      </c>
      <c r="H198" s="129">
        <f t="shared" si="6"/>
        <v>20.892903291675569</v>
      </c>
      <c r="I198" s="150" t="b">
        <f t="shared" si="7"/>
        <v>0</v>
      </c>
      <c r="J198" s="132" t="str">
        <f t="shared" si="8"/>
        <v>D270R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04">
        <v>38277</v>
      </c>
      <c r="C199" s="26" t="s">
        <v>566</v>
      </c>
      <c r="D199" s="26" t="s">
        <v>553</v>
      </c>
      <c r="E199" s="26">
        <v>24</v>
      </c>
      <c r="F199" s="96"/>
      <c r="G199" s="131">
        <f>SUM($E$6:E199)</f>
        <v>39314.399999999994</v>
      </c>
      <c r="H199" s="129">
        <f t="shared" ref="H199:H262" si="9">G199/SUM($E$6:$E$457)*100</f>
        <v>20.905665434056413</v>
      </c>
      <c r="I199" s="150" t="b">
        <f t="shared" ref="I199:I262" si="10">IF(H199&lt;=80,"Yes","")
=IF(H199&lt;=0.8,"Yes","")</f>
        <v>0</v>
      </c>
      <c r="J199" s="132" t="str">
        <f t="shared" ref="J199:J262" si="11">IF(H199&lt;=80,C199,"")</f>
        <v>J765R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04">
        <v>38277</v>
      </c>
      <c r="C200" s="26" t="s">
        <v>573</v>
      </c>
      <c r="D200" s="26" t="s">
        <v>553</v>
      </c>
      <c r="E200" s="26">
        <v>9</v>
      </c>
      <c r="F200" s="96"/>
      <c r="G200" s="131">
        <f>SUM($E$6:E200)</f>
        <v>39323.399999999994</v>
      </c>
      <c r="H200" s="129">
        <f t="shared" si="9"/>
        <v>20.910451237449227</v>
      </c>
      <c r="I200" s="150" t="b">
        <f t="shared" si="10"/>
        <v>0</v>
      </c>
      <c r="J200" s="132" t="str">
        <f t="shared" si="11"/>
        <v>R755K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04">
        <v>38277</v>
      </c>
      <c r="C201" s="26" t="s">
        <v>616</v>
      </c>
      <c r="D201" s="26" t="s">
        <v>545</v>
      </c>
      <c r="E201" s="26">
        <v>2</v>
      </c>
      <c r="F201" s="96"/>
      <c r="G201" s="131">
        <f>SUM($E$6:E201)</f>
        <v>39325.399999999994</v>
      </c>
      <c r="H201" s="129">
        <f t="shared" si="9"/>
        <v>20.911514749314296</v>
      </c>
      <c r="I201" s="150" t="b">
        <f t="shared" si="10"/>
        <v>0</v>
      </c>
      <c r="J201" s="132" t="str">
        <f t="shared" si="11"/>
        <v>Y9NHH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04">
        <v>38277</v>
      </c>
      <c r="C202" s="26" t="s">
        <v>561</v>
      </c>
      <c r="D202" s="26" t="s">
        <v>545</v>
      </c>
      <c r="E202" s="26">
        <v>931</v>
      </c>
      <c r="F202" s="96"/>
      <c r="G202" s="131">
        <f>SUM($E$6:E202)</f>
        <v>40256.399999999994</v>
      </c>
      <c r="H202" s="129">
        <f t="shared" si="9"/>
        <v>21.406579522504437</v>
      </c>
      <c r="I202" s="150" t="b">
        <f t="shared" si="10"/>
        <v>0</v>
      </c>
      <c r="J202" s="132" t="str">
        <f t="shared" si="11"/>
        <v>MYC14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04">
        <v>38277</v>
      </c>
      <c r="C203" s="26" t="s">
        <v>589</v>
      </c>
      <c r="D203" s="26" t="s">
        <v>547</v>
      </c>
      <c r="E203" s="26">
        <v>336</v>
      </c>
      <c r="F203" s="96"/>
      <c r="G203" s="131">
        <f>SUM($E$6:E203)</f>
        <v>40592.399999999994</v>
      </c>
      <c r="H203" s="129">
        <f t="shared" si="9"/>
        <v>21.585249515836217</v>
      </c>
      <c r="I203" s="150" t="b">
        <f t="shared" si="10"/>
        <v>0</v>
      </c>
      <c r="J203" s="132" t="str">
        <f t="shared" si="11"/>
        <v>XP544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04">
        <v>38277</v>
      </c>
      <c r="C204" s="26" t="s">
        <v>599</v>
      </c>
      <c r="D204" s="26" t="s">
        <v>545</v>
      </c>
      <c r="E204" s="26">
        <v>75</v>
      </c>
      <c r="F204" s="96"/>
      <c r="G204" s="131">
        <f>SUM($E$6:E204)</f>
        <v>40667.399999999994</v>
      </c>
      <c r="H204" s="129">
        <f t="shared" si="9"/>
        <v>21.625131210776349</v>
      </c>
      <c r="I204" s="150" t="b">
        <f t="shared" si="10"/>
        <v>0</v>
      </c>
      <c r="J204" s="132" t="str">
        <f t="shared" si="11"/>
        <v>03KYX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04">
        <v>38277</v>
      </c>
      <c r="C205" s="26" t="s">
        <v>592</v>
      </c>
      <c r="D205" s="26" t="s">
        <v>545</v>
      </c>
      <c r="E205" s="26">
        <v>401</v>
      </c>
      <c r="F205" s="96"/>
      <c r="G205" s="131">
        <f>SUM($E$6:E205)</f>
        <v>41068.399999999994</v>
      </c>
      <c r="H205" s="129">
        <f t="shared" si="9"/>
        <v>21.838365339722909</v>
      </c>
      <c r="I205" s="150" t="b">
        <f t="shared" si="10"/>
        <v>0</v>
      </c>
      <c r="J205" s="132" t="str">
        <f t="shared" si="11"/>
        <v>F805K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04">
        <v>38277</v>
      </c>
      <c r="C206" s="26" t="s">
        <v>555</v>
      </c>
      <c r="D206" s="26" t="s">
        <v>545</v>
      </c>
      <c r="E206" s="26">
        <v>1190</v>
      </c>
      <c r="F206" s="96"/>
      <c r="G206" s="131">
        <f>SUM($E$6:E206)</f>
        <v>42258.399999999994</v>
      </c>
      <c r="H206" s="129">
        <f t="shared" si="9"/>
        <v>22.471154899439629</v>
      </c>
      <c r="I206" s="150" t="b">
        <f t="shared" si="10"/>
        <v>0</v>
      </c>
      <c r="J206" s="132" t="str">
        <f t="shared" si="11"/>
        <v>K983K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04">
        <v>38277</v>
      </c>
      <c r="C207" s="26" t="s">
        <v>574</v>
      </c>
      <c r="D207" s="26" t="s">
        <v>545</v>
      </c>
      <c r="E207" s="26">
        <v>3</v>
      </c>
      <c r="F207" s="96"/>
      <c r="G207" s="131">
        <f>SUM($E$6:E207)</f>
        <v>42261.399999999994</v>
      </c>
      <c r="H207" s="129">
        <f t="shared" si="9"/>
        <v>22.472750167237237</v>
      </c>
      <c r="I207" s="150" t="b">
        <f t="shared" si="10"/>
        <v>0</v>
      </c>
      <c r="J207" s="132" t="str">
        <f t="shared" si="11"/>
        <v>WP896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04">
        <v>38277</v>
      </c>
      <c r="C208" s="26" t="s">
        <v>602</v>
      </c>
      <c r="D208" s="26" t="s">
        <v>576</v>
      </c>
      <c r="E208" s="26">
        <v>23.200000000000003</v>
      </c>
      <c r="F208" s="96"/>
      <c r="G208" s="131">
        <f>SUM($E$6:E208)</f>
        <v>42284.599999999991</v>
      </c>
      <c r="H208" s="129">
        <f t="shared" si="9"/>
        <v>22.485086904872048</v>
      </c>
      <c r="I208" s="150" t="b">
        <f t="shared" si="10"/>
        <v>0</v>
      </c>
      <c r="J208" s="132" t="str">
        <f t="shared" si="11"/>
        <v>T192H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04">
        <v>38277</v>
      </c>
      <c r="C209" s="26" t="s">
        <v>605</v>
      </c>
      <c r="D209" s="26" t="s">
        <v>547</v>
      </c>
      <c r="E209" s="26">
        <v>3</v>
      </c>
      <c r="F209" s="96"/>
      <c r="G209" s="131">
        <f>SUM($E$6:E209)</f>
        <v>42287.599999999991</v>
      </c>
      <c r="H209" s="129">
        <f t="shared" si="9"/>
        <v>22.486682172669653</v>
      </c>
      <c r="I209" s="150" t="b">
        <f t="shared" si="10"/>
        <v>0</v>
      </c>
      <c r="J209" s="132" t="str">
        <f t="shared" si="11"/>
        <v>01TVT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04">
        <v>38277</v>
      </c>
      <c r="C210" s="26" t="s">
        <v>563</v>
      </c>
      <c r="D210" s="26" t="s">
        <v>545</v>
      </c>
      <c r="E210" s="26">
        <v>133</v>
      </c>
      <c r="F210" s="96"/>
      <c r="G210" s="131">
        <f>SUM($E$6:E210)</f>
        <v>42420.599999999991</v>
      </c>
      <c r="H210" s="129">
        <f t="shared" si="9"/>
        <v>22.557405711696816</v>
      </c>
      <c r="I210" s="150" t="b">
        <f t="shared" si="10"/>
        <v>0</v>
      </c>
      <c r="J210" s="132" t="str">
        <f t="shared" si="11"/>
        <v>V3872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04">
        <v>38277</v>
      </c>
      <c r="C211" s="26" t="s">
        <v>617</v>
      </c>
      <c r="D211" s="26" t="s">
        <v>547</v>
      </c>
      <c r="E211" s="26">
        <v>193</v>
      </c>
      <c r="F211" s="96"/>
      <c r="G211" s="131">
        <f>SUM($E$6:E211)</f>
        <v>42613.599999999991</v>
      </c>
      <c r="H211" s="129">
        <f t="shared" si="9"/>
        <v>22.660034606676081</v>
      </c>
      <c r="I211" s="150" t="b">
        <f t="shared" si="10"/>
        <v>0</v>
      </c>
      <c r="J211" s="132" t="str">
        <f t="shared" si="11"/>
        <v>D7D66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04">
        <v>38277</v>
      </c>
      <c r="C212" s="26" t="s">
        <v>585</v>
      </c>
      <c r="D212" s="26" t="s">
        <v>547</v>
      </c>
      <c r="E212" s="26">
        <v>1</v>
      </c>
      <c r="F212" s="96"/>
      <c r="G212" s="131">
        <f>SUM($E$6:E212)</f>
        <v>42614.599999999991</v>
      </c>
      <c r="H212" s="129">
        <f t="shared" si="9"/>
        <v>22.66056636260862</v>
      </c>
      <c r="I212" s="150" t="b">
        <f t="shared" si="10"/>
        <v>0</v>
      </c>
      <c r="J212" s="132" t="str">
        <f t="shared" si="11"/>
        <v>K145G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04">
        <v>38277</v>
      </c>
      <c r="C213" s="26" t="s">
        <v>601</v>
      </c>
      <c r="D213" s="26" t="s">
        <v>553</v>
      </c>
      <c r="E213" s="26">
        <v>1</v>
      </c>
      <c r="F213" s="96"/>
      <c r="G213" s="131">
        <f>SUM($E$6:E213)</f>
        <v>42615.599999999991</v>
      </c>
      <c r="H213" s="129">
        <f t="shared" si="9"/>
        <v>22.661098118541155</v>
      </c>
      <c r="I213" s="150" t="b">
        <f t="shared" si="10"/>
        <v>0</v>
      </c>
      <c r="J213" s="132" t="str">
        <f t="shared" si="11"/>
        <v>FY878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04">
        <v>38277</v>
      </c>
      <c r="C214" s="26" t="s">
        <v>609</v>
      </c>
      <c r="D214" s="26" t="s">
        <v>547</v>
      </c>
      <c r="E214" s="26">
        <v>7</v>
      </c>
      <c r="F214" s="96"/>
      <c r="G214" s="131">
        <f>SUM($E$6:E214)</f>
        <v>42622.599999999991</v>
      </c>
      <c r="H214" s="129">
        <f t="shared" si="9"/>
        <v>22.664820410068899</v>
      </c>
      <c r="I214" s="150" t="b">
        <f t="shared" si="10"/>
        <v>0</v>
      </c>
      <c r="J214" s="132" t="str">
        <f t="shared" si="11"/>
        <v>NNKVM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04">
        <v>38277</v>
      </c>
      <c r="C215" s="26" t="s">
        <v>550</v>
      </c>
      <c r="D215" s="26" t="s">
        <v>545</v>
      </c>
      <c r="E215" s="26">
        <v>49</v>
      </c>
      <c r="F215" s="96"/>
      <c r="G215" s="131">
        <f>SUM($E$6:E215)</f>
        <v>42671.599999999991</v>
      </c>
      <c r="H215" s="129">
        <f t="shared" si="9"/>
        <v>22.690876450763117</v>
      </c>
      <c r="I215" s="150" t="b">
        <f t="shared" si="10"/>
        <v>0</v>
      </c>
      <c r="J215" s="132" t="str">
        <f t="shared" si="11"/>
        <v>V8835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04">
        <v>38277</v>
      </c>
      <c r="C216" s="26" t="s">
        <v>618</v>
      </c>
      <c r="D216" s="26" t="s">
        <v>545</v>
      </c>
      <c r="E216" s="26">
        <v>1497</v>
      </c>
      <c r="F216" s="96"/>
      <c r="G216" s="131">
        <f>SUM($E$6:E216)</f>
        <v>44168.599999999991</v>
      </c>
      <c r="H216" s="129">
        <f t="shared" si="9"/>
        <v>23.486915081768103</v>
      </c>
      <c r="I216" s="150" t="b">
        <f t="shared" si="10"/>
        <v>0</v>
      </c>
      <c r="J216" s="132" t="str">
        <f t="shared" si="11"/>
        <v>X696G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04">
        <v>38277</v>
      </c>
      <c r="C217" s="26" t="s">
        <v>603</v>
      </c>
      <c r="D217" s="26" t="s">
        <v>545</v>
      </c>
      <c r="E217" s="26">
        <v>1</v>
      </c>
      <c r="F217" s="96"/>
      <c r="G217" s="131">
        <f>SUM($E$6:E217)</f>
        <v>44169.599999999991</v>
      </c>
      <c r="H217" s="129">
        <f t="shared" si="9"/>
        <v>23.487446837700638</v>
      </c>
      <c r="I217" s="150" t="b">
        <f t="shared" si="10"/>
        <v>0</v>
      </c>
      <c r="J217" s="132" t="str">
        <f t="shared" si="11"/>
        <v>F309J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04">
        <v>38277</v>
      </c>
      <c r="C218" s="26" t="s">
        <v>582</v>
      </c>
      <c r="D218" s="26" t="s">
        <v>576</v>
      </c>
      <c r="E218" s="26">
        <v>392</v>
      </c>
      <c r="F218" s="96"/>
      <c r="G218" s="131">
        <f>SUM($E$6:E218)</f>
        <v>44561.599999999991</v>
      </c>
      <c r="H218" s="129">
        <f t="shared" si="9"/>
        <v>23.695895163254381</v>
      </c>
      <c r="I218" s="150" t="b">
        <f t="shared" si="10"/>
        <v>0</v>
      </c>
      <c r="J218" s="132" t="str">
        <f t="shared" si="11"/>
        <v>G548K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04">
        <v>38277</v>
      </c>
      <c r="C219" s="26" t="s">
        <v>565</v>
      </c>
      <c r="D219" s="26" t="s">
        <v>545</v>
      </c>
      <c r="E219" s="26">
        <v>103</v>
      </c>
      <c r="F219" s="96"/>
      <c r="G219" s="131">
        <f>SUM($E$6:E219)</f>
        <v>44664.599999999991</v>
      </c>
      <c r="H219" s="129">
        <f t="shared" si="9"/>
        <v>23.750666024305495</v>
      </c>
      <c r="I219" s="150" t="b">
        <f t="shared" si="10"/>
        <v>0</v>
      </c>
      <c r="J219" s="132" t="str">
        <f t="shared" si="11"/>
        <v>HT150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04">
        <v>38277</v>
      </c>
      <c r="C220" s="26" t="s">
        <v>600</v>
      </c>
      <c r="D220" s="26" t="s">
        <v>545</v>
      </c>
      <c r="E220" s="26">
        <v>42</v>
      </c>
      <c r="F220" s="96"/>
      <c r="G220" s="131">
        <f>SUM($E$6:E220)</f>
        <v>44706.599999999991</v>
      </c>
      <c r="H220" s="129">
        <f t="shared" si="9"/>
        <v>23.772999773471966</v>
      </c>
      <c r="I220" s="150" t="b">
        <f t="shared" si="10"/>
        <v>0</v>
      </c>
      <c r="J220" s="132" t="str">
        <f t="shared" si="11"/>
        <v>U144H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04">
        <v>38277</v>
      </c>
      <c r="C221" s="26" t="s">
        <v>546</v>
      </c>
      <c r="D221" s="26" t="s">
        <v>547</v>
      </c>
      <c r="E221" s="26">
        <v>28</v>
      </c>
      <c r="F221" s="96"/>
      <c r="G221" s="131">
        <f>SUM($E$6:E221)</f>
        <v>44734.599999999991</v>
      </c>
      <c r="H221" s="129">
        <f t="shared" si="9"/>
        <v>23.787888939582949</v>
      </c>
      <c r="I221" s="150" t="b">
        <f t="shared" si="10"/>
        <v>0</v>
      </c>
      <c r="J221" s="132" t="str">
        <f t="shared" si="11"/>
        <v>M4M08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04">
        <v>38280</v>
      </c>
      <c r="C222" s="26" t="s">
        <v>557</v>
      </c>
      <c r="D222" s="26" t="s">
        <v>545</v>
      </c>
      <c r="E222" s="26">
        <v>118</v>
      </c>
      <c r="F222" s="96"/>
      <c r="G222" s="131">
        <f>SUM($E$6:E222)</f>
        <v>44852.599999999991</v>
      </c>
      <c r="H222" s="129">
        <f t="shared" si="9"/>
        <v>23.850636139622086</v>
      </c>
      <c r="I222" s="150" t="b">
        <f t="shared" si="10"/>
        <v>0</v>
      </c>
      <c r="J222" s="132" t="str">
        <f t="shared" si="11"/>
        <v>H726R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04">
        <v>38280</v>
      </c>
      <c r="C223" s="26" t="s">
        <v>615</v>
      </c>
      <c r="D223" s="26" t="s">
        <v>553</v>
      </c>
      <c r="E223" s="26">
        <v>14</v>
      </c>
      <c r="F223" s="96"/>
      <c r="G223" s="131">
        <f>SUM($E$6:E223)</f>
        <v>44866.599999999991</v>
      </c>
      <c r="H223" s="129">
        <f t="shared" si="9"/>
        <v>23.858080722677578</v>
      </c>
      <c r="I223" s="150" t="b">
        <f t="shared" si="10"/>
        <v>0</v>
      </c>
      <c r="J223" s="132" t="str">
        <f t="shared" si="11"/>
        <v>JN957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04">
        <v>38280</v>
      </c>
      <c r="C224" s="26" t="s">
        <v>619</v>
      </c>
      <c r="D224" s="26" t="s">
        <v>598</v>
      </c>
      <c r="E224" s="26">
        <v>11</v>
      </c>
      <c r="F224" s="96"/>
      <c r="G224" s="131">
        <f>SUM($E$6:E224)</f>
        <v>44877.599999999991</v>
      </c>
      <c r="H224" s="129">
        <f t="shared" si="9"/>
        <v>23.863930037935464</v>
      </c>
      <c r="I224" s="150" t="b">
        <f t="shared" si="10"/>
        <v>0</v>
      </c>
      <c r="J224" s="132" t="str">
        <f t="shared" si="11"/>
        <v>TX269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04">
        <v>38280</v>
      </c>
      <c r="C225" s="26" t="s">
        <v>620</v>
      </c>
      <c r="D225" s="26" t="s">
        <v>553</v>
      </c>
      <c r="E225" s="26">
        <v>1</v>
      </c>
      <c r="F225" s="96"/>
      <c r="G225" s="131">
        <f>SUM($E$6:E225)</f>
        <v>44878.599999999991</v>
      </c>
      <c r="H225" s="129">
        <f t="shared" si="9"/>
        <v>23.864461793867996</v>
      </c>
      <c r="I225" s="150" t="b">
        <f t="shared" si="10"/>
        <v>0</v>
      </c>
      <c r="J225" s="132" t="str">
        <f t="shared" si="11"/>
        <v>HT952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04">
        <v>38280</v>
      </c>
      <c r="C226" s="26" t="s">
        <v>586</v>
      </c>
      <c r="D226" s="26" t="s">
        <v>545</v>
      </c>
      <c r="E226" s="26">
        <v>105</v>
      </c>
      <c r="F226" s="96"/>
      <c r="G226" s="131">
        <f>SUM($E$6:E226)</f>
        <v>44983.599999999991</v>
      </c>
      <c r="H226" s="129">
        <f t="shared" si="9"/>
        <v>23.920296166784176</v>
      </c>
      <c r="I226" s="150" t="b">
        <f t="shared" si="10"/>
        <v>0</v>
      </c>
      <c r="J226" s="132" t="str">
        <f t="shared" si="11"/>
        <v>F522M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04">
        <v>38280</v>
      </c>
      <c r="C227" s="26" t="s">
        <v>565</v>
      </c>
      <c r="D227" s="26" t="s">
        <v>545</v>
      </c>
      <c r="E227" s="26">
        <v>70</v>
      </c>
      <c r="F227" s="96"/>
      <c r="G227" s="131">
        <f>SUM($E$6:E227)</f>
        <v>45053.599999999991</v>
      </c>
      <c r="H227" s="129">
        <f t="shared" si="9"/>
        <v>23.957519082061633</v>
      </c>
      <c r="I227" s="150" t="b">
        <f t="shared" si="10"/>
        <v>0</v>
      </c>
      <c r="J227" s="132" t="str">
        <f t="shared" si="11"/>
        <v>HT150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04">
        <v>38280</v>
      </c>
      <c r="C228" s="26" t="s">
        <v>606</v>
      </c>
      <c r="D228" s="26" t="s">
        <v>545</v>
      </c>
      <c r="E228" s="26">
        <v>155</v>
      </c>
      <c r="F228" s="96"/>
      <c r="G228" s="131">
        <f>SUM($E$6:E228)</f>
        <v>45208.599999999991</v>
      </c>
      <c r="H228" s="129">
        <f t="shared" si="9"/>
        <v>24.039941251604567</v>
      </c>
      <c r="I228" s="150" t="b">
        <f t="shared" si="10"/>
        <v>0</v>
      </c>
      <c r="J228" s="132" t="str">
        <f t="shared" si="11"/>
        <v>F343G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04">
        <v>38280</v>
      </c>
      <c r="C229" s="26" t="s">
        <v>592</v>
      </c>
      <c r="D229" s="26" t="s">
        <v>545</v>
      </c>
      <c r="E229" s="26">
        <v>12</v>
      </c>
      <c r="F229" s="96"/>
      <c r="G229" s="131">
        <f>SUM($E$6:E229)</f>
        <v>45220.599999999991</v>
      </c>
      <c r="H229" s="129">
        <f t="shared" si="9"/>
        <v>24.046322322794989</v>
      </c>
      <c r="I229" s="150" t="b">
        <f t="shared" si="10"/>
        <v>0</v>
      </c>
      <c r="J229" s="132" t="str">
        <f t="shared" si="11"/>
        <v>F805K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04">
        <v>38280</v>
      </c>
      <c r="C230" s="26" t="s">
        <v>555</v>
      </c>
      <c r="D230" s="26" t="s">
        <v>545</v>
      </c>
      <c r="E230" s="26">
        <v>1147</v>
      </c>
      <c r="F230" s="96"/>
      <c r="G230" s="131">
        <f>SUM($E$6:E230)</f>
        <v>46367.599999999991</v>
      </c>
      <c r="H230" s="129">
        <f t="shared" si="9"/>
        <v>24.656246377412703</v>
      </c>
      <c r="I230" s="150" t="b">
        <f t="shared" si="10"/>
        <v>0</v>
      </c>
      <c r="J230" s="132" t="str">
        <f t="shared" si="11"/>
        <v>K983K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04">
        <v>38280</v>
      </c>
      <c r="C231" s="26" t="s">
        <v>621</v>
      </c>
      <c r="D231" s="26" t="s">
        <v>553</v>
      </c>
      <c r="E231" s="26">
        <v>122</v>
      </c>
      <c r="F231" s="96"/>
      <c r="G231" s="131">
        <f>SUM($E$6:E231)</f>
        <v>46489.599999999991</v>
      </c>
      <c r="H231" s="129">
        <f t="shared" si="9"/>
        <v>24.72112060118198</v>
      </c>
      <c r="I231" s="150" t="b">
        <f t="shared" si="10"/>
        <v>0</v>
      </c>
      <c r="J231" s="132" t="str">
        <f t="shared" si="11"/>
        <v>J418T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04">
        <v>38280</v>
      </c>
      <c r="C232" s="26" t="s">
        <v>570</v>
      </c>
      <c r="D232" s="26" t="s">
        <v>553</v>
      </c>
      <c r="E232" s="26">
        <v>21</v>
      </c>
      <c r="F232" s="96"/>
      <c r="G232" s="131">
        <f>SUM($E$6:E232)</f>
        <v>46510.599999999991</v>
      </c>
      <c r="H232" s="129">
        <f t="shared" si="9"/>
        <v>24.732287475765215</v>
      </c>
      <c r="I232" s="150" t="b">
        <f t="shared" si="10"/>
        <v>0</v>
      </c>
      <c r="J232" s="132" t="str">
        <f t="shared" si="11"/>
        <v>C127J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04">
        <v>38280</v>
      </c>
      <c r="C233" s="26" t="s">
        <v>622</v>
      </c>
      <c r="D233" s="26" t="s">
        <v>553</v>
      </c>
      <c r="E233" s="26">
        <v>24</v>
      </c>
      <c r="F233" s="96"/>
      <c r="G233" s="131">
        <f>SUM($E$6:E233)</f>
        <v>46534.599999999991</v>
      </c>
      <c r="H233" s="129">
        <f t="shared" si="9"/>
        <v>24.745049618146059</v>
      </c>
      <c r="I233" s="150" t="b">
        <f t="shared" si="10"/>
        <v>0</v>
      </c>
      <c r="J233" s="132" t="str">
        <f t="shared" si="11"/>
        <v>G295T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04">
        <v>38280</v>
      </c>
      <c r="C234" s="26" t="s">
        <v>569</v>
      </c>
      <c r="D234" s="26" t="s">
        <v>545</v>
      </c>
      <c r="E234" s="26">
        <v>10</v>
      </c>
      <c r="F234" s="96"/>
      <c r="G234" s="131">
        <f>SUM($E$6:E234)</f>
        <v>46544.599999999991</v>
      </c>
      <c r="H234" s="129">
        <f t="shared" si="9"/>
        <v>24.750367177471407</v>
      </c>
      <c r="I234" s="150" t="b">
        <f t="shared" si="10"/>
        <v>0</v>
      </c>
      <c r="J234" s="132" t="str">
        <f t="shared" si="11"/>
        <v>M469G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04">
        <v>38280</v>
      </c>
      <c r="C235" s="26" t="s">
        <v>623</v>
      </c>
      <c r="D235" s="26" t="s">
        <v>553</v>
      </c>
      <c r="E235" s="26">
        <v>1</v>
      </c>
      <c r="F235" s="96"/>
      <c r="G235" s="131">
        <f>SUM($E$6:E235)</f>
        <v>46545.599999999991</v>
      </c>
      <c r="H235" s="129">
        <f t="shared" si="9"/>
        <v>24.750898933403946</v>
      </c>
      <c r="I235" s="150" t="b">
        <f t="shared" si="10"/>
        <v>0</v>
      </c>
      <c r="J235" s="132" t="str">
        <f t="shared" si="11"/>
        <v>FY291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04">
        <v>38280</v>
      </c>
      <c r="C236" s="26" t="s">
        <v>604</v>
      </c>
      <c r="D236" s="26" t="s">
        <v>545</v>
      </c>
      <c r="E236" s="26">
        <v>112</v>
      </c>
      <c r="F236" s="96"/>
      <c r="G236" s="131">
        <f>SUM($E$6:E236)</f>
        <v>46657.599999999991</v>
      </c>
      <c r="H236" s="129">
        <f t="shared" si="9"/>
        <v>24.810455597847874</v>
      </c>
      <c r="I236" s="150" t="b">
        <f t="shared" si="10"/>
        <v>0</v>
      </c>
      <c r="J236" s="132" t="str">
        <f t="shared" si="11"/>
        <v>K093P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04">
        <v>38280</v>
      </c>
      <c r="C237" s="26" t="s">
        <v>600</v>
      </c>
      <c r="D237" s="26" t="s">
        <v>545</v>
      </c>
      <c r="E237" s="26">
        <v>53</v>
      </c>
      <c r="F237" s="96"/>
      <c r="G237" s="131">
        <f>SUM($E$6:E237)</f>
        <v>46710.599999999991</v>
      </c>
      <c r="H237" s="129">
        <f t="shared" si="9"/>
        <v>24.838638662272231</v>
      </c>
      <c r="I237" s="150" t="b">
        <f t="shared" si="10"/>
        <v>0</v>
      </c>
      <c r="J237" s="132" t="str">
        <f t="shared" si="11"/>
        <v>U144H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04">
        <v>38280</v>
      </c>
      <c r="C238" s="26" t="s">
        <v>624</v>
      </c>
      <c r="D238" s="26" t="s">
        <v>553</v>
      </c>
      <c r="E238" s="26">
        <v>51</v>
      </c>
      <c r="F238" s="96"/>
      <c r="G238" s="131">
        <f>SUM($E$6:E238)</f>
        <v>46761.599999999991</v>
      </c>
      <c r="H238" s="129">
        <f t="shared" si="9"/>
        <v>24.865758214831519</v>
      </c>
      <c r="I238" s="150" t="b">
        <f t="shared" si="10"/>
        <v>0</v>
      </c>
      <c r="J238" s="132" t="str">
        <f t="shared" si="11"/>
        <v>G731N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04">
        <v>38280</v>
      </c>
      <c r="C239" s="26" t="s">
        <v>563</v>
      </c>
      <c r="D239" s="26" t="s">
        <v>545</v>
      </c>
      <c r="E239" s="26">
        <v>230</v>
      </c>
      <c r="F239" s="96"/>
      <c r="G239" s="131">
        <f>SUM($E$6:E239)</f>
        <v>46991.599999999991</v>
      </c>
      <c r="H239" s="129">
        <f t="shared" si="9"/>
        <v>24.988062079314581</v>
      </c>
      <c r="I239" s="150" t="b">
        <f t="shared" si="10"/>
        <v>0</v>
      </c>
      <c r="J239" s="132" t="str">
        <f t="shared" si="11"/>
        <v>V3872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04">
        <v>38280</v>
      </c>
      <c r="C240" s="26" t="s">
        <v>625</v>
      </c>
      <c r="D240" s="26" t="s">
        <v>553</v>
      </c>
      <c r="E240" s="26">
        <v>36</v>
      </c>
      <c r="F240" s="96"/>
      <c r="G240" s="131">
        <f>SUM($E$6:E240)</f>
        <v>47027.599999999991</v>
      </c>
      <c r="H240" s="129">
        <f t="shared" si="9"/>
        <v>25.007205292885843</v>
      </c>
      <c r="I240" s="150" t="b">
        <f t="shared" si="10"/>
        <v>0</v>
      </c>
      <c r="J240" s="132" t="str">
        <f t="shared" si="11"/>
        <v>M525M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04">
        <v>38280</v>
      </c>
      <c r="C241" s="26" t="s">
        <v>626</v>
      </c>
      <c r="D241" s="26" t="s">
        <v>547</v>
      </c>
      <c r="E241" s="26">
        <v>27</v>
      </c>
      <c r="F241" s="96"/>
      <c r="G241" s="131">
        <f>SUM($E$6:E241)</f>
        <v>47054.599999999991</v>
      </c>
      <c r="H241" s="129">
        <f t="shared" si="9"/>
        <v>25.021562703064294</v>
      </c>
      <c r="I241" s="150" t="b">
        <f t="shared" si="10"/>
        <v>0</v>
      </c>
      <c r="J241" s="132" t="str">
        <f t="shared" si="11"/>
        <v>H426H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04">
        <v>38280</v>
      </c>
      <c r="C242" s="26" t="s">
        <v>627</v>
      </c>
      <c r="D242" s="26" t="s">
        <v>553</v>
      </c>
      <c r="E242" s="26">
        <v>184</v>
      </c>
      <c r="F242" s="96"/>
      <c r="G242" s="131">
        <f>SUM($E$6:E242)</f>
        <v>47238.599999999991</v>
      </c>
      <c r="H242" s="129">
        <f t="shared" si="9"/>
        <v>25.119405794650739</v>
      </c>
      <c r="I242" s="150" t="b">
        <f t="shared" si="10"/>
        <v>0</v>
      </c>
      <c r="J242" s="132" t="str">
        <f t="shared" si="11"/>
        <v>H704F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04">
        <v>38280</v>
      </c>
      <c r="C243" s="26" t="s">
        <v>609</v>
      </c>
      <c r="D243" s="26" t="s">
        <v>547</v>
      </c>
      <c r="E243" s="26">
        <v>18</v>
      </c>
      <c r="F243" s="96"/>
      <c r="G243" s="131">
        <f>SUM($E$6:E243)</f>
        <v>47256.599999999991</v>
      </c>
      <c r="H243" s="129">
        <f t="shared" si="9"/>
        <v>25.128977401436376</v>
      </c>
      <c r="I243" s="150" t="b">
        <f t="shared" si="10"/>
        <v>0</v>
      </c>
      <c r="J243" s="132" t="str">
        <f t="shared" si="11"/>
        <v>NNKVM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04">
        <v>38280</v>
      </c>
      <c r="C244" s="26" t="s">
        <v>628</v>
      </c>
      <c r="D244" s="26" t="s">
        <v>547</v>
      </c>
      <c r="E244" s="26">
        <v>97</v>
      </c>
      <c r="F244" s="96"/>
      <c r="G244" s="131">
        <f>SUM($E$6:E244)</f>
        <v>47353.599999999991</v>
      </c>
      <c r="H244" s="129">
        <f t="shared" si="9"/>
        <v>25.180557726892271</v>
      </c>
      <c r="I244" s="150" t="b">
        <f t="shared" si="10"/>
        <v>0</v>
      </c>
      <c r="J244" s="132" t="str">
        <f t="shared" si="11"/>
        <v>Y619H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04">
        <v>38280</v>
      </c>
      <c r="C245" s="26" t="s">
        <v>558</v>
      </c>
      <c r="D245" s="26" t="s">
        <v>547</v>
      </c>
      <c r="E245" s="26">
        <v>65</v>
      </c>
      <c r="F245" s="96"/>
      <c r="G245" s="131">
        <f>SUM($E$6:E245)</f>
        <v>47418.599999999991</v>
      </c>
      <c r="H245" s="129">
        <f t="shared" si="9"/>
        <v>25.215121862507051</v>
      </c>
      <c r="I245" s="150" t="b">
        <f t="shared" si="10"/>
        <v>0</v>
      </c>
      <c r="J245" s="132" t="str">
        <f t="shared" si="11"/>
        <v>RU774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04">
        <v>38280</v>
      </c>
      <c r="C246" s="26" t="s">
        <v>629</v>
      </c>
      <c r="D246" s="26" t="s">
        <v>598</v>
      </c>
      <c r="E246" s="26">
        <v>2</v>
      </c>
      <c r="F246" s="96"/>
      <c r="G246" s="131">
        <f>SUM($E$6:E246)</f>
        <v>47420.599999999991</v>
      </c>
      <c r="H246" s="129">
        <f t="shared" si="9"/>
        <v>25.216185374372124</v>
      </c>
      <c r="I246" s="150" t="b">
        <f t="shared" si="10"/>
        <v>0</v>
      </c>
      <c r="J246" s="132" t="str">
        <f t="shared" si="11"/>
        <v>H986H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04">
        <v>38280</v>
      </c>
      <c r="C247" s="26" t="s">
        <v>593</v>
      </c>
      <c r="D247" s="26" t="s">
        <v>553</v>
      </c>
      <c r="E247" s="26">
        <v>2774</v>
      </c>
      <c r="F247" s="96"/>
      <c r="G247" s="131">
        <f>SUM($E$6:E247)</f>
        <v>50194.599999999991</v>
      </c>
      <c r="H247" s="129">
        <f t="shared" si="9"/>
        <v>26.691276331224383</v>
      </c>
      <c r="I247" s="150" t="b">
        <f t="shared" si="10"/>
        <v>0</v>
      </c>
      <c r="J247" s="132" t="str">
        <f t="shared" si="11"/>
        <v>G622T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04">
        <v>38280</v>
      </c>
      <c r="C248" s="26" t="s">
        <v>614</v>
      </c>
      <c r="D248" s="26" t="s">
        <v>553</v>
      </c>
      <c r="E248" s="26">
        <v>384</v>
      </c>
      <c r="F248" s="96"/>
      <c r="G248" s="131">
        <f>SUM($E$6:E248)</f>
        <v>50578.599999999991</v>
      </c>
      <c r="H248" s="129">
        <f t="shared" si="9"/>
        <v>26.895470609317844</v>
      </c>
      <c r="I248" s="150" t="b">
        <f t="shared" si="10"/>
        <v>0</v>
      </c>
      <c r="J248" s="132" t="str">
        <f t="shared" si="11"/>
        <v>D111N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04">
        <v>38280</v>
      </c>
      <c r="C249" s="26" t="s">
        <v>574</v>
      </c>
      <c r="D249" s="26" t="s">
        <v>545</v>
      </c>
      <c r="E249" s="26">
        <v>4</v>
      </c>
      <c r="F249" s="96"/>
      <c r="G249" s="131">
        <f>SUM($E$6:E249)</f>
        <v>50582.599999999991</v>
      </c>
      <c r="H249" s="129">
        <f t="shared" si="9"/>
        <v>26.897597633047987</v>
      </c>
      <c r="I249" s="150" t="b">
        <f t="shared" si="10"/>
        <v>0</v>
      </c>
      <c r="J249" s="132" t="str">
        <f t="shared" si="11"/>
        <v>WP896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04">
        <v>38280</v>
      </c>
      <c r="C250" s="26" t="s">
        <v>630</v>
      </c>
      <c r="D250" s="26" t="s">
        <v>553</v>
      </c>
      <c r="E250" s="26">
        <v>273</v>
      </c>
      <c r="F250" s="96"/>
      <c r="G250" s="131">
        <f>SUM($E$6:E250)</f>
        <v>50855.599999999991</v>
      </c>
      <c r="H250" s="129">
        <f t="shared" si="9"/>
        <v>27.042767002630058</v>
      </c>
      <c r="I250" s="150" t="b">
        <f t="shared" si="10"/>
        <v>0</v>
      </c>
      <c r="J250" s="132" t="str">
        <f t="shared" si="11"/>
        <v>YP777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04">
        <v>38280</v>
      </c>
      <c r="C251" s="26" t="s">
        <v>617</v>
      </c>
      <c r="D251" s="26" t="s">
        <v>547</v>
      </c>
      <c r="E251" s="26">
        <v>2930</v>
      </c>
      <c r="F251" s="96"/>
      <c r="G251" s="131">
        <f>SUM($E$6:E251)</f>
        <v>53785.599999999991</v>
      </c>
      <c r="H251" s="129">
        <f t="shared" si="9"/>
        <v>28.600811884957789</v>
      </c>
      <c r="I251" s="150" t="b">
        <f t="shared" si="10"/>
        <v>0</v>
      </c>
      <c r="J251" s="132" t="str">
        <f t="shared" si="11"/>
        <v>D7D66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04">
        <v>38280</v>
      </c>
      <c r="C252" s="26" t="s">
        <v>631</v>
      </c>
      <c r="D252" s="26" t="s">
        <v>553</v>
      </c>
      <c r="E252" s="26">
        <v>1539</v>
      </c>
      <c r="F252" s="96"/>
      <c r="G252" s="131">
        <f>SUM($E$6:E252)</f>
        <v>55324.599999999991</v>
      </c>
      <c r="H252" s="129">
        <f t="shared" si="9"/>
        <v>29.41918426512925</v>
      </c>
      <c r="I252" s="150" t="b">
        <f t="shared" si="10"/>
        <v>0</v>
      </c>
      <c r="J252" s="132" t="str">
        <f t="shared" si="11"/>
        <v>RN225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04">
        <v>38280</v>
      </c>
      <c r="C253" s="26" t="s">
        <v>605</v>
      </c>
      <c r="D253" s="26" t="s">
        <v>547</v>
      </c>
      <c r="E253" s="26">
        <v>8</v>
      </c>
      <c r="F253" s="96"/>
      <c r="G253" s="131">
        <f>SUM($E$6:E253)</f>
        <v>55332.599999999991</v>
      </c>
      <c r="H253" s="129">
        <f t="shared" si="9"/>
        <v>29.423438312589528</v>
      </c>
      <c r="I253" s="150" t="b">
        <f t="shared" si="10"/>
        <v>0</v>
      </c>
      <c r="J253" s="132" t="str">
        <f t="shared" si="11"/>
        <v>01TVT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04">
        <v>38280</v>
      </c>
      <c r="C254" s="26" t="s">
        <v>581</v>
      </c>
      <c r="D254" s="26" t="s">
        <v>545</v>
      </c>
      <c r="E254" s="26">
        <v>1066</v>
      </c>
      <c r="F254" s="96"/>
      <c r="G254" s="131">
        <f>SUM($E$6:E254)</f>
        <v>56398.599999999991</v>
      </c>
      <c r="H254" s="129">
        <f t="shared" si="9"/>
        <v>29.990290136671906</v>
      </c>
      <c r="I254" s="150" t="b">
        <f t="shared" si="10"/>
        <v>0</v>
      </c>
      <c r="J254" s="132" t="str">
        <f t="shared" si="11"/>
        <v>F804K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04">
        <v>38280</v>
      </c>
      <c r="C255" s="26" t="s">
        <v>632</v>
      </c>
      <c r="D255" s="26" t="s">
        <v>553</v>
      </c>
      <c r="E255" s="26">
        <v>127</v>
      </c>
      <c r="F255" s="96"/>
      <c r="G255" s="131">
        <f>SUM($E$6:E255)</f>
        <v>56525.599999999991</v>
      </c>
      <c r="H255" s="129">
        <f t="shared" si="9"/>
        <v>30.057823140103856</v>
      </c>
      <c r="I255" s="150" t="b">
        <f t="shared" si="10"/>
        <v>0</v>
      </c>
      <c r="J255" s="132" t="str">
        <f t="shared" si="11"/>
        <v>G631F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04">
        <v>38280</v>
      </c>
      <c r="C256" s="26" t="s">
        <v>601</v>
      </c>
      <c r="D256" s="26" t="s">
        <v>553</v>
      </c>
      <c r="E256" s="26">
        <v>14</v>
      </c>
      <c r="F256" s="96"/>
      <c r="G256" s="131">
        <f>SUM($E$6:E256)</f>
        <v>56539.599999999991</v>
      </c>
      <c r="H256" s="129">
        <f t="shared" si="9"/>
        <v>30.065267723159344</v>
      </c>
      <c r="I256" s="150" t="b">
        <f t="shared" si="10"/>
        <v>0</v>
      </c>
      <c r="J256" s="132" t="str">
        <f t="shared" si="11"/>
        <v>FY878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04">
        <v>38280</v>
      </c>
      <c r="C257" s="26" t="s">
        <v>603</v>
      </c>
      <c r="D257" s="26" t="s">
        <v>545</v>
      </c>
      <c r="E257" s="26">
        <v>20</v>
      </c>
      <c r="F257" s="96"/>
      <c r="G257" s="131">
        <f>SUM($E$6:E257)</f>
        <v>56559.599999999991</v>
      </c>
      <c r="H257" s="129">
        <f t="shared" si="9"/>
        <v>30.075902841810048</v>
      </c>
      <c r="I257" s="150" t="b">
        <f t="shared" si="10"/>
        <v>0</v>
      </c>
      <c r="J257" s="132" t="str">
        <f t="shared" si="11"/>
        <v>F309J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04">
        <v>38280</v>
      </c>
      <c r="C258" s="26" t="s">
        <v>633</v>
      </c>
      <c r="D258" s="26" t="s">
        <v>547</v>
      </c>
      <c r="E258" s="26">
        <v>729</v>
      </c>
      <c r="F258" s="96"/>
      <c r="G258" s="131">
        <f>SUM($E$6:E258)</f>
        <v>57288.599999999991</v>
      </c>
      <c r="H258" s="129">
        <f t="shared" si="9"/>
        <v>30.463552916628107</v>
      </c>
      <c r="I258" s="150" t="b">
        <f t="shared" si="10"/>
        <v>0</v>
      </c>
      <c r="J258" s="132" t="str">
        <f t="shared" si="11"/>
        <v>Y80P7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04">
        <v>38280</v>
      </c>
      <c r="C259" s="26" t="s">
        <v>634</v>
      </c>
      <c r="D259" s="26" t="s">
        <v>547</v>
      </c>
      <c r="E259" s="26">
        <v>34</v>
      </c>
      <c r="F259" s="96"/>
      <c r="G259" s="131">
        <f>SUM($E$6:E259)</f>
        <v>57322.599999999991</v>
      </c>
      <c r="H259" s="129">
        <f t="shared" si="9"/>
        <v>30.481632618334299</v>
      </c>
      <c r="I259" s="150" t="b">
        <f t="shared" si="10"/>
        <v>0</v>
      </c>
      <c r="J259" s="132" t="str">
        <f t="shared" si="11"/>
        <v>C234R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04">
        <v>38280</v>
      </c>
      <c r="C260" s="26" t="s">
        <v>635</v>
      </c>
      <c r="D260" s="26" t="s">
        <v>547</v>
      </c>
      <c r="E260" s="26">
        <v>2</v>
      </c>
      <c r="F260" s="96"/>
      <c r="G260" s="131">
        <f>SUM($E$6:E260)</f>
        <v>57324.599999999991</v>
      </c>
      <c r="H260" s="129">
        <f t="shared" si="9"/>
        <v>30.482696130199372</v>
      </c>
      <c r="I260" s="150" t="b">
        <f t="shared" si="10"/>
        <v>0</v>
      </c>
      <c r="J260" s="132" t="str">
        <f t="shared" si="11"/>
        <v>F137T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04">
        <v>38280</v>
      </c>
      <c r="C261" s="26" t="s">
        <v>607</v>
      </c>
      <c r="D261" s="26" t="s">
        <v>545</v>
      </c>
      <c r="E261" s="26">
        <v>2</v>
      </c>
      <c r="F261" s="96"/>
      <c r="G261" s="131">
        <f>SUM($E$6:E261)</f>
        <v>57326.599999999991</v>
      </c>
      <c r="H261" s="129">
        <f t="shared" si="9"/>
        <v>30.483759642064438</v>
      </c>
      <c r="I261" s="150" t="b">
        <f t="shared" si="10"/>
        <v>0</v>
      </c>
      <c r="J261" s="132" t="str">
        <f t="shared" si="11"/>
        <v>D270R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04">
        <v>38280</v>
      </c>
      <c r="C262" s="26" t="s">
        <v>636</v>
      </c>
      <c r="D262" s="26" t="s">
        <v>553</v>
      </c>
      <c r="E262" s="26">
        <v>77</v>
      </c>
      <c r="F262" s="96"/>
      <c r="G262" s="131">
        <f>SUM($E$6:E262)</f>
        <v>57403.599999999991</v>
      </c>
      <c r="H262" s="129">
        <f t="shared" si="9"/>
        <v>30.524704848869639</v>
      </c>
      <c r="I262" s="150" t="b">
        <f t="shared" si="10"/>
        <v>0</v>
      </c>
      <c r="J262" s="132" t="str">
        <f t="shared" si="11"/>
        <v>U738K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04">
        <v>38280</v>
      </c>
      <c r="C263" s="26" t="s">
        <v>637</v>
      </c>
      <c r="D263" s="26" t="s">
        <v>547</v>
      </c>
      <c r="E263" s="26">
        <v>265</v>
      </c>
      <c r="F263" s="96"/>
      <c r="G263" s="131">
        <f>SUM($E$6:E263)</f>
        <v>57668.599999999991</v>
      </c>
      <c r="H263" s="129">
        <f t="shared" ref="H263:H326" si="12">G263/SUM($E$6:$E$457)*100</f>
        <v>30.665620170991431</v>
      </c>
      <c r="I263" s="150" t="b">
        <f t="shared" ref="I263:I326" si="13">IF(H263&lt;=80,"Yes","")
=IF(H263&lt;=0.8,"Yes","")</f>
        <v>0</v>
      </c>
      <c r="J263" s="132" t="str">
        <f t="shared" ref="J263:J326" si="14">IF(H263&lt;=80,C263,"")</f>
        <v>P875G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04">
        <v>38280</v>
      </c>
      <c r="C264" s="26" t="s">
        <v>638</v>
      </c>
      <c r="D264" s="26" t="s">
        <v>576</v>
      </c>
      <c r="E264" s="26">
        <v>25.6</v>
      </c>
      <c r="F264" s="96"/>
      <c r="G264" s="131">
        <f>SUM($E$6:E264)</f>
        <v>57694.19999999999</v>
      </c>
      <c r="H264" s="129">
        <f t="shared" si="12"/>
        <v>30.679233122864328</v>
      </c>
      <c r="I264" s="150" t="b">
        <f t="shared" si="13"/>
        <v>0</v>
      </c>
      <c r="J264" s="132" t="str">
        <f t="shared" si="14"/>
        <v>H959F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04">
        <v>38280</v>
      </c>
      <c r="C265" s="26" t="s">
        <v>552</v>
      </c>
      <c r="D265" s="26" t="s">
        <v>553</v>
      </c>
      <c r="E265" s="26">
        <v>82</v>
      </c>
      <c r="F265" s="96"/>
      <c r="G265" s="131">
        <f>SUM($E$6:E265)</f>
        <v>57776.19999999999</v>
      </c>
      <c r="H265" s="129">
        <f t="shared" si="12"/>
        <v>30.7228371093322</v>
      </c>
      <c r="I265" s="150" t="b">
        <f t="shared" si="13"/>
        <v>0</v>
      </c>
      <c r="J265" s="132" t="str">
        <f t="shared" si="14"/>
        <v>G728T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04">
        <v>38280</v>
      </c>
      <c r="C266" s="26" t="s">
        <v>639</v>
      </c>
      <c r="D266" s="26" t="s">
        <v>545</v>
      </c>
      <c r="E266" s="26">
        <v>5</v>
      </c>
      <c r="F266" s="96"/>
      <c r="G266" s="131">
        <f>SUM($E$6:E266)</f>
        <v>57781.19999999999</v>
      </c>
      <c r="H266" s="129">
        <f t="shared" si="12"/>
        <v>30.725495888994882</v>
      </c>
      <c r="I266" s="150" t="b">
        <f t="shared" si="13"/>
        <v>0</v>
      </c>
      <c r="J266" s="132" t="str">
        <f t="shared" si="14"/>
        <v>D461F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04">
        <v>38280</v>
      </c>
      <c r="C267" s="26" t="s">
        <v>583</v>
      </c>
      <c r="D267" s="26" t="s">
        <v>545</v>
      </c>
      <c r="E267" s="26">
        <v>74</v>
      </c>
      <c r="F267" s="96"/>
      <c r="G267" s="131">
        <f>SUM($E$6:E267)</f>
        <v>57855.19999999999</v>
      </c>
      <c r="H267" s="129">
        <f t="shared" si="12"/>
        <v>30.764845828002475</v>
      </c>
      <c r="I267" s="150" t="b">
        <f t="shared" si="13"/>
        <v>0</v>
      </c>
      <c r="J267" s="132" t="str">
        <f t="shared" si="14"/>
        <v>C2W2N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04">
        <v>38280</v>
      </c>
      <c r="C268" s="26" t="s">
        <v>640</v>
      </c>
      <c r="D268" s="26" t="s">
        <v>576</v>
      </c>
      <c r="E268" s="26">
        <v>6.4</v>
      </c>
      <c r="F268" s="96"/>
      <c r="G268" s="131">
        <f>SUM($E$6:E268)</f>
        <v>57861.599999999991</v>
      </c>
      <c r="H268" s="129">
        <f t="shared" si="12"/>
        <v>30.7682490659707</v>
      </c>
      <c r="I268" s="150" t="b">
        <f t="shared" si="13"/>
        <v>0</v>
      </c>
      <c r="J268" s="132" t="str">
        <f t="shared" si="14"/>
        <v>G484D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04">
        <v>38280</v>
      </c>
      <c r="C269" s="26" t="s">
        <v>610</v>
      </c>
      <c r="D269" s="26" t="s">
        <v>547</v>
      </c>
      <c r="E269" s="26">
        <v>690</v>
      </c>
      <c r="F269" s="96"/>
      <c r="G269" s="131">
        <f>SUM($E$6:E269)</f>
        <v>58551.599999999991</v>
      </c>
      <c r="H269" s="129">
        <f t="shared" si="12"/>
        <v>31.135160659419892</v>
      </c>
      <c r="I269" s="150" t="b">
        <f t="shared" si="13"/>
        <v>0</v>
      </c>
      <c r="J269" s="132" t="str">
        <f t="shared" si="14"/>
        <v>X5VD1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04">
        <v>38280</v>
      </c>
      <c r="C270" s="26" t="s">
        <v>599</v>
      </c>
      <c r="D270" s="26" t="s">
        <v>545</v>
      </c>
      <c r="E270" s="26">
        <v>182</v>
      </c>
      <c r="F270" s="96"/>
      <c r="G270" s="131">
        <f>SUM($E$6:E270)</f>
        <v>58733.599999999991</v>
      </c>
      <c r="H270" s="129">
        <f t="shared" si="12"/>
        <v>31.23194023914127</v>
      </c>
      <c r="I270" s="150" t="b">
        <f t="shared" si="13"/>
        <v>0</v>
      </c>
      <c r="J270" s="132" t="str">
        <f t="shared" si="14"/>
        <v>03KYX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04">
        <v>38280</v>
      </c>
      <c r="C271" s="26" t="s">
        <v>641</v>
      </c>
      <c r="D271" s="26" t="s">
        <v>553</v>
      </c>
      <c r="E271" s="26">
        <v>10</v>
      </c>
      <c r="F271" s="96"/>
      <c r="G271" s="131">
        <f>SUM($E$6:E271)</f>
        <v>58743.599999999991</v>
      </c>
      <c r="H271" s="129">
        <f t="shared" si="12"/>
        <v>31.237257798466622</v>
      </c>
      <c r="I271" s="150" t="b">
        <f t="shared" si="13"/>
        <v>0</v>
      </c>
      <c r="J271" s="132" t="str">
        <f t="shared" si="14"/>
        <v>D171K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04">
        <v>38280</v>
      </c>
      <c r="C272" s="26" t="s">
        <v>544</v>
      </c>
      <c r="D272" s="26" t="s">
        <v>545</v>
      </c>
      <c r="E272" s="26">
        <v>64</v>
      </c>
      <c r="F272" s="96"/>
      <c r="G272" s="131">
        <f>SUM($E$6:E272)</f>
        <v>58807.599999999991</v>
      </c>
      <c r="H272" s="129">
        <f t="shared" si="12"/>
        <v>31.271290178148863</v>
      </c>
      <c r="I272" s="150" t="b">
        <f t="shared" si="13"/>
        <v>0</v>
      </c>
      <c r="J272" s="132" t="str">
        <f t="shared" si="14"/>
        <v>D306F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04">
        <v>38280</v>
      </c>
      <c r="C273" s="26" t="s">
        <v>642</v>
      </c>
      <c r="D273" s="26" t="s">
        <v>553</v>
      </c>
      <c r="E273" s="26">
        <v>137</v>
      </c>
      <c r="F273" s="96"/>
      <c r="G273" s="131">
        <f>SUM($E$6:E273)</f>
        <v>58944.599999999991</v>
      </c>
      <c r="H273" s="129">
        <f t="shared" si="12"/>
        <v>31.34414074090617</v>
      </c>
      <c r="I273" s="150" t="b">
        <f t="shared" si="13"/>
        <v>0</v>
      </c>
      <c r="J273" s="132" t="str">
        <f t="shared" si="14"/>
        <v>F729T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04">
        <v>38280</v>
      </c>
      <c r="C274" s="26" t="s">
        <v>643</v>
      </c>
      <c r="D274" s="26" t="s">
        <v>545</v>
      </c>
      <c r="E274" s="26">
        <v>9</v>
      </c>
      <c r="F274" s="96"/>
      <c r="G274" s="131">
        <f>SUM($E$6:E274)</f>
        <v>58953.599999999991</v>
      </c>
      <c r="H274" s="129">
        <f t="shared" si="12"/>
        <v>31.348926544298983</v>
      </c>
      <c r="I274" s="150" t="b">
        <f t="shared" si="13"/>
        <v>0</v>
      </c>
      <c r="J274" s="132" t="str">
        <f t="shared" si="14"/>
        <v>Y475P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04">
        <v>38280</v>
      </c>
      <c r="C275" s="26" t="s">
        <v>578</v>
      </c>
      <c r="D275" s="26" t="s">
        <v>553</v>
      </c>
      <c r="E275" s="26">
        <v>8701</v>
      </c>
      <c r="F275" s="96"/>
      <c r="G275" s="131">
        <f>SUM($E$6:E275)</f>
        <v>67654.599999999991</v>
      </c>
      <c r="H275" s="129">
        <f t="shared" si="12"/>
        <v>35.975734913286558</v>
      </c>
      <c r="I275" s="150" t="b">
        <f t="shared" si="13"/>
        <v>0</v>
      </c>
      <c r="J275" s="132" t="str">
        <f t="shared" si="14"/>
        <v>H298M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04">
        <v>38280</v>
      </c>
      <c r="C276" s="26" t="s">
        <v>566</v>
      </c>
      <c r="D276" s="26" t="s">
        <v>553</v>
      </c>
      <c r="E276" s="26">
        <v>27</v>
      </c>
      <c r="F276" s="96"/>
      <c r="G276" s="131">
        <f>SUM($E$6:E276)</f>
        <v>67681.599999999991</v>
      </c>
      <c r="H276" s="129">
        <f t="shared" si="12"/>
        <v>35.990092323464999</v>
      </c>
      <c r="I276" s="150" t="b">
        <f t="shared" si="13"/>
        <v>0</v>
      </c>
      <c r="J276" s="132" t="str">
        <f t="shared" si="14"/>
        <v>J765R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04">
        <v>38280</v>
      </c>
      <c r="C277" s="26" t="s">
        <v>644</v>
      </c>
      <c r="D277" s="26" t="s">
        <v>553</v>
      </c>
      <c r="E277" s="26">
        <v>1</v>
      </c>
      <c r="F277" s="96"/>
      <c r="G277" s="131">
        <f>SUM($E$6:E277)</f>
        <v>67682.599999999991</v>
      </c>
      <c r="H277" s="129">
        <f t="shared" si="12"/>
        <v>35.990624079397534</v>
      </c>
      <c r="I277" s="150" t="b">
        <f t="shared" si="13"/>
        <v>0</v>
      </c>
      <c r="J277" s="132" t="str">
        <f t="shared" si="14"/>
        <v>C123J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04">
        <v>38281</v>
      </c>
      <c r="C278" s="26" t="s">
        <v>565</v>
      </c>
      <c r="D278" s="26" t="s">
        <v>545</v>
      </c>
      <c r="E278" s="26">
        <v>71</v>
      </c>
      <c r="F278" s="96"/>
      <c r="G278" s="131">
        <f>SUM($E$6:E278)</f>
        <v>67753.599999999991</v>
      </c>
      <c r="H278" s="129">
        <f t="shared" si="12"/>
        <v>36.028378750607523</v>
      </c>
      <c r="I278" s="150" t="b">
        <f t="shared" si="13"/>
        <v>0</v>
      </c>
      <c r="J278" s="132" t="str">
        <f t="shared" si="14"/>
        <v>HT150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04">
        <v>38281</v>
      </c>
      <c r="C279" s="26" t="s">
        <v>635</v>
      </c>
      <c r="D279" s="26" t="s">
        <v>547</v>
      </c>
      <c r="E279" s="26">
        <v>2</v>
      </c>
      <c r="F279" s="96"/>
      <c r="G279" s="131">
        <f>SUM($E$6:E279)</f>
        <v>67755.599999999991</v>
      </c>
      <c r="H279" s="129">
        <f t="shared" si="12"/>
        <v>36.029442262472593</v>
      </c>
      <c r="I279" s="150" t="b">
        <f t="shared" si="13"/>
        <v>0</v>
      </c>
      <c r="J279" s="132" t="str">
        <f t="shared" si="14"/>
        <v>F137T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04">
        <v>38281</v>
      </c>
      <c r="C280" s="26" t="s">
        <v>609</v>
      </c>
      <c r="D280" s="26" t="s">
        <v>547</v>
      </c>
      <c r="E280" s="26">
        <v>22</v>
      </c>
      <c r="F280" s="96"/>
      <c r="G280" s="131">
        <f>SUM($E$6:E280)</f>
        <v>67777.599999999991</v>
      </c>
      <c r="H280" s="129">
        <f t="shared" si="12"/>
        <v>36.041140892988366</v>
      </c>
      <c r="I280" s="150" t="b">
        <f t="shared" si="13"/>
        <v>0</v>
      </c>
      <c r="J280" s="132" t="str">
        <f t="shared" si="14"/>
        <v>NNKVM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04">
        <v>38281</v>
      </c>
      <c r="C281" s="26" t="s">
        <v>555</v>
      </c>
      <c r="D281" s="26" t="s">
        <v>545</v>
      </c>
      <c r="E281" s="26">
        <v>1193</v>
      </c>
      <c r="F281" s="96"/>
      <c r="G281" s="131">
        <f>SUM($E$6:E281)</f>
        <v>68970.599999999991</v>
      </c>
      <c r="H281" s="129">
        <f t="shared" si="12"/>
        <v>36.675525720502691</v>
      </c>
      <c r="I281" s="150" t="b">
        <f t="shared" si="13"/>
        <v>0</v>
      </c>
      <c r="J281" s="132" t="str">
        <f t="shared" si="14"/>
        <v>K983K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04">
        <v>38281</v>
      </c>
      <c r="C282" s="26" t="s">
        <v>621</v>
      </c>
      <c r="D282" s="26" t="s">
        <v>553</v>
      </c>
      <c r="E282" s="26">
        <v>91</v>
      </c>
      <c r="F282" s="96"/>
      <c r="G282" s="131">
        <f>SUM($E$6:E282)</f>
        <v>69061.599999999991</v>
      </c>
      <c r="H282" s="129">
        <f t="shared" si="12"/>
        <v>36.723915510363383</v>
      </c>
      <c r="I282" s="150" t="b">
        <f t="shared" si="13"/>
        <v>0</v>
      </c>
      <c r="J282" s="132" t="str">
        <f t="shared" si="14"/>
        <v>J418T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04">
        <v>38281</v>
      </c>
      <c r="C283" s="26" t="s">
        <v>642</v>
      </c>
      <c r="D283" s="26" t="s">
        <v>553</v>
      </c>
      <c r="E283" s="26">
        <v>130</v>
      </c>
      <c r="F283" s="96"/>
      <c r="G283" s="131">
        <f>SUM($E$6:E283)</f>
        <v>69191.599999999991</v>
      </c>
      <c r="H283" s="129">
        <f t="shared" si="12"/>
        <v>36.793043781592942</v>
      </c>
      <c r="I283" s="150" t="b">
        <f t="shared" si="13"/>
        <v>0</v>
      </c>
      <c r="J283" s="132" t="str">
        <f t="shared" si="14"/>
        <v>F729T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04">
        <v>38281</v>
      </c>
      <c r="C284" s="26" t="s">
        <v>636</v>
      </c>
      <c r="D284" s="26" t="s">
        <v>553</v>
      </c>
      <c r="E284" s="26">
        <v>12</v>
      </c>
      <c r="F284" s="96"/>
      <c r="G284" s="131">
        <f>SUM($E$6:E284)</f>
        <v>69203.599999999991</v>
      </c>
      <c r="H284" s="129">
        <f t="shared" si="12"/>
        <v>36.799424852783361</v>
      </c>
      <c r="I284" s="150" t="b">
        <f t="shared" si="13"/>
        <v>0</v>
      </c>
      <c r="J284" s="132" t="str">
        <f t="shared" si="14"/>
        <v>U738K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04">
        <v>38281</v>
      </c>
      <c r="C285" s="26" t="s">
        <v>586</v>
      </c>
      <c r="D285" s="26" t="s">
        <v>545</v>
      </c>
      <c r="E285" s="26">
        <v>235</v>
      </c>
      <c r="F285" s="96"/>
      <c r="G285" s="131">
        <f>SUM($E$6:E285)</f>
        <v>69438.599999999991</v>
      </c>
      <c r="H285" s="129">
        <f t="shared" si="12"/>
        <v>36.9243874969291</v>
      </c>
      <c r="I285" s="150" t="b">
        <f t="shared" si="13"/>
        <v>0</v>
      </c>
      <c r="J285" s="132" t="str">
        <f t="shared" si="14"/>
        <v>F522M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04">
        <v>38281</v>
      </c>
      <c r="C286" s="26" t="s">
        <v>645</v>
      </c>
      <c r="D286" s="26" t="s">
        <v>545</v>
      </c>
      <c r="E286" s="26">
        <v>53</v>
      </c>
      <c r="F286" s="96"/>
      <c r="G286" s="131">
        <f>SUM($E$6:E286)</f>
        <v>69491.599999999991</v>
      </c>
      <c r="H286" s="129">
        <f t="shared" si="12"/>
        <v>36.952570561353461</v>
      </c>
      <c r="I286" s="150" t="b">
        <f t="shared" si="13"/>
        <v>0</v>
      </c>
      <c r="J286" s="132" t="str">
        <f t="shared" si="14"/>
        <v>H185K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04">
        <v>38281</v>
      </c>
      <c r="C287" s="26" t="s">
        <v>646</v>
      </c>
      <c r="D287" s="26" t="s">
        <v>553</v>
      </c>
      <c r="E287" s="26">
        <v>2</v>
      </c>
      <c r="F287" s="96"/>
      <c r="G287" s="131">
        <f>SUM($E$6:E287)</f>
        <v>69493.599999999991</v>
      </c>
      <c r="H287" s="129">
        <f t="shared" si="12"/>
        <v>36.953634073218531</v>
      </c>
      <c r="I287" s="150" t="b">
        <f t="shared" si="13"/>
        <v>0</v>
      </c>
      <c r="J287" s="132" t="str">
        <f t="shared" si="14"/>
        <v>X036C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04">
        <v>38281</v>
      </c>
      <c r="C288" s="26" t="s">
        <v>559</v>
      </c>
      <c r="D288" s="26" t="s">
        <v>553</v>
      </c>
      <c r="E288" s="26">
        <v>155</v>
      </c>
      <c r="F288" s="96"/>
      <c r="G288" s="131">
        <f>SUM($E$6:E288)</f>
        <v>69648.599999999991</v>
      </c>
      <c r="H288" s="129">
        <f t="shared" si="12"/>
        <v>37.036056242761468</v>
      </c>
      <c r="I288" s="150" t="b">
        <f t="shared" si="13"/>
        <v>0</v>
      </c>
      <c r="J288" s="132" t="str">
        <f t="shared" si="14"/>
        <v>N530F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04">
        <v>38281</v>
      </c>
      <c r="C289" s="26" t="s">
        <v>551</v>
      </c>
      <c r="D289" s="26" t="s">
        <v>545</v>
      </c>
      <c r="E289" s="26">
        <v>31</v>
      </c>
      <c r="F289" s="96"/>
      <c r="G289" s="131">
        <f>SUM($E$6:E289)</f>
        <v>69679.599999999991</v>
      </c>
      <c r="H289" s="129">
        <f t="shared" si="12"/>
        <v>37.052540676670056</v>
      </c>
      <c r="I289" s="150" t="b">
        <f t="shared" si="13"/>
        <v>0</v>
      </c>
      <c r="J289" s="132" t="str">
        <f t="shared" si="14"/>
        <v>H384M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04">
        <v>38281</v>
      </c>
      <c r="C290" s="26" t="s">
        <v>557</v>
      </c>
      <c r="D290" s="26" t="s">
        <v>545</v>
      </c>
      <c r="E290" s="26">
        <v>123</v>
      </c>
      <c r="F290" s="96"/>
      <c r="G290" s="131">
        <f>SUM($E$6:E290)</f>
        <v>69802.599999999991</v>
      </c>
      <c r="H290" s="129">
        <f t="shared" si="12"/>
        <v>37.117946656371863</v>
      </c>
      <c r="I290" s="150" t="b">
        <f t="shared" si="13"/>
        <v>0</v>
      </c>
      <c r="J290" s="132" t="str">
        <f t="shared" si="14"/>
        <v>H726R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04">
        <v>38281</v>
      </c>
      <c r="C291" s="26" t="s">
        <v>617</v>
      </c>
      <c r="D291" s="26" t="s">
        <v>547</v>
      </c>
      <c r="E291" s="26">
        <v>3361</v>
      </c>
      <c r="F291" s="96"/>
      <c r="G291" s="131">
        <f>SUM($E$6:E291)</f>
        <v>73163.599999999991</v>
      </c>
      <c r="H291" s="129">
        <f t="shared" si="12"/>
        <v>38.905178345622204</v>
      </c>
      <c r="I291" s="150" t="b">
        <f t="shared" si="13"/>
        <v>0</v>
      </c>
      <c r="J291" s="132" t="str">
        <f t="shared" si="14"/>
        <v>D7D66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04">
        <v>38281</v>
      </c>
      <c r="C292" s="26" t="s">
        <v>632</v>
      </c>
      <c r="D292" s="26" t="s">
        <v>553</v>
      </c>
      <c r="E292" s="26">
        <v>47</v>
      </c>
      <c r="F292" s="96"/>
      <c r="G292" s="131">
        <f>SUM($E$6:E292)</f>
        <v>73210.599999999991</v>
      </c>
      <c r="H292" s="129">
        <f t="shared" si="12"/>
        <v>38.930170874451356</v>
      </c>
      <c r="I292" s="150" t="b">
        <f t="shared" si="13"/>
        <v>0</v>
      </c>
      <c r="J292" s="132" t="str">
        <f t="shared" si="14"/>
        <v>G631F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04">
        <v>38281</v>
      </c>
      <c r="C293" s="26" t="s">
        <v>581</v>
      </c>
      <c r="D293" s="26" t="s">
        <v>545</v>
      </c>
      <c r="E293" s="26">
        <v>1179</v>
      </c>
      <c r="F293" s="96"/>
      <c r="G293" s="131">
        <f>SUM($E$6:E293)</f>
        <v>74389.599999999991</v>
      </c>
      <c r="H293" s="129">
        <f t="shared" si="12"/>
        <v>39.557111118910193</v>
      </c>
      <c r="I293" s="150" t="b">
        <f t="shared" si="13"/>
        <v>0</v>
      </c>
      <c r="J293" s="132" t="str">
        <f t="shared" si="14"/>
        <v>F804K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04">
        <v>38281</v>
      </c>
      <c r="C294" s="26" t="s">
        <v>639</v>
      </c>
      <c r="D294" s="26" t="s">
        <v>545</v>
      </c>
      <c r="E294" s="26">
        <v>10</v>
      </c>
      <c r="F294" s="96"/>
      <c r="G294" s="131">
        <f>SUM($E$6:E294)</f>
        <v>74399.599999999991</v>
      </c>
      <c r="H294" s="129">
        <f t="shared" si="12"/>
        <v>39.562428678235541</v>
      </c>
      <c r="I294" s="150" t="b">
        <f t="shared" si="13"/>
        <v>0</v>
      </c>
      <c r="J294" s="132" t="str">
        <f t="shared" si="14"/>
        <v>D461F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04">
        <v>38281</v>
      </c>
      <c r="C295" s="26" t="s">
        <v>563</v>
      </c>
      <c r="D295" s="26" t="s">
        <v>545</v>
      </c>
      <c r="E295" s="26">
        <v>261</v>
      </c>
      <c r="F295" s="96"/>
      <c r="G295" s="131">
        <f>SUM($E$6:E295)</f>
        <v>74660.599999999991</v>
      </c>
      <c r="H295" s="129">
        <f t="shared" si="12"/>
        <v>39.701216976627194</v>
      </c>
      <c r="I295" s="150" t="b">
        <f t="shared" si="13"/>
        <v>0</v>
      </c>
      <c r="J295" s="132" t="str">
        <f t="shared" si="14"/>
        <v>V3872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04">
        <v>38281</v>
      </c>
      <c r="C296" s="26" t="s">
        <v>614</v>
      </c>
      <c r="D296" s="26" t="s">
        <v>553</v>
      </c>
      <c r="E296" s="26">
        <v>514</v>
      </c>
      <c r="F296" s="96"/>
      <c r="G296" s="131">
        <f>SUM($E$6:E296)</f>
        <v>75174.599999999991</v>
      </c>
      <c r="H296" s="129">
        <f t="shared" si="12"/>
        <v>39.974539525950213</v>
      </c>
      <c r="I296" s="150" t="b">
        <f t="shared" si="13"/>
        <v>0</v>
      </c>
      <c r="J296" s="132" t="str">
        <f t="shared" si="14"/>
        <v>D111N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04">
        <v>38281</v>
      </c>
      <c r="C297" s="26" t="s">
        <v>558</v>
      </c>
      <c r="D297" s="26" t="s">
        <v>547</v>
      </c>
      <c r="E297" s="26">
        <v>65</v>
      </c>
      <c r="F297" s="96"/>
      <c r="G297" s="131">
        <f>SUM($E$6:E297)</f>
        <v>75239.599999999991</v>
      </c>
      <c r="H297" s="129">
        <f t="shared" si="12"/>
        <v>40.009103661564993</v>
      </c>
      <c r="I297" s="150" t="b">
        <f t="shared" si="13"/>
        <v>0</v>
      </c>
      <c r="J297" s="132" t="str">
        <f t="shared" si="14"/>
        <v>RU774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04">
        <v>38281</v>
      </c>
      <c r="C298" s="26" t="s">
        <v>624</v>
      </c>
      <c r="D298" s="26" t="s">
        <v>553</v>
      </c>
      <c r="E298" s="26">
        <v>51</v>
      </c>
      <c r="F298" s="96"/>
      <c r="G298" s="131">
        <f>SUM($E$6:E298)</f>
        <v>75290.599999999991</v>
      </c>
      <c r="H298" s="129">
        <f t="shared" si="12"/>
        <v>40.036223214124284</v>
      </c>
      <c r="I298" s="150" t="b">
        <f t="shared" si="13"/>
        <v>0</v>
      </c>
      <c r="J298" s="132" t="str">
        <f t="shared" si="14"/>
        <v>G731N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04">
        <v>38281</v>
      </c>
      <c r="C299" s="26" t="s">
        <v>604</v>
      </c>
      <c r="D299" s="26" t="s">
        <v>545</v>
      </c>
      <c r="E299" s="26">
        <v>198</v>
      </c>
      <c r="F299" s="96"/>
      <c r="G299" s="131">
        <f>SUM($E$6:E299)</f>
        <v>75488.599999999991</v>
      </c>
      <c r="H299" s="129">
        <f t="shared" si="12"/>
        <v>40.141510888766227</v>
      </c>
      <c r="I299" s="150" t="b">
        <f t="shared" si="13"/>
        <v>0</v>
      </c>
      <c r="J299" s="132" t="str">
        <f t="shared" si="14"/>
        <v>K093P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04">
        <v>38281</v>
      </c>
      <c r="C300" s="26" t="s">
        <v>583</v>
      </c>
      <c r="D300" s="26" t="s">
        <v>545</v>
      </c>
      <c r="E300" s="26">
        <v>64</v>
      </c>
      <c r="F300" s="96"/>
      <c r="G300" s="131">
        <f>SUM($E$6:E300)</f>
        <v>75552.599999999991</v>
      </c>
      <c r="H300" s="129">
        <f t="shared" si="12"/>
        <v>40.175543268448465</v>
      </c>
      <c r="I300" s="150" t="b">
        <f t="shared" si="13"/>
        <v>0</v>
      </c>
      <c r="J300" s="132" t="str">
        <f t="shared" si="14"/>
        <v>C2W2N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04">
        <v>38281</v>
      </c>
      <c r="C301" s="26" t="s">
        <v>622</v>
      </c>
      <c r="D301" s="26" t="s">
        <v>553</v>
      </c>
      <c r="E301" s="26">
        <v>39</v>
      </c>
      <c r="F301" s="96"/>
      <c r="G301" s="131">
        <f>SUM($E$6:E301)</f>
        <v>75591.599999999991</v>
      </c>
      <c r="H301" s="129">
        <f t="shared" si="12"/>
        <v>40.196281749817338</v>
      </c>
      <c r="I301" s="150" t="b">
        <f t="shared" si="13"/>
        <v>0</v>
      </c>
      <c r="J301" s="132" t="str">
        <f t="shared" si="14"/>
        <v>G295T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04">
        <v>38281</v>
      </c>
      <c r="C302" s="26" t="s">
        <v>647</v>
      </c>
      <c r="D302" s="26" t="s">
        <v>553</v>
      </c>
      <c r="E302" s="26">
        <v>2265</v>
      </c>
      <c r="F302" s="96"/>
      <c r="G302" s="131">
        <f>SUM($E$6:E302)</f>
        <v>77856.599999999991</v>
      </c>
      <c r="H302" s="129">
        <f t="shared" si="12"/>
        <v>41.400708937009249</v>
      </c>
      <c r="I302" s="150" t="b">
        <f t="shared" si="13"/>
        <v>0</v>
      </c>
      <c r="J302" s="132" t="str">
        <f t="shared" si="14"/>
        <v>01RKN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04">
        <v>38281</v>
      </c>
      <c r="C303" s="26" t="s">
        <v>611</v>
      </c>
      <c r="D303" s="26" t="s">
        <v>547</v>
      </c>
      <c r="E303" s="26">
        <v>48</v>
      </c>
      <c r="F303" s="96"/>
      <c r="G303" s="131">
        <f>SUM($E$6:E303)</f>
        <v>77904.599999999991</v>
      </c>
      <c r="H303" s="129">
        <f t="shared" si="12"/>
        <v>41.426233221770929</v>
      </c>
      <c r="I303" s="150" t="b">
        <f t="shared" si="13"/>
        <v>0</v>
      </c>
      <c r="J303" s="132" t="str">
        <f t="shared" si="14"/>
        <v>KMH7P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04">
        <v>38281</v>
      </c>
      <c r="C304" s="26" t="s">
        <v>570</v>
      </c>
      <c r="D304" s="26" t="s">
        <v>553</v>
      </c>
      <c r="E304" s="26">
        <v>20</v>
      </c>
      <c r="F304" s="96"/>
      <c r="G304" s="131">
        <f>SUM($E$6:E304)</f>
        <v>77924.599999999991</v>
      </c>
      <c r="H304" s="129">
        <f t="shared" si="12"/>
        <v>41.436868340421633</v>
      </c>
      <c r="I304" s="150" t="b">
        <f t="shared" si="13"/>
        <v>0</v>
      </c>
      <c r="J304" s="132" t="str">
        <f t="shared" si="14"/>
        <v>C127J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04">
        <v>38281</v>
      </c>
      <c r="C305" s="26" t="s">
        <v>626</v>
      </c>
      <c r="D305" s="26" t="s">
        <v>547</v>
      </c>
      <c r="E305" s="26">
        <v>27</v>
      </c>
      <c r="F305" s="96"/>
      <c r="G305" s="131">
        <f>SUM($E$6:E305)</f>
        <v>77951.599999999991</v>
      </c>
      <c r="H305" s="129">
        <f t="shared" si="12"/>
        <v>41.451225750600081</v>
      </c>
      <c r="I305" s="150" t="b">
        <f t="shared" si="13"/>
        <v>0</v>
      </c>
      <c r="J305" s="132" t="str">
        <f t="shared" si="14"/>
        <v>H426H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04">
        <v>38281</v>
      </c>
      <c r="C306" s="26" t="s">
        <v>592</v>
      </c>
      <c r="D306" s="26" t="s">
        <v>545</v>
      </c>
      <c r="E306" s="26">
        <v>12</v>
      </c>
      <c r="F306" s="96"/>
      <c r="G306" s="131">
        <f>SUM($E$6:E306)</f>
        <v>77963.599999999991</v>
      </c>
      <c r="H306" s="129">
        <f t="shared" si="12"/>
        <v>41.457606821790499</v>
      </c>
      <c r="I306" s="150" t="b">
        <f t="shared" si="13"/>
        <v>0</v>
      </c>
      <c r="J306" s="132" t="str">
        <f t="shared" si="14"/>
        <v>F805K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04">
        <v>38281</v>
      </c>
      <c r="C307" s="26" t="s">
        <v>648</v>
      </c>
      <c r="D307" s="26" t="s">
        <v>547</v>
      </c>
      <c r="E307" s="26">
        <v>111</v>
      </c>
      <c r="F307" s="96"/>
      <c r="G307" s="131">
        <f>SUM($E$6:E307)</f>
        <v>78074.599999999991</v>
      </c>
      <c r="H307" s="129">
        <f t="shared" si="12"/>
        <v>41.516631730301889</v>
      </c>
      <c r="I307" s="150" t="b">
        <f t="shared" si="13"/>
        <v>0</v>
      </c>
      <c r="J307" s="132" t="str">
        <f t="shared" si="14"/>
        <v>C593T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04">
        <v>38281</v>
      </c>
      <c r="C308" s="26" t="s">
        <v>606</v>
      </c>
      <c r="D308" s="26" t="s">
        <v>545</v>
      </c>
      <c r="E308" s="26">
        <v>57</v>
      </c>
      <c r="F308" s="96"/>
      <c r="G308" s="131">
        <f>SUM($E$6:E308)</f>
        <v>78131.599999999991</v>
      </c>
      <c r="H308" s="129">
        <f t="shared" si="12"/>
        <v>41.546941818456389</v>
      </c>
      <c r="I308" s="150" t="b">
        <f t="shared" si="13"/>
        <v>0</v>
      </c>
      <c r="J308" s="132" t="str">
        <f t="shared" si="14"/>
        <v>F343G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04">
        <v>38281</v>
      </c>
      <c r="C309" s="26" t="s">
        <v>574</v>
      </c>
      <c r="D309" s="26" t="s">
        <v>545</v>
      </c>
      <c r="E309" s="26">
        <v>12</v>
      </c>
      <c r="F309" s="96"/>
      <c r="G309" s="131">
        <f>SUM($E$6:E309)</f>
        <v>78143.599999999991</v>
      </c>
      <c r="H309" s="129">
        <f t="shared" si="12"/>
        <v>41.553322889646807</v>
      </c>
      <c r="I309" s="150" t="b">
        <f t="shared" si="13"/>
        <v>0</v>
      </c>
      <c r="J309" s="132" t="str">
        <f t="shared" si="14"/>
        <v>WP896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04">
        <v>38281</v>
      </c>
      <c r="C310" s="26" t="s">
        <v>569</v>
      </c>
      <c r="D310" s="26" t="s">
        <v>545</v>
      </c>
      <c r="E310" s="26">
        <v>10</v>
      </c>
      <c r="F310" s="96"/>
      <c r="G310" s="131">
        <f>SUM($E$6:E310)</f>
        <v>78153.599999999991</v>
      </c>
      <c r="H310" s="129">
        <f t="shared" si="12"/>
        <v>41.558640448972163</v>
      </c>
      <c r="I310" s="150" t="b">
        <f t="shared" si="13"/>
        <v>0</v>
      </c>
      <c r="J310" s="132" t="str">
        <f t="shared" si="14"/>
        <v>M469G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04">
        <v>38281</v>
      </c>
      <c r="C311" s="26" t="s">
        <v>603</v>
      </c>
      <c r="D311" s="26" t="s">
        <v>545</v>
      </c>
      <c r="E311" s="26">
        <v>19</v>
      </c>
      <c r="F311" s="96"/>
      <c r="G311" s="131">
        <f>SUM($E$6:E311)</f>
        <v>78172.599999999991</v>
      </c>
      <c r="H311" s="129">
        <f t="shared" si="12"/>
        <v>41.568743811690325</v>
      </c>
      <c r="I311" s="150" t="b">
        <f t="shared" si="13"/>
        <v>0</v>
      </c>
      <c r="J311" s="132" t="str">
        <f t="shared" si="14"/>
        <v>F309J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04">
        <v>38281</v>
      </c>
      <c r="C312" s="26" t="s">
        <v>634</v>
      </c>
      <c r="D312" s="26" t="s">
        <v>547</v>
      </c>
      <c r="E312" s="26">
        <v>34</v>
      </c>
      <c r="F312" s="96"/>
      <c r="G312" s="131">
        <f>SUM($E$6:E312)</f>
        <v>78206.599999999991</v>
      </c>
      <c r="H312" s="129">
        <f t="shared" si="12"/>
        <v>41.586823513396517</v>
      </c>
      <c r="I312" s="150" t="b">
        <f t="shared" si="13"/>
        <v>0</v>
      </c>
      <c r="J312" s="132" t="str">
        <f t="shared" si="14"/>
        <v>C234R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04">
        <v>38281</v>
      </c>
      <c r="C313" s="26" t="s">
        <v>602</v>
      </c>
      <c r="D313" s="26" t="s">
        <v>576</v>
      </c>
      <c r="E313" s="26">
        <v>0.8</v>
      </c>
      <c r="F313" s="96"/>
      <c r="G313" s="131">
        <f>SUM($E$6:E313)</f>
        <v>78207.399999999994</v>
      </c>
      <c r="H313" s="129">
        <f t="shared" si="12"/>
        <v>41.587248918142549</v>
      </c>
      <c r="I313" s="150" t="b">
        <f t="shared" si="13"/>
        <v>0</v>
      </c>
      <c r="J313" s="132" t="str">
        <f t="shared" si="14"/>
        <v>T192H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04">
        <v>38281</v>
      </c>
      <c r="C314" s="26" t="s">
        <v>607</v>
      </c>
      <c r="D314" s="26" t="s">
        <v>545</v>
      </c>
      <c r="E314" s="26">
        <v>2</v>
      </c>
      <c r="F314" s="96"/>
      <c r="G314" s="131">
        <f>SUM($E$6:E314)</f>
        <v>78209.399999999994</v>
      </c>
      <c r="H314" s="129">
        <f t="shared" si="12"/>
        <v>41.588312430007619</v>
      </c>
      <c r="I314" s="150" t="b">
        <f t="shared" si="13"/>
        <v>0</v>
      </c>
      <c r="J314" s="132" t="str">
        <f t="shared" si="14"/>
        <v>D270R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04">
        <v>38281</v>
      </c>
      <c r="C315" s="26" t="s">
        <v>566</v>
      </c>
      <c r="D315" s="26" t="s">
        <v>553</v>
      </c>
      <c r="E315" s="26">
        <v>29</v>
      </c>
      <c r="F315" s="96"/>
      <c r="G315" s="131">
        <f>SUM($E$6:E315)</f>
        <v>78238.399999999994</v>
      </c>
      <c r="H315" s="129">
        <f t="shared" si="12"/>
        <v>41.603733352051137</v>
      </c>
      <c r="I315" s="150" t="b">
        <f t="shared" si="13"/>
        <v>0</v>
      </c>
      <c r="J315" s="132" t="str">
        <f t="shared" si="14"/>
        <v>J765R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04">
        <v>38281</v>
      </c>
      <c r="C316" s="26" t="s">
        <v>552</v>
      </c>
      <c r="D316" s="26" t="s">
        <v>553</v>
      </c>
      <c r="E316" s="26">
        <v>138</v>
      </c>
      <c r="F316" s="96"/>
      <c r="G316" s="131">
        <f>SUM($E$6:E316)</f>
        <v>78376.399999999994</v>
      </c>
      <c r="H316" s="129">
        <f t="shared" si="12"/>
        <v>41.677115670740974</v>
      </c>
      <c r="I316" s="150" t="b">
        <f t="shared" si="13"/>
        <v>0</v>
      </c>
      <c r="J316" s="132" t="str">
        <f t="shared" si="14"/>
        <v>G728T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04">
        <v>38281</v>
      </c>
      <c r="C317" s="26" t="s">
        <v>546</v>
      </c>
      <c r="D317" s="26" t="s">
        <v>547</v>
      </c>
      <c r="E317" s="26">
        <v>34</v>
      </c>
      <c r="F317" s="96"/>
      <c r="G317" s="131">
        <f>SUM($E$6:E317)</f>
        <v>78410.399999999994</v>
      </c>
      <c r="H317" s="129">
        <f t="shared" si="12"/>
        <v>41.695195372447166</v>
      </c>
      <c r="I317" s="150" t="b">
        <f t="shared" si="13"/>
        <v>0</v>
      </c>
      <c r="J317" s="132" t="str">
        <f t="shared" si="14"/>
        <v>M4M08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04">
        <v>38281</v>
      </c>
      <c r="C318" s="26" t="s">
        <v>649</v>
      </c>
      <c r="D318" s="26" t="s">
        <v>553</v>
      </c>
      <c r="E318" s="26">
        <v>1</v>
      </c>
      <c r="F318" s="96"/>
      <c r="G318" s="131">
        <f>SUM($E$6:E318)</f>
        <v>78411.399999999994</v>
      </c>
      <c r="H318" s="129">
        <f t="shared" si="12"/>
        <v>41.695727128379701</v>
      </c>
      <c r="I318" s="150" t="b">
        <f t="shared" si="13"/>
        <v>0</v>
      </c>
      <c r="J318" s="132" t="str">
        <f t="shared" si="14"/>
        <v>HFDX0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04">
        <v>38281</v>
      </c>
      <c r="C319" s="26" t="s">
        <v>650</v>
      </c>
      <c r="D319" s="26" t="s">
        <v>553</v>
      </c>
      <c r="E319" s="26">
        <v>1</v>
      </c>
      <c r="F319" s="96"/>
      <c r="G319" s="131">
        <f>SUM($E$6:E319)</f>
        <v>78412.399999999994</v>
      </c>
      <c r="H319" s="129">
        <f t="shared" si="12"/>
        <v>41.696258884312236</v>
      </c>
      <c r="I319" s="150" t="b">
        <f t="shared" si="13"/>
        <v>0</v>
      </c>
      <c r="J319" s="132" t="str">
        <f t="shared" si="14"/>
        <v>W8TYX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04">
        <v>38281</v>
      </c>
      <c r="C320" s="26" t="s">
        <v>544</v>
      </c>
      <c r="D320" s="26" t="s">
        <v>545</v>
      </c>
      <c r="E320" s="26">
        <v>64</v>
      </c>
      <c r="F320" s="96"/>
      <c r="G320" s="131">
        <f>SUM($E$6:E320)</f>
        <v>78476.399999999994</v>
      </c>
      <c r="H320" s="129">
        <f t="shared" si="12"/>
        <v>41.730291263994481</v>
      </c>
      <c r="I320" s="150" t="b">
        <f t="shared" si="13"/>
        <v>0</v>
      </c>
      <c r="J320" s="132" t="str">
        <f t="shared" si="14"/>
        <v>D306F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04">
        <v>38281</v>
      </c>
      <c r="C321" s="26" t="s">
        <v>600</v>
      </c>
      <c r="D321" s="26" t="s">
        <v>545</v>
      </c>
      <c r="E321" s="26">
        <v>65</v>
      </c>
      <c r="F321" s="96"/>
      <c r="G321" s="131">
        <f>SUM($E$6:E321)</f>
        <v>78541.399999999994</v>
      </c>
      <c r="H321" s="129">
        <f t="shared" si="12"/>
        <v>41.76485539960926</v>
      </c>
      <c r="I321" s="150" t="b">
        <f t="shared" si="13"/>
        <v>0</v>
      </c>
      <c r="J321" s="132" t="str">
        <f t="shared" si="14"/>
        <v>U144H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04">
        <v>38281</v>
      </c>
      <c r="C322" s="26" t="s">
        <v>651</v>
      </c>
      <c r="D322" s="26" t="s">
        <v>553</v>
      </c>
      <c r="E322" s="26">
        <v>8</v>
      </c>
      <c r="F322" s="96"/>
      <c r="G322" s="131">
        <f>SUM($E$6:E322)</f>
        <v>78549.399999999994</v>
      </c>
      <c r="H322" s="129">
        <f t="shared" si="12"/>
        <v>41.769109447069539</v>
      </c>
      <c r="I322" s="150" t="b">
        <f t="shared" si="13"/>
        <v>0</v>
      </c>
      <c r="J322" s="132" t="str">
        <f t="shared" si="14"/>
        <v>XR812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04">
        <v>38281</v>
      </c>
      <c r="C323" s="26" t="s">
        <v>623</v>
      </c>
      <c r="D323" s="26" t="s">
        <v>553</v>
      </c>
      <c r="E323" s="26">
        <v>1</v>
      </c>
      <c r="F323" s="96"/>
      <c r="G323" s="131">
        <f>SUM($E$6:E323)</f>
        <v>78550.399999999994</v>
      </c>
      <c r="H323" s="129">
        <f t="shared" si="12"/>
        <v>41.769641203002081</v>
      </c>
      <c r="I323" s="150" t="b">
        <f t="shared" si="13"/>
        <v>0</v>
      </c>
      <c r="J323" s="132" t="str">
        <f t="shared" si="14"/>
        <v>FY291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04">
        <v>38284</v>
      </c>
      <c r="C324" s="26" t="s">
        <v>618</v>
      </c>
      <c r="D324" s="26" t="s">
        <v>545</v>
      </c>
      <c r="E324" s="26">
        <v>420</v>
      </c>
      <c r="F324" s="96"/>
      <c r="G324" s="131">
        <f>SUM($E$6:E324)</f>
        <v>78970.399999999994</v>
      </c>
      <c r="H324" s="129">
        <f t="shared" si="12"/>
        <v>41.992978694666796</v>
      </c>
      <c r="I324" s="150" t="b">
        <f t="shared" si="13"/>
        <v>0</v>
      </c>
      <c r="J324" s="132" t="str">
        <f t="shared" si="14"/>
        <v>X696G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04">
        <v>38284</v>
      </c>
      <c r="C325" s="26" t="s">
        <v>635</v>
      </c>
      <c r="D325" s="26" t="s">
        <v>547</v>
      </c>
      <c r="E325" s="26">
        <v>2</v>
      </c>
      <c r="F325" s="96"/>
      <c r="G325" s="131">
        <f>SUM($E$6:E325)</f>
        <v>78972.399999999994</v>
      </c>
      <c r="H325" s="129">
        <f t="shared" si="12"/>
        <v>41.994042206531873</v>
      </c>
      <c r="I325" s="150" t="b">
        <f t="shared" si="13"/>
        <v>0</v>
      </c>
      <c r="J325" s="132" t="str">
        <f t="shared" si="14"/>
        <v>F137T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04">
        <v>38284</v>
      </c>
      <c r="C326" s="26" t="s">
        <v>634</v>
      </c>
      <c r="D326" s="26" t="s">
        <v>547</v>
      </c>
      <c r="E326" s="26">
        <v>34</v>
      </c>
      <c r="F326" s="96"/>
      <c r="G326" s="131">
        <f>SUM($E$6:E326)</f>
        <v>79006.399999999994</v>
      </c>
      <c r="H326" s="129">
        <f t="shared" si="12"/>
        <v>42.012121908238065</v>
      </c>
      <c r="I326" s="150" t="b">
        <f t="shared" si="13"/>
        <v>0</v>
      </c>
      <c r="J326" s="132" t="str">
        <f t="shared" si="14"/>
        <v>C234R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04">
        <v>38284</v>
      </c>
      <c r="C327" s="26" t="s">
        <v>652</v>
      </c>
      <c r="D327" s="26" t="s">
        <v>553</v>
      </c>
      <c r="E327" s="26">
        <v>112</v>
      </c>
      <c r="F327" s="96"/>
      <c r="G327" s="131">
        <f>SUM($E$6:E327)</f>
        <v>79118.399999999994</v>
      </c>
      <c r="H327" s="129">
        <f t="shared" ref="H327:H390" si="15">G327/SUM($E$6:$E$457)*100</f>
        <v>42.071678572681989</v>
      </c>
      <c r="I327" s="150" t="b">
        <f t="shared" ref="I327:I390" si="16">IF(H327&lt;=80,"Yes","")
=IF(H327&lt;=0.8,"Yes","")</f>
        <v>0</v>
      </c>
      <c r="J327" s="132" t="str">
        <f t="shared" ref="J327:J390" si="17">IF(H327&lt;=80,C327,"")</f>
        <v>F342T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04">
        <v>38284</v>
      </c>
      <c r="C328" s="26" t="s">
        <v>551</v>
      </c>
      <c r="D328" s="26" t="s">
        <v>545</v>
      </c>
      <c r="E328" s="26">
        <v>27</v>
      </c>
      <c r="F328" s="96"/>
      <c r="G328" s="131">
        <f>SUM($E$6:E328)</f>
        <v>79145.399999999994</v>
      </c>
      <c r="H328" s="129">
        <f t="shared" si="15"/>
        <v>42.086035982860437</v>
      </c>
      <c r="I328" s="150" t="b">
        <f t="shared" si="16"/>
        <v>0</v>
      </c>
      <c r="J328" s="132" t="str">
        <f t="shared" si="17"/>
        <v>H384M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04">
        <v>38284</v>
      </c>
      <c r="C329" s="26" t="s">
        <v>574</v>
      </c>
      <c r="D329" s="26" t="s">
        <v>545</v>
      </c>
      <c r="E329" s="26">
        <v>12</v>
      </c>
      <c r="F329" s="96"/>
      <c r="G329" s="131">
        <f>SUM($E$6:E329)</f>
        <v>79157.399999999994</v>
      </c>
      <c r="H329" s="129">
        <f t="shared" si="15"/>
        <v>42.092417054050856</v>
      </c>
      <c r="I329" s="150" t="b">
        <f t="shared" si="16"/>
        <v>0</v>
      </c>
      <c r="J329" s="132" t="str">
        <f t="shared" si="17"/>
        <v>WP896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04">
        <v>38284</v>
      </c>
      <c r="C330" s="26" t="s">
        <v>592</v>
      </c>
      <c r="D330" s="26" t="s">
        <v>545</v>
      </c>
      <c r="E330" s="26">
        <v>12</v>
      </c>
      <c r="F330" s="96"/>
      <c r="G330" s="131">
        <f>SUM($E$6:E330)</f>
        <v>79169.399999999994</v>
      </c>
      <c r="H330" s="129">
        <f t="shared" si="15"/>
        <v>42.098798125241274</v>
      </c>
      <c r="I330" s="150" t="b">
        <f t="shared" si="16"/>
        <v>0</v>
      </c>
      <c r="J330" s="132" t="str">
        <f t="shared" si="17"/>
        <v>F805K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04">
        <v>38284</v>
      </c>
      <c r="C331" s="26" t="s">
        <v>636</v>
      </c>
      <c r="D331" s="26" t="s">
        <v>553</v>
      </c>
      <c r="E331" s="26">
        <v>38</v>
      </c>
      <c r="F331" s="96"/>
      <c r="G331" s="131">
        <f>SUM($E$6:E331)</f>
        <v>79207.399999999994</v>
      </c>
      <c r="H331" s="129">
        <f t="shared" si="15"/>
        <v>42.119004850677612</v>
      </c>
      <c r="I331" s="150" t="b">
        <f t="shared" si="16"/>
        <v>0</v>
      </c>
      <c r="J331" s="132" t="str">
        <f t="shared" si="17"/>
        <v>U738K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04">
        <v>38284</v>
      </c>
      <c r="C332" s="26" t="s">
        <v>641</v>
      </c>
      <c r="D332" s="26" t="s">
        <v>553</v>
      </c>
      <c r="E332" s="26">
        <v>4</v>
      </c>
      <c r="F332" s="96"/>
      <c r="G332" s="131">
        <f>SUM($E$6:E332)</f>
        <v>79211.399999999994</v>
      </c>
      <c r="H332" s="129">
        <f t="shared" si="15"/>
        <v>42.121131874407752</v>
      </c>
      <c r="I332" s="150" t="b">
        <f t="shared" si="16"/>
        <v>0</v>
      </c>
      <c r="J332" s="132" t="str">
        <f t="shared" si="17"/>
        <v>D171K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04">
        <v>38284</v>
      </c>
      <c r="C333" s="26" t="s">
        <v>642</v>
      </c>
      <c r="D333" s="26" t="s">
        <v>553</v>
      </c>
      <c r="E333" s="26">
        <v>130</v>
      </c>
      <c r="F333" s="96"/>
      <c r="G333" s="131">
        <f>SUM($E$6:E333)</f>
        <v>79341.399999999994</v>
      </c>
      <c r="H333" s="129">
        <f t="shared" si="15"/>
        <v>42.190260145637311</v>
      </c>
      <c r="I333" s="150" t="b">
        <f t="shared" si="16"/>
        <v>0</v>
      </c>
      <c r="J333" s="132" t="str">
        <f t="shared" si="17"/>
        <v>F729T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04">
        <v>38284</v>
      </c>
      <c r="C334" s="26" t="s">
        <v>653</v>
      </c>
      <c r="D334" s="26" t="s">
        <v>553</v>
      </c>
      <c r="E334" s="26">
        <v>52</v>
      </c>
      <c r="F334" s="96"/>
      <c r="G334" s="131">
        <f>SUM($E$6:E334)</f>
        <v>79393.399999999994</v>
      </c>
      <c r="H334" s="129">
        <f t="shared" si="15"/>
        <v>42.21791145412913</v>
      </c>
      <c r="I334" s="150" t="b">
        <f t="shared" si="16"/>
        <v>0</v>
      </c>
      <c r="J334" s="132" t="str">
        <f t="shared" si="17"/>
        <v>2X1CJ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04">
        <v>38284</v>
      </c>
      <c r="C335" s="26" t="s">
        <v>595</v>
      </c>
      <c r="D335" s="26" t="s">
        <v>545</v>
      </c>
      <c r="E335" s="26">
        <v>19</v>
      </c>
      <c r="F335" s="96"/>
      <c r="G335" s="131">
        <f>SUM($E$6:E335)</f>
        <v>79412.399999999994</v>
      </c>
      <c r="H335" s="129">
        <f t="shared" si="15"/>
        <v>42.228014816847299</v>
      </c>
      <c r="I335" s="150" t="b">
        <f t="shared" si="16"/>
        <v>0</v>
      </c>
      <c r="J335" s="132" t="str">
        <f t="shared" si="17"/>
        <v>N056N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04">
        <v>38284</v>
      </c>
      <c r="C336" s="26" t="s">
        <v>632</v>
      </c>
      <c r="D336" s="26" t="s">
        <v>553</v>
      </c>
      <c r="E336" s="26">
        <v>47</v>
      </c>
      <c r="F336" s="96"/>
      <c r="G336" s="131">
        <f>SUM($E$6:E336)</f>
        <v>79459.399999999994</v>
      </c>
      <c r="H336" s="129">
        <f t="shared" si="15"/>
        <v>42.253007345676444</v>
      </c>
      <c r="I336" s="150" t="b">
        <f t="shared" si="16"/>
        <v>0</v>
      </c>
      <c r="J336" s="132" t="str">
        <f t="shared" si="17"/>
        <v>G631F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04">
        <v>38284</v>
      </c>
      <c r="C337" s="26" t="s">
        <v>621</v>
      </c>
      <c r="D337" s="26" t="s">
        <v>553</v>
      </c>
      <c r="E337" s="26">
        <v>89</v>
      </c>
      <c r="F337" s="96"/>
      <c r="G337" s="131">
        <f>SUM($E$6:E337)</f>
        <v>79548.399999999994</v>
      </c>
      <c r="H337" s="129">
        <f t="shared" si="15"/>
        <v>42.300333623672067</v>
      </c>
      <c r="I337" s="150" t="b">
        <f t="shared" si="16"/>
        <v>0</v>
      </c>
      <c r="J337" s="132" t="str">
        <f t="shared" si="17"/>
        <v>J418T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04">
        <v>38284</v>
      </c>
      <c r="C338" s="26" t="s">
        <v>570</v>
      </c>
      <c r="D338" s="26" t="s">
        <v>553</v>
      </c>
      <c r="E338" s="26">
        <v>20</v>
      </c>
      <c r="F338" s="96"/>
      <c r="G338" s="131">
        <f>SUM($E$6:E338)</f>
        <v>79568.399999999994</v>
      </c>
      <c r="H338" s="129">
        <f t="shared" si="15"/>
        <v>42.310968742322771</v>
      </c>
      <c r="I338" s="150" t="b">
        <f t="shared" si="16"/>
        <v>0</v>
      </c>
      <c r="J338" s="132" t="str">
        <f t="shared" si="17"/>
        <v>C127J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04">
        <v>38284</v>
      </c>
      <c r="C339" s="26" t="s">
        <v>603</v>
      </c>
      <c r="D339" s="26" t="s">
        <v>545</v>
      </c>
      <c r="E339" s="26">
        <v>20</v>
      </c>
      <c r="F339" s="96"/>
      <c r="G339" s="131">
        <f>SUM($E$6:E339)</f>
        <v>79588.399999999994</v>
      </c>
      <c r="H339" s="129">
        <f t="shared" si="15"/>
        <v>42.321603860973468</v>
      </c>
      <c r="I339" s="150" t="b">
        <f t="shared" si="16"/>
        <v>0</v>
      </c>
      <c r="J339" s="132" t="str">
        <f t="shared" si="17"/>
        <v>F309J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04">
        <v>38284</v>
      </c>
      <c r="C340" s="26" t="s">
        <v>569</v>
      </c>
      <c r="D340" s="26" t="s">
        <v>545</v>
      </c>
      <c r="E340" s="26">
        <v>10</v>
      </c>
      <c r="F340" s="96"/>
      <c r="G340" s="131">
        <f>SUM($E$6:E340)</f>
        <v>79598.399999999994</v>
      </c>
      <c r="H340" s="129">
        <f t="shared" si="15"/>
        <v>42.326921420298817</v>
      </c>
      <c r="I340" s="150" t="b">
        <f t="shared" si="16"/>
        <v>0</v>
      </c>
      <c r="J340" s="132" t="str">
        <f t="shared" si="17"/>
        <v>M469G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04">
        <v>38284</v>
      </c>
      <c r="C341" s="26" t="s">
        <v>602</v>
      </c>
      <c r="D341" s="26" t="s">
        <v>576</v>
      </c>
      <c r="E341" s="26">
        <v>12.8</v>
      </c>
      <c r="F341" s="96"/>
      <c r="G341" s="131">
        <f>SUM($E$6:E341)</f>
        <v>79611.199999999997</v>
      </c>
      <c r="H341" s="129">
        <f t="shared" si="15"/>
        <v>42.333727896235267</v>
      </c>
      <c r="I341" s="150" t="b">
        <f t="shared" si="16"/>
        <v>0</v>
      </c>
      <c r="J341" s="132" t="str">
        <f t="shared" si="17"/>
        <v>T192H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04">
        <v>38284</v>
      </c>
      <c r="C342" s="26" t="s">
        <v>581</v>
      </c>
      <c r="D342" s="26" t="s">
        <v>545</v>
      </c>
      <c r="E342" s="26">
        <v>1179</v>
      </c>
      <c r="F342" s="96"/>
      <c r="G342" s="131">
        <f>SUM($E$6:E342)</f>
        <v>80790.2</v>
      </c>
      <c r="H342" s="129">
        <f t="shared" si="15"/>
        <v>42.960668140694111</v>
      </c>
      <c r="I342" s="150" t="b">
        <f t="shared" si="16"/>
        <v>0</v>
      </c>
      <c r="J342" s="132" t="str">
        <f t="shared" si="17"/>
        <v>F804K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04">
        <v>38284</v>
      </c>
      <c r="C343" s="26" t="s">
        <v>552</v>
      </c>
      <c r="D343" s="26" t="s">
        <v>553</v>
      </c>
      <c r="E343" s="26">
        <v>168</v>
      </c>
      <c r="F343" s="96"/>
      <c r="G343" s="131">
        <f>SUM($E$6:E343)</f>
        <v>80958.2</v>
      </c>
      <c r="H343" s="129">
        <f t="shared" si="15"/>
        <v>43.050003137360001</v>
      </c>
      <c r="I343" s="150" t="b">
        <f t="shared" si="16"/>
        <v>0</v>
      </c>
      <c r="J343" s="132" t="str">
        <f t="shared" si="17"/>
        <v>G728T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04">
        <v>38284</v>
      </c>
      <c r="C344" s="26" t="s">
        <v>544</v>
      </c>
      <c r="D344" s="26" t="s">
        <v>545</v>
      </c>
      <c r="E344" s="26">
        <v>66</v>
      </c>
      <c r="F344" s="96"/>
      <c r="G344" s="131">
        <f>SUM($E$6:E344)</f>
        <v>81024.2</v>
      </c>
      <c r="H344" s="129">
        <f t="shared" si="15"/>
        <v>43.085099028907315</v>
      </c>
      <c r="I344" s="150" t="b">
        <f t="shared" si="16"/>
        <v>0</v>
      </c>
      <c r="J344" s="132" t="str">
        <f t="shared" si="17"/>
        <v>D306F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04">
        <v>38284</v>
      </c>
      <c r="C345" s="26" t="s">
        <v>566</v>
      </c>
      <c r="D345" s="26" t="s">
        <v>553</v>
      </c>
      <c r="E345" s="26">
        <v>30</v>
      </c>
      <c r="F345" s="96"/>
      <c r="G345" s="131">
        <f>SUM($E$6:E345)</f>
        <v>81054.2</v>
      </c>
      <c r="H345" s="129">
        <f t="shared" si="15"/>
        <v>43.101051706883368</v>
      </c>
      <c r="I345" s="150" t="b">
        <f t="shared" si="16"/>
        <v>0</v>
      </c>
      <c r="J345" s="132" t="str">
        <f t="shared" si="17"/>
        <v>J765R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04">
        <v>38284</v>
      </c>
      <c r="C346" s="26" t="s">
        <v>600</v>
      </c>
      <c r="D346" s="26" t="s">
        <v>545</v>
      </c>
      <c r="E346" s="26">
        <v>71</v>
      </c>
      <c r="F346" s="96"/>
      <c r="G346" s="131">
        <f>SUM($E$6:E346)</f>
        <v>81125.2</v>
      </c>
      <c r="H346" s="129">
        <f t="shared" si="15"/>
        <v>43.138806378093349</v>
      </c>
      <c r="I346" s="150" t="b">
        <f t="shared" si="16"/>
        <v>0</v>
      </c>
      <c r="J346" s="132" t="str">
        <f t="shared" si="17"/>
        <v>U144H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04">
        <v>38284</v>
      </c>
      <c r="C347" s="26" t="s">
        <v>565</v>
      </c>
      <c r="D347" s="26" t="s">
        <v>545</v>
      </c>
      <c r="E347" s="26">
        <v>71</v>
      </c>
      <c r="F347" s="96"/>
      <c r="G347" s="131">
        <f>SUM($E$6:E347)</f>
        <v>81196.2</v>
      </c>
      <c r="H347" s="129">
        <f t="shared" si="15"/>
        <v>43.176561049303345</v>
      </c>
      <c r="I347" s="150" t="b">
        <f t="shared" si="16"/>
        <v>0</v>
      </c>
      <c r="J347" s="132" t="str">
        <f t="shared" si="17"/>
        <v>HT150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04">
        <v>38284</v>
      </c>
      <c r="C348" s="26" t="s">
        <v>651</v>
      </c>
      <c r="D348" s="26" t="s">
        <v>553</v>
      </c>
      <c r="E348" s="26">
        <v>8</v>
      </c>
      <c r="F348" s="96"/>
      <c r="G348" s="131">
        <f>SUM($E$6:E348)</f>
        <v>81204.2</v>
      </c>
      <c r="H348" s="129">
        <f t="shared" si="15"/>
        <v>43.180815096763624</v>
      </c>
      <c r="I348" s="150" t="b">
        <f t="shared" si="16"/>
        <v>0</v>
      </c>
      <c r="J348" s="132" t="str">
        <f t="shared" si="17"/>
        <v>XR812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04">
        <v>38284</v>
      </c>
      <c r="C349" s="26" t="s">
        <v>607</v>
      </c>
      <c r="D349" s="26" t="s">
        <v>545</v>
      </c>
      <c r="E349" s="26">
        <v>2</v>
      </c>
      <c r="F349" s="96"/>
      <c r="G349" s="131">
        <f>SUM($E$6:E349)</f>
        <v>81206.2</v>
      </c>
      <c r="H349" s="129">
        <f t="shared" si="15"/>
        <v>43.181878608628693</v>
      </c>
      <c r="I349" s="150" t="b">
        <f t="shared" si="16"/>
        <v>0</v>
      </c>
      <c r="J349" s="132" t="str">
        <f t="shared" si="17"/>
        <v>D270R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04">
        <v>38284</v>
      </c>
      <c r="C350" s="26" t="s">
        <v>550</v>
      </c>
      <c r="D350" s="26" t="s">
        <v>545</v>
      </c>
      <c r="E350" s="26">
        <v>16</v>
      </c>
      <c r="F350" s="96"/>
      <c r="G350" s="131">
        <f>SUM($E$6:E350)</f>
        <v>81222.2</v>
      </c>
      <c r="H350" s="129">
        <f t="shared" si="15"/>
        <v>43.190386703549258</v>
      </c>
      <c r="I350" s="150" t="b">
        <f t="shared" si="16"/>
        <v>0</v>
      </c>
      <c r="J350" s="132" t="str">
        <f t="shared" si="17"/>
        <v>V8835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04">
        <v>38284</v>
      </c>
      <c r="C351" s="26" t="s">
        <v>557</v>
      </c>
      <c r="D351" s="26" t="s">
        <v>545</v>
      </c>
      <c r="E351" s="26">
        <v>124</v>
      </c>
      <c r="F351" s="96"/>
      <c r="G351" s="131">
        <f>SUM($E$6:E351)</f>
        <v>81346.2</v>
      </c>
      <c r="H351" s="129">
        <f t="shared" si="15"/>
        <v>43.256324439183601</v>
      </c>
      <c r="I351" s="150" t="b">
        <f t="shared" si="16"/>
        <v>0</v>
      </c>
      <c r="J351" s="132" t="str">
        <f t="shared" si="17"/>
        <v>H726R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04">
        <v>38284</v>
      </c>
      <c r="C352" s="26" t="s">
        <v>606</v>
      </c>
      <c r="D352" s="26" t="s">
        <v>545</v>
      </c>
      <c r="E352" s="26">
        <v>106</v>
      </c>
      <c r="F352" s="96"/>
      <c r="G352" s="131">
        <f>SUM($E$6:E352)</f>
        <v>81452.2</v>
      </c>
      <c r="H352" s="129">
        <f t="shared" si="15"/>
        <v>43.312690568032316</v>
      </c>
      <c r="I352" s="150" t="b">
        <f t="shared" si="16"/>
        <v>0</v>
      </c>
      <c r="J352" s="132" t="str">
        <f t="shared" si="17"/>
        <v>F343G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04">
        <v>38284</v>
      </c>
      <c r="C353" s="26" t="s">
        <v>587</v>
      </c>
      <c r="D353" s="26" t="s">
        <v>545</v>
      </c>
      <c r="E353" s="26">
        <v>3664</v>
      </c>
      <c r="F353" s="96"/>
      <c r="G353" s="131">
        <f>SUM($E$6:E353)</f>
        <v>85116.2</v>
      </c>
      <c r="H353" s="129">
        <f t="shared" si="15"/>
        <v>45.26104430484078</v>
      </c>
      <c r="I353" s="150" t="b">
        <f t="shared" si="16"/>
        <v>0</v>
      </c>
      <c r="J353" s="132" t="str">
        <f t="shared" si="17"/>
        <v>PNF3X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04">
        <v>38284</v>
      </c>
      <c r="C354" s="26" t="s">
        <v>623</v>
      </c>
      <c r="D354" s="26" t="s">
        <v>553</v>
      </c>
      <c r="E354" s="26">
        <v>1</v>
      </c>
      <c r="F354" s="96"/>
      <c r="G354" s="131">
        <f>SUM($E$6:E354)</f>
        <v>85117.2</v>
      </c>
      <c r="H354" s="129">
        <f t="shared" si="15"/>
        <v>45.261576060773315</v>
      </c>
      <c r="I354" s="150" t="b">
        <f t="shared" si="16"/>
        <v>0</v>
      </c>
      <c r="J354" s="132" t="str">
        <f t="shared" si="17"/>
        <v>FY291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04">
        <v>38284</v>
      </c>
      <c r="C355" s="26" t="s">
        <v>639</v>
      </c>
      <c r="D355" s="26" t="s">
        <v>545</v>
      </c>
      <c r="E355" s="26">
        <v>10</v>
      </c>
      <c r="F355" s="96"/>
      <c r="G355" s="131">
        <f>SUM($E$6:E355)</f>
        <v>85127.2</v>
      </c>
      <c r="H355" s="129">
        <f t="shared" si="15"/>
        <v>45.266893620098671</v>
      </c>
      <c r="I355" s="150" t="b">
        <f t="shared" si="16"/>
        <v>0</v>
      </c>
      <c r="J355" s="132" t="str">
        <f t="shared" si="17"/>
        <v>D461F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04">
        <v>38284</v>
      </c>
      <c r="C356" s="26" t="s">
        <v>624</v>
      </c>
      <c r="D356" s="26" t="s">
        <v>553</v>
      </c>
      <c r="E356" s="26">
        <v>91</v>
      </c>
      <c r="F356" s="96"/>
      <c r="G356" s="131">
        <f>SUM($E$6:E356)</f>
        <v>85218.2</v>
      </c>
      <c r="H356" s="129">
        <f t="shared" si="15"/>
        <v>45.315283409959363</v>
      </c>
      <c r="I356" s="150" t="b">
        <f t="shared" si="16"/>
        <v>0</v>
      </c>
      <c r="J356" s="132" t="str">
        <f t="shared" si="17"/>
        <v>G731N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04">
        <v>38284</v>
      </c>
      <c r="C357" s="26" t="s">
        <v>654</v>
      </c>
      <c r="D357" s="26" t="s">
        <v>553</v>
      </c>
      <c r="E357" s="26">
        <v>247</v>
      </c>
      <c r="F357" s="96"/>
      <c r="G357" s="131">
        <f>SUM($E$6:E357)</f>
        <v>85465.2</v>
      </c>
      <c r="H357" s="129">
        <f t="shared" si="15"/>
        <v>45.446627125295521</v>
      </c>
      <c r="I357" s="150" t="b">
        <f t="shared" si="16"/>
        <v>0</v>
      </c>
      <c r="J357" s="132" t="str">
        <f t="shared" si="17"/>
        <v>K556T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04">
        <v>38284</v>
      </c>
      <c r="C358" s="26" t="s">
        <v>558</v>
      </c>
      <c r="D358" s="26" t="s">
        <v>547</v>
      </c>
      <c r="E358" s="26">
        <v>36</v>
      </c>
      <c r="F358" s="96"/>
      <c r="G358" s="131">
        <f>SUM($E$6:E358)</f>
        <v>85501.2</v>
      </c>
      <c r="H358" s="129">
        <f t="shared" si="15"/>
        <v>45.465770338866776</v>
      </c>
      <c r="I358" s="150" t="b">
        <f t="shared" si="16"/>
        <v>0</v>
      </c>
      <c r="J358" s="132" t="str">
        <f t="shared" si="17"/>
        <v>RU774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04">
        <v>38284</v>
      </c>
      <c r="C359" s="26" t="s">
        <v>583</v>
      </c>
      <c r="D359" s="26" t="s">
        <v>545</v>
      </c>
      <c r="E359" s="26">
        <v>16</v>
      </c>
      <c r="F359" s="96"/>
      <c r="G359" s="131">
        <f>SUM($E$6:E359)</f>
        <v>85517.2</v>
      </c>
      <c r="H359" s="129">
        <f t="shared" si="15"/>
        <v>45.47427843378734</v>
      </c>
      <c r="I359" s="150" t="b">
        <f t="shared" si="16"/>
        <v>0</v>
      </c>
      <c r="J359" s="132" t="str">
        <f t="shared" si="17"/>
        <v>C2W2N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04">
        <v>38284</v>
      </c>
      <c r="C360" s="26" t="s">
        <v>626</v>
      </c>
      <c r="D360" s="26" t="s">
        <v>547</v>
      </c>
      <c r="E360" s="26">
        <v>27</v>
      </c>
      <c r="F360" s="96"/>
      <c r="G360" s="131">
        <f>SUM($E$6:E360)</f>
        <v>85544.2</v>
      </c>
      <c r="H360" s="129">
        <f t="shared" si="15"/>
        <v>45.488635843965788</v>
      </c>
      <c r="I360" s="150" t="b">
        <f t="shared" si="16"/>
        <v>0</v>
      </c>
      <c r="J360" s="132" t="str">
        <f t="shared" si="17"/>
        <v>H426H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04">
        <v>38284</v>
      </c>
      <c r="C361" s="26" t="s">
        <v>609</v>
      </c>
      <c r="D361" s="26" t="s">
        <v>547</v>
      </c>
      <c r="E361" s="26">
        <v>27</v>
      </c>
      <c r="F361" s="96"/>
      <c r="G361" s="131">
        <f>SUM($E$6:E361)</f>
        <v>85571.199999999997</v>
      </c>
      <c r="H361" s="129">
        <f t="shared" si="15"/>
        <v>45.502993254144236</v>
      </c>
      <c r="I361" s="150" t="b">
        <f t="shared" si="16"/>
        <v>0</v>
      </c>
      <c r="J361" s="132" t="str">
        <f t="shared" si="17"/>
        <v>NNKVM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04">
        <v>38284</v>
      </c>
      <c r="C362" s="26" t="s">
        <v>563</v>
      </c>
      <c r="D362" s="26" t="s">
        <v>545</v>
      </c>
      <c r="E362" s="26">
        <v>296</v>
      </c>
      <c r="F362" s="96"/>
      <c r="G362" s="131">
        <f>SUM($E$6:E362)</f>
        <v>85867.199999999997</v>
      </c>
      <c r="H362" s="129">
        <f t="shared" si="15"/>
        <v>45.660393010174616</v>
      </c>
      <c r="I362" s="150" t="b">
        <f t="shared" si="16"/>
        <v>0</v>
      </c>
      <c r="J362" s="132" t="str">
        <f t="shared" si="17"/>
        <v>V3872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04">
        <v>38284</v>
      </c>
      <c r="C363" s="26" t="s">
        <v>555</v>
      </c>
      <c r="D363" s="26" t="s">
        <v>545</v>
      </c>
      <c r="E363" s="26">
        <v>1189</v>
      </c>
      <c r="F363" s="96"/>
      <c r="G363" s="131">
        <f>SUM($E$6:E363)</f>
        <v>87056.2</v>
      </c>
      <c r="H363" s="129">
        <f t="shared" si="15"/>
        <v>46.292650813958801</v>
      </c>
      <c r="I363" s="150" t="b">
        <f t="shared" si="16"/>
        <v>0</v>
      </c>
      <c r="J363" s="132" t="str">
        <f t="shared" si="17"/>
        <v>K983K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04">
        <v>38284</v>
      </c>
      <c r="C364" s="26" t="s">
        <v>625</v>
      </c>
      <c r="D364" s="26" t="s">
        <v>553</v>
      </c>
      <c r="E364" s="26">
        <v>36</v>
      </c>
      <c r="F364" s="96"/>
      <c r="G364" s="131">
        <f>SUM($E$6:E364)</f>
        <v>87092.2</v>
      </c>
      <c r="H364" s="129">
        <f t="shared" si="15"/>
        <v>46.311794027530063</v>
      </c>
      <c r="I364" s="150" t="b">
        <f t="shared" si="16"/>
        <v>0</v>
      </c>
      <c r="J364" s="132" t="str">
        <f t="shared" si="17"/>
        <v>M525M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04">
        <v>38284</v>
      </c>
      <c r="C365" s="26" t="s">
        <v>604</v>
      </c>
      <c r="D365" s="26" t="s">
        <v>545</v>
      </c>
      <c r="E365" s="26">
        <v>323</v>
      </c>
      <c r="F365" s="96"/>
      <c r="G365" s="131">
        <f>SUM($E$6:E365)</f>
        <v>87415.2</v>
      </c>
      <c r="H365" s="129">
        <f t="shared" si="15"/>
        <v>46.48355119373889</v>
      </c>
      <c r="I365" s="150" t="b">
        <f t="shared" si="16"/>
        <v>0</v>
      </c>
      <c r="J365" s="132" t="str">
        <f t="shared" si="17"/>
        <v>K093P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04">
        <v>38284</v>
      </c>
      <c r="C366" s="26" t="s">
        <v>655</v>
      </c>
      <c r="D366" s="26" t="s">
        <v>576</v>
      </c>
      <c r="E366" s="26">
        <v>51780.800000000003</v>
      </c>
      <c r="F366" s="96"/>
      <c r="G366" s="131">
        <f>SUM($E$6:E366)</f>
        <v>139196</v>
      </c>
      <c r="H366" s="129">
        <f t="shared" si="15"/>
        <v>74.018298785150392</v>
      </c>
      <c r="I366" s="150" t="b">
        <f t="shared" si="16"/>
        <v>0</v>
      </c>
      <c r="J366" s="132" t="str">
        <f t="shared" si="17"/>
        <v>Y996D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04">
        <v>38284</v>
      </c>
      <c r="C367" s="26" t="s">
        <v>645</v>
      </c>
      <c r="D367" s="26" t="s">
        <v>545</v>
      </c>
      <c r="E367" s="26">
        <v>7</v>
      </c>
      <c r="F367" s="96"/>
      <c r="G367" s="131">
        <f>SUM($E$6:E367)</f>
        <v>139203</v>
      </c>
      <c r="H367" s="129">
        <f t="shared" si="15"/>
        <v>74.022021076678129</v>
      </c>
      <c r="I367" s="150" t="b">
        <f t="shared" si="16"/>
        <v>0</v>
      </c>
      <c r="J367" s="132" t="str">
        <f t="shared" si="17"/>
        <v>H185K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04">
        <v>38285</v>
      </c>
      <c r="C368" s="26" t="s">
        <v>639</v>
      </c>
      <c r="D368" s="26" t="s">
        <v>545</v>
      </c>
      <c r="E368" s="26">
        <v>11</v>
      </c>
      <c r="F368" s="96"/>
      <c r="G368" s="131">
        <f>SUM($E$6:E368)</f>
        <v>139214</v>
      </c>
      <c r="H368" s="129">
        <f t="shared" si="15"/>
        <v>74.02787039193602</v>
      </c>
      <c r="I368" s="150" t="b">
        <f t="shared" si="16"/>
        <v>0</v>
      </c>
      <c r="J368" s="132" t="str">
        <f t="shared" si="17"/>
        <v>D461F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04">
        <v>38285</v>
      </c>
      <c r="C369" s="26" t="s">
        <v>602</v>
      </c>
      <c r="D369" s="26" t="s">
        <v>576</v>
      </c>
      <c r="E369" s="26">
        <v>38.400000000000006</v>
      </c>
      <c r="F369" s="96"/>
      <c r="G369" s="131">
        <f>SUM($E$6:E369)</f>
        <v>139252.4</v>
      </c>
      <c r="H369" s="129">
        <f t="shared" si="15"/>
        <v>74.048289819745364</v>
      </c>
      <c r="I369" s="150" t="b">
        <f t="shared" si="16"/>
        <v>0</v>
      </c>
      <c r="J369" s="132" t="str">
        <f t="shared" si="17"/>
        <v>T192H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04">
        <v>38285</v>
      </c>
      <c r="C370" s="26" t="s">
        <v>634</v>
      </c>
      <c r="D370" s="26" t="s">
        <v>547</v>
      </c>
      <c r="E370" s="26">
        <v>34</v>
      </c>
      <c r="F370" s="96"/>
      <c r="G370" s="131">
        <f>SUM($E$6:E370)</f>
        <v>139286.39999999999</v>
      </c>
      <c r="H370" s="129">
        <f t="shared" si="15"/>
        <v>74.066369521451563</v>
      </c>
      <c r="I370" s="150" t="b">
        <f t="shared" si="16"/>
        <v>0</v>
      </c>
      <c r="J370" s="132" t="str">
        <f t="shared" si="17"/>
        <v>C234R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04">
        <v>38285</v>
      </c>
      <c r="C371" s="26" t="s">
        <v>581</v>
      </c>
      <c r="D371" s="26" t="s">
        <v>545</v>
      </c>
      <c r="E371" s="26">
        <v>1179</v>
      </c>
      <c r="F371" s="96"/>
      <c r="G371" s="131">
        <f>SUM($E$6:E371)</f>
        <v>140465.4</v>
      </c>
      <c r="H371" s="129">
        <f t="shared" si="15"/>
        <v>74.693309765910399</v>
      </c>
      <c r="I371" s="150" t="b">
        <f t="shared" si="16"/>
        <v>0</v>
      </c>
      <c r="J371" s="132" t="str">
        <f t="shared" si="17"/>
        <v>F804K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04">
        <v>38285</v>
      </c>
      <c r="C372" s="26" t="s">
        <v>603</v>
      </c>
      <c r="D372" s="26" t="s">
        <v>545</v>
      </c>
      <c r="E372" s="26">
        <v>14</v>
      </c>
      <c r="F372" s="96"/>
      <c r="G372" s="131">
        <f>SUM($E$6:E372)</f>
        <v>140479.4</v>
      </c>
      <c r="H372" s="129">
        <f t="shared" si="15"/>
        <v>74.700754348965887</v>
      </c>
      <c r="I372" s="150" t="b">
        <f t="shared" si="16"/>
        <v>0</v>
      </c>
      <c r="J372" s="132" t="str">
        <f t="shared" si="17"/>
        <v>F309J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04">
        <v>38285</v>
      </c>
      <c r="C373" s="26" t="s">
        <v>656</v>
      </c>
      <c r="D373" s="26" t="s">
        <v>553</v>
      </c>
      <c r="E373" s="26">
        <v>5</v>
      </c>
      <c r="F373" s="96"/>
      <c r="G373" s="131">
        <f>SUM($E$6:E373)</f>
        <v>140484.4</v>
      </c>
      <c r="H373" s="129">
        <f t="shared" si="15"/>
        <v>74.703413128628554</v>
      </c>
      <c r="I373" s="150" t="b">
        <f t="shared" si="16"/>
        <v>0</v>
      </c>
      <c r="J373" s="132" t="str">
        <f t="shared" si="17"/>
        <v>J406F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04">
        <v>38285</v>
      </c>
      <c r="C374" s="26" t="s">
        <v>635</v>
      </c>
      <c r="D374" s="26" t="s">
        <v>547</v>
      </c>
      <c r="E374" s="26">
        <v>2</v>
      </c>
      <c r="F374" s="96"/>
      <c r="G374" s="131">
        <f>SUM($E$6:E374)</f>
        <v>140486.39999999999</v>
      </c>
      <c r="H374" s="129">
        <f t="shared" si="15"/>
        <v>74.704476640493638</v>
      </c>
      <c r="I374" s="150" t="b">
        <f t="shared" si="16"/>
        <v>0</v>
      </c>
      <c r="J374" s="132" t="str">
        <f t="shared" si="17"/>
        <v>F137T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04">
        <v>38285</v>
      </c>
      <c r="C375" s="26" t="s">
        <v>657</v>
      </c>
      <c r="D375" s="26" t="s">
        <v>545</v>
      </c>
      <c r="E375" s="26">
        <v>54</v>
      </c>
      <c r="F375" s="96"/>
      <c r="G375" s="131">
        <f>SUM($E$6:E375)</f>
        <v>140540.4</v>
      </c>
      <c r="H375" s="129">
        <f t="shared" si="15"/>
        <v>74.73319146085052</v>
      </c>
      <c r="I375" s="150" t="b">
        <f t="shared" si="16"/>
        <v>0</v>
      </c>
      <c r="J375" s="132" t="str">
        <f t="shared" si="17"/>
        <v>X204R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04">
        <v>38285</v>
      </c>
      <c r="C376" s="26" t="s">
        <v>612</v>
      </c>
      <c r="D376" s="26" t="s">
        <v>545</v>
      </c>
      <c r="E376" s="26">
        <v>1870</v>
      </c>
      <c r="F376" s="96"/>
      <c r="G376" s="131">
        <f>SUM($E$6:E376)</f>
        <v>142410.4</v>
      </c>
      <c r="H376" s="129">
        <f t="shared" si="15"/>
        <v>75.727575054691087</v>
      </c>
      <c r="I376" s="150" t="b">
        <f t="shared" si="16"/>
        <v>0</v>
      </c>
      <c r="J376" s="132" t="str">
        <f t="shared" si="17"/>
        <v>3VCPF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04">
        <v>38285</v>
      </c>
      <c r="C377" s="26" t="s">
        <v>593</v>
      </c>
      <c r="D377" s="26" t="s">
        <v>553</v>
      </c>
      <c r="E377" s="26">
        <v>1931</v>
      </c>
      <c r="F377" s="96"/>
      <c r="G377" s="131">
        <f>SUM($E$6:E377)</f>
        <v>144341.4</v>
      </c>
      <c r="H377" s="129">
        <f t="shared" si="15"/>
        <v>76.754395760416287</v>
      </c>
      <c r="I377" s="150" t="b">
        <f t="shared" si="16"/>
        <v>0</v>
      </c>
      <c r="J377" s="132" t="str">
        <f t="shared" si="17"/>
        <v>G622T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04">
        <v>38285</v>
      </c>
      <c r="C378" s="26" t="s">
        <v>546</v>
      </c>
      <c r="D378" s="26" t="s">
        <v>547</v>
      </c>
      <c r="E378" s="26">
        <v>42</v>
      </c>
      <c r="F378" s="96"/>
      <c r="G378" s="131">
        <f>SUM($E$6:E378)</f>
        <v>144383.4</v>
      </c>
      <c r="H378" s="129">
        <f t="shared" si="15"/>
        <v>76.776729509582765</v>
      </c>
      <c r="I378" s="150" t="b">
        <f t="shared" si="16"/>
        <v>0</v>
      </c>
      <c r="J378" s="132" t="str">
        <f t="shared" si="17"/>
        <v>M4M08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04">
        <v>38285</v>
      </c>
      <c r="C379" s="26" t="s">
        <v>592</v>
      </c>
      <c r="D379" s="26" t="s">
        <v>545</v>
      </c>
      <c r="E379" s="26">
        <v>432</v>
      </c>
      <c r="F379" s="96"/>
      <c r="G379" s="131">
        <f>SUM($E$6:E379)</f>
        <v>144815.4</v>
      </c>
      <c r="H379" s="129">
        <f t="shared" si="15"/>
        <v>77.006448072437919</v>
      </c>
      <c r="I379" s="150" t="b">
        <f t="shared" si="16"/>
        <v>0</v>
      </c>
      <c r="J379" s="132" t="str">
        <f t="shared" si="17"/>
        <v>F805K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04">
        <v>38285</v>
      </c>
      <c r="C380" s="26" t="s">
        <v>648</v>
      </c>
      <c r="D380" s="26" t="s">
        <v>547</v>
      </c>
      <c r="E380" s="26">
        <v>36</v>
      </c>
      <c r="F380" s="96"/>
      <c r="G380" s="131">
        <f>SUM($E$6:E380)</f>
        <v>144851.4</v>
      </c>
      <c r="H380" s="129">
        <f t="shared" si="15"/>
        <v>77.025591286009174</v>
      </c>
      <c r="I380" s="150" t="b">
        <f t="shared" si="16"/>
        <v>0</v>
      </c>
      <c r="J380" s="132" t="str">
        <f t="shared" si="17"/>
        <v>C593T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04">
        <v>38285</v>
      </c>
      <c r="C381" s="26" t="s">
        <v>574</v>
      </c>
      <c r="D381" s="26" t="s">
        <v>545</v>
      </c>
      <c r="E381" s="26">
        <v>12</v>
      </c>
      <c r="F381" s="96"/>
      <c r="G381" s="131">
        <f>SUM($E$6:E381)</f>
        <v>144863.4</v>
      </c>
      <c r="H381" s="129">
        <f t="shared" si="15"/>
        <v>77.031972357199592</v>
      </c>
      <c r="I381" s="150" t="b">
        <f t="shared" si="16"/>
        <v>0</v>
      </c>
      <c r="J381" s="132" t="str">
        <f t="shared" si="17"/>
        <v>WP896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04">
        <v>38285</v>
      </c>
      <c r="C382" s="26" t="s">
        <v>636</v>
      </c>
      <c r="D382" s="26" t="s">
        <v>553</v>
      </c>
      <c r="E382" s="26">
        <v>25</v>
      </c>
      <c r="F382" s="96"/>
      <c r="G382" s="131">
        <f>SUM($E$6:E382)</f>
        <v>144888.4</v>
      </c>
      <c r="H382" s="129">
        <f t="shared" si="15"/>
        <v>77.045266255512971</v>
      </c>
      <c r="I382" s="150" t="b">
        <f t="shared" si="16"/>
        <v>0</v>
      </c>
      <c r="J382" s="132" t="str">
        <f t="shared" si="17"/>
        <v>U738K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04">
        <v>38285</v>
      </c>
      <c r="C383" s="26" t="s">
        <v>565</v>
      </c>
      <c r="D383" s="26" t="s">
        <v>545</v>
      </c>
      <c r="E383" s="26">
        <v>72</v>
      </c>
      <c r="F383" s="96"/>
      <c r="G383" s="131">
        <f>SUM($E$6:E383)</f>
        <v>144960.4</v>
      </c>
      <c r="H383" s="129">
        <f t="shared" si="15"/>
        <v>77.083552682655494</v>
      </c>
      <c r="I383" s="150" t="b">
        <f t="shared" si="16"/>
        <v>0</v>
      </c>
      <c r="J383" s="132" t="str">
        <f t="shared" si="17"/>
        <v>HT150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04">
        <v>38285</v>
      </c>
      <c r="C384" s="26" t="s">
        <v>658</v>
      </c>
      <c r="D384" s="26" t="s">
        <v>553</v>
      </c>
      <c r="E384" s="26">
        <v>1400</v>
      </c>
      <c r="F384" s="96"/>
      <c r="G384" s="131">
        <f>SUM($E$6:E384)</f>
        <v>146360.4</v>
      </c>
      <c r="H384" s="129">
        <f t="shared" si="15"/>
        <v>77.828010988204582</v>
      </c>
      <c r="I384" s="150" t="b">
        <f t="shared" si="16"/>
        <v>0</v>
      </c>
      <c r="J384" s="132" t="str">
        <f t="shared" si="17"/>
        <v>F862T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04">
        <v>38285</v>
      </c>
      <c r="C385" s="26" t="s">
        <v>563</v>
      </c>
      <c r="D385" s="26" t="s">
        <v>545</v>
      </c>
      <c r="E385" s="26">
        <v>228</v>
      </c>
      <c r="F385" s="96"/>
      <c r="G385" s="131">
        <f>SUM($E$6:E385)</f>
        <v>146588.4</v>
      </c>
      <c r="H385" s="129">
        <f t="shared" si="15"/>
        <v>77.949251340822585</v>
      </c>
      <c r="I385" s="150" t="b">
        <f t="shared" si="16"/>
        <v>0</v>
      </c>
      <c r="J385" s="132" t="str">
        <f t="shared" si="17"/>
        <v>V3872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04">
        <v>38285</v>
      </c>
      <c r="C386" s="26" t="s">
        <v>624</v>
      </c>
      <c r="D386" s="26" t="s">
        <v>553</v>
      </c>
      <c r="E386" s="26">
        <v>91</v>
      </c>
      <c r="F386" s="96"/>
      <c r="G386" s="131">
        <f>SUM($E$6:E386)</f>
        <v>146679.4</v>
      </c>
      <c r="H386" s="129">
        <f t="shared" si="15"/>
        <v>77.997641130683277</v>
      </c>
      <c r="I386" s="150" t="b">
        <f t="shared" si="16"/>
        <v>0</v>
      </c>
      <c r="J386" s="132" t="str">
        <f t="shared" si="17"/>
        <v>G731N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04">
        <v>38285</v>
      </c>
      <c r="C387" s="26" t="s">
        <v>583</v>
      </c>
      <c r="D387" s="26" t="s">
        <v>545</v>
      </c>
      <c r="E387" s="26">
        <v>34</v>
      </c>
      <c r="F387" s="96"/>
      <c r="G387" s="131">
        <f>SUM($E$6:E387)</f>
        <v>146713.4</v>
      </c>
      <c r="H387" s="129">
        <f t="shared" si="15"/>
        <v>78.015720832389462</v>
      </c>
      <c r="I387" s="150" t="b">
        <f t="shared" si="16"/>
        <v>0</v>
      </c>
      <c r="J387" s="132" t="str">
        <f t="shared" si="17"/>
        <v>C2W2N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04">
        <v>38285</v>
      </c>
      <c r="C388" s="26" t="s">
        <v>610</v>
      </c>
      <c r="D388" s="26" t="s">
        <v>547</v>
      </c>
      <c r="E388" s="26">
        <v>3</v>
      </c>
      <c r="F388" s="96"/>
      <c r="G388" s="131">
        <f>SUM($E$6:E388)</f>
        <v>146716.4</v>
      </c>
      <c r="H388" s="129">
        <f t="shared" si="15"/>
        <v>78.01731610018706</v>
      </c>
      <c r="I388" s="150" t="b">
        <f t="shared" si="16"/>
        <v>0</v>
      </c>
      <c r="J388" s="132" t="str">
        <f t="shared" si="17"/>
        <v>X5VD1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04">
        <v>38285</v>
      </c>
      <c r="C389" s="26" t="s">
        <v>637</v>
      </c>
      <c r="D389" s="26" t="s">
        <v>547</v>
      </c>
      <c r="E389" s="26">
        <v>23</v>
      </c>
      <c r="F389" s="96"/>
      <c r="G389" s="131">
        <f>SUM($E$6:E389)</f>
        <v>146739.4</v>
      </c>
      <c r="H389" s="129">
        <f t="shared" si="15"/>
        <v>78.029546486635368</v>
      </c>
      <c r="I389" s="150" t="b">
        <f t="shared" si="16"/>
        <v>0</v>
      </c>
      <c r="J389" s="132" t="str">
        <f t="shared" si="17"/>
        <v>P875G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04">
        <v>38285</v>
      </c>
      <c r="C390" s="26" t="s">
        <v>606</v>
      </c>
      <c r="D390" s="26" t="s">
        <v>545</v>
      </c>
      <c r="E390" s="26">
        <v>122</v>
      </c>
      <c r="F390" s="96"/>
      <c r="G390" s="131">
        <f>SUM($E$6:E390)</f>
        <v>146861.4</v>
      </c>
      <c r="H390" s="129">
        <f t="shared" si="15"/>
        <v>78.094420710404648</v>
      </c>
      <c r="I390" s="150" t="b">
        <f t="shared" si="16"/>
        <v>0</v>
      </c>
      <c r="J390" s="132" t="str">
        <f t="shared" si="17"/>
        <v>F343G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04">
        <v>38285</v>
      </c>
      <c r="C391" s="26" t="s">
        <v>659</v>
      </c>
      <c r="D391" s="26" t="s">
        <v>553</v>
      </c>
      <c r="E391" s="26">
        <v>10</v>
      </c>
      <c r="F391" s="96"/>
      <c r="G391" s="131">
        <f>SUM($E$6:E391)</f>
        <v>146871.4</v>
      </c>
      <c r="H391" s="129">
        <f t="shared" ref="H391:H454" si="18">G391/SUM($E$6:$E$457)*100</f>
        <v>78.099738269729997</v>
      </c>
      <c r="I391" s="150" t="b">
        <f t="shared" ref="I391:I454" si="19">IF(H391&lt;=80,"Yes","")
=IF(H391&lt;=0.8,"Yes","")</f>
        <v>0</v>
      </c>
      <c r="J391" s="132" t="str">
        <f t="shared" ref="J391:J454" si="20">IF(H391&lt;=80,C391,"")</f>
        <v>J515N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04">
        <v>38285</v>
      </c>
      <c r="C392" s="26" t="s">
        <v>607</v>
      </c>
      <c r="D392" s="26" t="s">
        <v>545</v>
      </c>
      <c r="E392" s="26">
        <v>2</v>
      </c>
      <c r="F392" s="96"/>
      <c r="G392" s="131">
        <f>SUM($E$6:E392)</f>
        <v>146873.4</v>
      </c>
      <c r="H392" s="129">
        <f t="shared" si="18"/>
        <v>78.100801781595067</v>
      </c>
      <c r="I392" s="150" t="b">
        <f t="shared" si="19"/>
        <v>0</v>
      </c>
      <c r="J392" s="132" t="str">
        <f t="shared" si="20"/>
        <v>D270R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04">
        <v>38285</v>
      </c>
      <c r="C393" s="26" t="s">
        <v>570</v>
      </c>
      <c r="D393" s="26" t="s">
        <v>553</v>
      </c>
      <c r="E393" s="26">
        <v>2</v>
      </c>
      <c r="F393" s="96"/>
      <c r="G393" s="131">
        <f>SUM($E$6:E393)</f>
        <v>146875.4</v>
      </c>
      <c r="H393" s="129">
        <f t="shared" si="18"/>
        <v>78.101865293460136</v>
      </c>
      <c r="I393" s="150" t="b">
        <f t="shared" si="19"/>
        <v>0</v>
      </c>
      <c r="J393" s="132" t="str">
        <f t="shared" si="20"/>
        <v>C127J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04">
        <v>38285</v>
      </c>
      <c r="C394" s="26" t="s">
        <v>587</v>
      </c>
      <c r="D394" s="26" t="s">
        <v>545</v>
      </c>
      <c r="E394" s="26">
        <v>7425</v>
      </c>
      <c r="F394" s="96"/>
      <c r="G394" s="131">
        <f>SUM($E$6:E394)</f>
        <v>154300.4</v>
      </c>
      <c r="H394" s="129">
        <f t="shared" si="18"/>
        <v>82.05015309253298</v>
      </c>
      <c r="I394" s="150" t="b">
        <f t="shared" si="19"/>
        <v>1</v>
      </c>
      <c r="J394" s="132" t="str">
        <f t="shared" si="20"/>
        <v/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04">
        <v>38285</v>
      </c>
      <c r="C395" s="26" t="s">
        <v>609</v>
      </c>
      <c r="D395" s="26" t="s">
        <v>547</v>
      </c>
      <c r="E395" s="26">
        <v>24</v>
      </c>
      <c r="F395" s="96"/>
      <c r="G395" s="131">
        <f>SUM($E$6:E395)</f>
        <v>154324.4</v>
      </c>
      <c r="H395" s="129">
        <f t="shared" si="18"/>
        <v>82.062915234913817</v>
      </c>
      <c r="I395" s="150" t="b">
        <f t="shared" si="19"/>
        <v>1</v>
      </c>
      <c r="J395" s="132" t="str">
        <f t="shared" si="20"/>
        <v/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04">
        <v>38285</v>
      </c>
      <c r="C396" s="26" t="s">
        <v>651</v>
      </c>
      <c r="D396" s="26" t="s">
        <v>553</v>
      </c>
      <c r="E396" s="26">
        <v>8</v>
      </c>
      <c r="F396" s="96"/>
      <c r="G396" s="131">
        <f>SUM($E$6:E396)</f>
        <v>154332.4</v>
      </c>
      <c r="H396" s="129">
        <f t="shared" si="18"/>
        <v>82.067169282374081</v>
      </c>
      <c r="I396" s="150" t="b">
        <f t="shared" si="19"/>
        <v>1</v>
      </c>
      <c r="J396" s="132" t="str">
        <f t="shared" si="20"/>
        <v/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04">
        <v>38285</v>
      </c>
      <c r="C397" s="26" t="s">
        <v>633</v>
      </c>
      <c r="D397" s="26" t="s">
        <v>547</v>
      </c>
      <c r="E397" s="26">
        <v>32</v>
      </c>
      <c r="F397" s="96"/>
      <c r="G397" s="131">
        <f>SUM($E$6:E397)</f>
        <v>154364.4</v>
      </c>
      <c r="H397" s="129">
        <f t="shared" si="18"/>
        <v>82.084185472215211</v>
      </c>
      <c r="I397" s="150" t="b">
        <f t="shared" si="19"/>
        <v>1</v>
      </c>
      <c r="J397" s="132" t="str">
        <f t="shared" si="20"/>
        <v/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04">
        <v>38285</v>
      </c>
      <c r="C398" s="26" t="s">
        <v>566</v>
      </c>
      <c r="D398" s="26" t="s">
        <v>553</v>
      </c>
      <c r="E398" s="26">
        <v>26</v>
      </c>
      <c r="F398" s="96"/>
      <c r="G398" s="131">
        <f>SUM($E$6:E398)</f>
        <v>154390.39999999999</v>
      </c>
      <c r="H398" s="129">
        <f t="shared" si="18"/>
        <v>82.098011126461117</v>
      </c>
      <c r="I398" s="150" t="b">
        <f t="shared" si="19"/>
        <v>1</v>
      </c>
      <c r="J398" s="132" t="str">
        <f t="shared" si="20"/>
        <v/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04">
        <v>38285</v>
      </c>
      <c r="C399" s="26" t="s">
        <v>600</v>
      </c>
      <c r="D399" s="26" t="s">
        <v>545</v>
      </c>
      <c r="E399" s="26">
        <v>85</v>
      </c>
      <c r="F399" s="96"/>
      <c r="G399" s="131">
        <f>SUM($E$6:E399)</f>
        <v>154475.4</v>
      </c>
      <c r="H399" s="129">
        <f t="shared" si="18"/>
        <v>82.1432103807266</v>
      </c>
      <c r="I399" s="150" t="b">
        <f t="shared" si="19"/>
        <v>1</v>
      </c>
      <c r="J399" s="132" t="str">
        <f t="shared" si="20"/>
        <v/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04">
        <v>38285</v>
      </c>
      <c r="C400" s="26" t="s">
        <v>552</v>
      </c>
      <c r="D400" s="26" t="s">
        <v>553</v>
      </c>
      <c r="E400" s="26">
        <v>49</v>
      </c>
      <c r="F400" s="96"/>
      <c r="G400" s="131">
        <f>SUM($E$6:E400)</f>
        <v>154524.4</v>
      </c>
      <c r="H400" s="129">
        <f t="shared" si="18"/>
        <v>82.169266421420829</v>
      </c>
      <c r="I400" s="150" t="b">
        <f t="shared" si="19"/>
        <v>1</v>
      </c>
      <c r="J400" s="132" t="str">
        <f t="shared" si="20"/>
        <v/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04">
        <v>38285</v>
      </c>
      <c r="C401" s="26" t="s">
        <v>626</v>
      </c>
      <c r="D401" s="26" t="s">
        <v>547</v>
      </c>
      <c r="E401" s="26">
        <v>27</v>
      </c>
      <c r="F401" s="96"/>
      <c r="G401" s="131">
        <f>SUM($E$6:E401)</f>
        <v>154551.4</v>
      </c>
      <c r="H401" s="129">
        <f t="shared" si="18"/>
        <v>82.183623831599277</v>
      </c>
      <c r="I401" s="150" t="b">
        <f t="shared" si="19"/>
        <v>1</v>
      </c>
      <c r="J401" s="132" t="str">
        <f t="shared" si="20"/>
        <v/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04">
        <v>38285</v>
      </c>
      <c r="C402" s="26" t="s">
        <v>550</v>
      </c>
      <c r="D402" s="26" t="s">
        <v>545</v>
      </c>
      <c r="E402" s="26">
        <v>68</v>
      </c>
      <c r="F402" s="96"/>
      <c r="G402" s="131">
        <f>SUM($E$6:E402)</f>
        <v>154619.4</v>
      </c>
      <c r="H402" s="129">
        <f t="shared" si="18"/>
        <v>82.219783235011661</v>
      </c>
      <c r="I402" s="150" t="b">
        <f t="shared" si="19"/>
        <v>1</v>
      </c>
      <c r="J402" s="132" t="str">
        <f t="shared" si="20"/>
        <v/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04">
        <v>38285</v>
      </c>
      <c r="C403" s="26" t="s">
        <v>544</v>
      </c>
      <c r="D403" s="26" t="s">
        <v>545</v>
      </c>
      <c r="E403" s="26">
        <v>63</v>
      </c>
      <c r="F403" s="96"/>
      <c r="G403" s="131">
        <f>SUM($E$6:E403)</f>
        <v>154682.4</v>
      </c>
      <c r="H403" s="129">
        <f t="shared" si="18"/>
        <v>82.253283858761364</v>
      </c>
      <c r="I403" s="150" t="b">
        <f t="shared" si="19"/>
        <v>1</v>
      </c>
      <c r="J403" s="132" t="str">
        <f t="shared" si="20"/>
        <v/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04">
        <v>38285</v>
      </c>
      <c r="C404" s="26" t="s">
        <v>654</v>
      </c>
      <c r="D404" s="26" t="s">
        <v>553</v>
      </c>
      <c r="E404" s="26">
        <v>93</v>
      </c>
      <c r="F404" s="96"/>
      <c r="G404" s="131">
        <f>SUM($E$6:E404)</f>
        <v>154775.4</v>
      </c>
      <c r="H404" s="129">
        <f t="shared" si="18"/>
        <v>82.302737160487126</v>
      </c>
      <c r="I404" s="150" t="b">
        <f t="shared" si="19"/>
        <v>1</v>
      </c>
      <c r="J404" s="132" t="str">
        <f t="shared" si="20"/>
        <v/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04">
        <v>38285</v>
      </c>
      <c r="C405" s="26" t="s">
        <v>660</v>
      </c>
      <c r="D405" s="26" t="s">
        <v>553</v>
      </c>
      <c r="E405" s="26">
        <v>12</v>
      </c>
      <c r="F405" s="96"/>
      <c r="G405" s="131">
        <f>SUM($E$6:E405)</f>
        <v>154787.4</v>
      </c>
      <c r="H405" s="129">
        <f t="shared" si="18"/>
        <v>82.309118231677544</v>
      </c>
      <c r="I405" s="150" t="b">
        <f t="shared" si="19"/>
        <v>1</v>
      </c>
      <c r="J405" s="132" t="str">
        <f t="shared" si="20"/>
        <v/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04">
        <v>38285</v>
      </c>
      <c r="C406" s="26" t="s">
        <v>569</v>
      </c>
      <c r="D406" s="26" t="s">
        <v>545</v>
      </c>
      <c r="E406" s="26">
        <v>12</v>
      </c>
      <c r="F406" s="96"/>
      <c r="G406" s="131">
        <f>SUM($E$6:E406)</f>
        <v>154799.4</v>
      </c>
      <c r="H406" s="129">
        <f t="shared" si="18"/>
        <v>82.315499302867963</v>
      </c>
      <c r="I406" s="150" t="b">
        <f t="shared" si="19"/>
        <v>1</v>
      </c>
      <c r="J406" s="132" t="str">
        <f t="shared" si="20"/>
        <v/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04">
        <v>38285</v>
      </c>
      <c r="C407" s="26" t="s">
        <v>623</v>
      </c>
      <c r="D407" s="26" t="s">
        <v>553</v>
      </c>
      <c r="E407" s="26">
        <v>1</v>
      </c>
      <c r="F407" s="96"/>
      <c r="G407" s="131">
        <f>SUM($E$6:E407)</f>
        <v>154800.4</v>
      </c>
      <c r="H407" s="129">
        <f t="shared" si="18"/>
        <v>82.316031058800505</v>
      </c>
      <c r="I407" s="150" t="b">
        <f t="shared" si="19"/>
        <v>1</v>
      </c>
      <c r="J407" s="132" t="str">
        <f t="shared" si="20"/>
        <v/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04">
        <v>38285</v>
      </c>
      <c r="C408" s="26" t="s">
        <v>645</v>
      </c>
      <c r="D408" s="26" t="s">
        <v>545</v>
      </c>
      <c r="E408" s="26">
        <v>82</v>
      </c>
      <c r="F408" s="96"/>
      <c r="G408" s="131">
        <f>SUM($E$6:E408)</f>
        <v>154882.4</v>
      </c>
      <c r="H408" s="129">
        <f t="shared" si="18"/>
        <v>82.359635045268377</v>
      </c>
      <c r="I408" s="150" t="b">
        <f t="shared" si="19"/>
        <v>1</v>
      </c>
      <c r="J408" s="132" t="str">
        <f t="shared" si="20"/>
        <v/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04">
        <v>38285</v>
      </c>
      <c r="C409" s="26" t="s">
        <v>614</v>
      </c>
      <c r="D409" s="26" t="s">
        <v>553</v>
      </c>
      <c r="E409" s="26">
        <v>647</v>
      </c>
      <c r="F409" s="96"/>
      <c r="G409" s="131">
        <f>SUM($E$6:E409)</f>
        <v>155529.4</v>
      </c>
      <c r="H409" s="129">
        <f t="shared" si="18"/>
        <v>82.703681133618559</v>
      </c>
      <c r="I409" s="150" t="b">
        <f t="shared" si="19"/>
        <v>1</v>
      </c>
      <c r="J409" s="132" t="str">
        <f t="shared" si="20"/>
        <v/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04">
        <v>38285</v>
      </c>
      <c r="C410" s="26" t="s">
        <v>573</v>
      </c>
      <c r="D410" s="26" t="s">
        <v>553</v>
      </c>
      <c r="E410" s="26">
        <v>7</v>
      </c>
      <c r="F410" s="96"/>
      <c r="G410" s="131">
        <f>SUM($E$6:E410)</f>
        <v>155536.4</v>
      </c>
      <c r="H410" s="129">
        <f t="shared" si="18"/>
        <v>82.70740342514631</v>
      </c>
      <c r="I410" s="150" t="b">
        <f t="shared" si="19"/>
        <v>1</v>
      </c>
      <c r="J410" s="132" t="str">
        <f t="shared" si="20"/>
        <v/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04">
        <v>38285</v>
      </c>
      <c r="C411" s="26" t="s">
        <v>653</v>
      </c>
      <c r="D411" s="26" t="s">
        <v>553</v>
      </c>
      <c r="E411" s="26">
        <v>11</v>
      </c>
      <c r="F411" s="96"/>
      <c r="G411" s="131">
        <f>SUM($E$6:E411)</f>
        <v>155547.4</v>
      </c>
      <c r="H411" s="129">
        <f t="shared" si="18"/>
        <v>82.713252740404187</v>
      </c>
      <c r="I411" s="150" t="b">
        <f t="shared" si="19"/>
        <v>1</v>
      </c>
      <c r="J411" s="132" t="str">
        <f t="shared" si="20"/>
        <v/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04">
        <v>38285</v>
      </c>
      <c r="C412" s="26" t="s">
        <v>661</v>
      </c>
      <c r="D412" s="26" t="s">
        <v>553</v>
      </c>
      <c r="E412" s="26">
        <v>17</v>
      </c>
      <c r="F412" s="96"/>
      <c r="G412" s="131">
        <f>SUM($E$6:E412)</f>
        <v>155564.4</v>
      </c>
      <c r="H412" s="129">
        <f t="shared" si="18"/>
        <v>82.722292591257286</v>
      </c>
      <c r="I412" s="150" t="b">
        <f t="shared" si="19"/>
        <v>1</v>
      </c>
      <c r="J412" s="132" t="str">
        <f t="shared" si="20"/>
        <v/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04">
        <v>38285</v>
      </c>
      <c r="C413" s="26" t="s">
        <v>621</v>
      </c>
      <c r="D413" s="26" t="s">
        <v>553</v>
      </c>
      <c r="E413" s="26">
        <v>72</v>
      </c>
      <c r="F413" s="96"/>
      <c r="G413" s="131">
        <f>SUM($E$6:E413)</f>
        <v>155636.4</v>
      </c>
      <c r="H413" s="129">
        <f t="shared" si="18"/>
        <v>82.76057901839981</v>
      </c>
      <c r="I413" s="150" t="b">
        <f t="shared" si="19"/>
        <v>1</v>
      </c>
      <c r="J413" s="132" t="str">
        <f t="shared" si="20"/>
        <v/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04">
        <v>38285</v>
      </c>
      <c r="C414" s="26" t="s">
        <v>652</v>
      </c>
      <c r="D414" s="26" t="s">
        <v>553</v>
      </c>
      <c r="E414" s="26">
        <v>134</v>
      </c>
      <c r="F414" s="96"/>
      <c r="G414" s="131">
        <f>SUM($E$6:E414)</f>
        <v>155770.4</v>
      </c>
      <c r="H414" s="129">
        <f t="shared" si="18"/>
        <v>82.831834313359508</v>
      </c>
      <c r="I414" s="150" t="b">
        <f t="shared" si="19"/>
        <v>1</v>
      </c>
      <c r="J414" s="132" t="str">
        <f t="shared" si="20"/>
        <v/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04">
        <v>38285</v>
      </c>
      <c r="C415" s="26" t="s">
        <v>555</v>
      </c>
      <c r="D415" s="26" t="s">
        <v>545</v>
      </c>
      <c r="E415" s="26">
        <v>518</v>
      </c>
      <c r="F415" s="96"/>
      <c r="G415" s="131">
        <f>SUM($E$6:E415)</f>
        <v>156288.4</v>
      </c>
      <c r="H415" s="129">
        <f t="shared" si="18"/>
        <v>83.107283886412674</v>
      </c>
      <c r="I415" s="150" t="b">
        <f t="shared" si="19"/>
        <v>1</v>
      </c>
      <c r="J415" s="132" t="str">
        <f t="shared" si="20"/>
        <v/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04">
        <v>38285</v>
      </c>
      <c r="C416" s="26" t="s">
        <v>604</v>
      </c>
      <c r="D416" s="26" t="s">
        <v>545</v>
      </c>
      <c r="E416" s="26">
        <v>654</v>
      </c>
      <c r="F416" s="96"/>
      <c r="G416" s="131">
        <f>SUM($E$6:E416)</f>
        <v>156942.39999999999</v>
      </c>
      <c r="H416" s="129">
        <f t="shared" si="18"/>
        <v>83.455052266290593</v>
      </c>
      <c r="I416" s="150" t="b">
        <f t="shared" si="19"/>
        <v>1</v>
      </c>
      <c r="J416" s="132" t="str">
        <f t="shared" si="20"/>
        <v/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04">
        <v>38285</v>
      </c>
      <c r="C417" s="26" t="s">
        <v>601</v>
      </c>
      <c r="D417" s="26" t="s">
        <v>553</v>
      </c>
      <c r="E417" s="26">
        <v>1</v>
      </c>
      <c r="F417" s="96"/>
      <c r="G417" s="131">
        <f>SUM($E$6:E417)</f>
        <v>156943.4</v>
      </c>
      <c r="H417" s="129">
        <f t="shared" si="18"/>
        <v>83.455584022223135</v>
      </c>
      <c r="I417" s="150" t="b">
        <f t="shared" si="19"/>
        <v>1</v>
      </c>
      <c r="J417" s="132" t="str">
        <f t="shared" si="20"/>
        <v/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04">
        <v>38285</v>
      </c>
      <c r="C418" s="26" t="s">
        <v>558</v>
      </c>
      <c r="D418" s="26" t="s">
        <v>547</v>
      </c>
      <c r="E418" s="26">
        <v>12</v>
      </c>
      <c r="F418" s="96"/>
      <c r="G418" s="131">
        <f>SUM($E$6:E418)</f>
        <v>156955.4</v>
      </c>
      <c r="H418" s="129">
        <f t="shared" si="18"/>
        <v>83.461965093413554</v>
      </c>
      <c r="I418" s="150" t="b">
        <f t="shared" si="19"/>
        <v>1</v>
      </c>
      <c r="J418" s="132" t="str">
        <f t="shared" si="20"/>
        <v/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04">
        <v>38285</v>
      </c>
      <c r="C419" s="26" t="s">
        <v>655</v>
      </c>
      <c r="D419" s="26" t="s">
        <v>576</v>
      </c>
      <c r="E419" s="26">
        <v>25032.800000000003</v>
      </c>
      <c r="F419" s="96"/>
      <c r="G419" s="131">
        <f>SUM($E$6:E419)</f>
        <v>181988.2</v>
      </c>
      <c r="H419" s="129">
        <f t="shared" si="18"/>
        <v>96.773305001377253</v>
      </c>
      <c r="I419" s="150" t="b">
        <f t="shared" si="19"/>
        <v>1</v>
      </c>
      <c r="J419" s="132" t="str">
        <f t="shared" si="20"/>
        <v/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04">
        <v>38286</v>
      </c>
      <c r="C420" s="26" t="s">
        <v>636</v>
      </c>
      <c r="D420" s="26" t="s">
        <v>553</v>
      </c>
      <c r="E420" s="26">
        <v>33</v>
      </c>
      <c r="F420" s="96"/>
      <c r="G420" s="131">
        <f>SUM($E$6:E420)</f>
        <v>182021.2</v>
      </c>
      <c r="H420" s="129">
        <f t="shared" si="18"/>
        <v>96.79085294715091</v>
      </c>
      <c r="I420" s="150" t="b">
        <f t="shared" si="19"/>
        <v>1</v>
      </c>
      <c r="J420" s="132" t="str">
        <f t="shared" si="20"/>
        <v/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04">
        <v>38286</v>
      </c>
      <c r="C421" s="26" t="s">
        <v>563</v>
      </c>
      <c r="D421" s="26" t="s">
        <v>545</v>
      </c>
      <c r="E421" s="26">
        <v>256</v>
      </c>
      <c r="F421" s="96"/>
      <c r="G421" s="131">
        <f>SUM($E$6:E421)</f>
        <v>182277.2</v>
      </c>
      <c r="H421" s="129">
        <f t="shared" si="18"/>
        <v>96.926982465879888</v>
      </c>
      <c r="I421" s="150" t="b">
        <f t="shared" si="19"/>
        <v>1</v>
      </c>
      <c r="J421" s="132" t="str">
        <f t="shared" si="20"/>
        <v/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04">
        <v>38286</v>
      </c>
      <c r="C422" s="26" t="s">
        <v>639</v>
      </c>
      <c r="D422" s="26" t="s">
        <v>545</v>
      </c>
      <c r="E422" s="26">
        <v>11</v>
      </c>
      <c r="F422" s="96"/>
      <c r="G422" s="131">
        <f>SUM($E$6:E422)</f>
        <v>182288.2</v>
      </c>
      <c r="H422" s="129">
        <f t="shared" si="18"/>
        <v>96.932831781137764</v>
      </c>
      <c r="I422" s="150" t="b">
        <f t="shared" si="19"/>
        <v>1</v>
      </c>
      <c r="J422" s="132" t="str">
        <f t="shared" si="20"/>
        <v/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04">
        <v>38286</v>
      </c>
      <c r="C423" s="26" t="s">
        <v>637</v>
      </c>
      <c r="D423" s="26" t="s">
        <v>547</v>
      </c>
      <c r="E423" s="26">
        <v>21</v>
      </c>
      <c r="F423" s="96"/>
      <c r="G423" s="131">
        <f>SUM($E$6:E423)</f>
        <v>182309.2</v>
      </c>
      <c r="H423" s="129">
        <f t="shared" si="18"/>
        <v>96.943998655721003</v>
      </c>
      <c r="I423" s="150" t="b">
        <f t="shared" si="19"/>
        <v>1</v>
      </c>
      <c r="J423" s="132" t="str">
        <f t="shared" si="20"/>
        <v/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04">
        <v>38286</v>
      </c>
      <c r="C424" s="26" t="s">
        <v>574</v>
      </c>
      <c r="D424" s="26" t="s">
        <v>545</v>
      </c>
      <c r="E424" s="26">
        <v>12</v>
      </c>
      <c r="F424" s="96"/>
      <c r="G424" s="131">
        <f>SUM($E$6:E424)</f>
        <v>182321.2</v>
      </c>
      <c r="H424" s="129">
        <f t="shared" si="18"/>
        <v>96.950379726911422</v>
      </c>
      <c r="I424" s="150" t="b">
        <f t="shared" si="19"/>
        <v>1</v>
      </c>
      <c r="J424" s="132" t="str">
        <f t="shared" si="20"/>
        <v/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04">
        <v>38286</v>
      </c>
      <c r="C425" s="26" t="s">
        <v>573</v>
      </c>
      <c r="D425" s="26" t="s">
        <v>553</v>
      </c>
      <c r="E425" s="26">
        <v>7</v>
      </c>
      <c r="F425" s="96"/>
      <c r="G425" s="131">
        <f>SUM($E$6:E425)</f>
        <v>182328.2</v>
      </c>
      <c r="H425" s="129">
        <f t="shared" si="18"/>
        <v>96.954102018439173</v>
      </c>
      <c r="I425" s="150" t="b">
        <f t="shared" si="19"/>
        <v>1</v>
      </c>
      <c r="J425" s="132" t="str">
        <f t="shared" si="20"/>
        <v/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04">
        <v>38286</v>
      </c>
      <c r="C426" s="26" t="s">
        <v>601</v>
      </c>
      <c r="D426" s="26" t="s">
        <v>553</v>
      </c>
      <c r="E426" s="26">
        <v>1</v>
      </c>
      <c r="F426" s="96"/>
      <c r="G426" s="131">
        <f>SUM($E$6:E426)</f>
        <v>182329.2</v>
      </c>
      <c r="H426" s="129">
        <f t="shared" si="18"/>
        <v>96.9546337743717</v>
      </c>
      <c r="I426" s="150" t="b">
        <f t="shared" si="19"/>
        <v>1</v>
      </c>
      <c r="J426" s="132" t="str">
        <f t="shared" si="20"/>
        <v/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04">
        <v>38286</v>
      </c>
      <c r="C427" s="26" t="s">
        <v>546</v>
      </c>
      <c r="D427" s="26" t="s">
        <v>547</v>
      </c>
      <c r="E427" s="26">
        <v>52</v>
      </c>
      <c r="F427" s="96"/>
      <c r="G427" s="131">
        <f>SUM($E$6:E427)</f>
        <v>182381.2</v>
      </c>
      <c r="H427" s="129">
        <f t="shared" si="18"/>
        <v>96.982285082863527</v>
      </c>
      <c r="I427" s="150" t="b">
        <f t="shared" si="19"/>
        <v>1</v>
      </c>
      <c r="J427" s="132" t="str">
        <f t="shared" si="20"/>
        <v/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04">
        <v>38286</v>
      </c>
      <c r="C428" s="26" t="s">
        <v>550</v>
      </c>
      <c r="D428" s="26" t="s">
        <v>545</v>
      </c>
      <c r="E428" s="26">
        <v>46</v>
      </c>
      <c r="F428" s="96"/>
      <c r="G428" s="131">
        <f>SUM($E$6:E428)</f>
        <v>182427.2</v>
      </c>
      <c r="H428" s="129">
        <f t="shared" si="18"/>
        <v>97.00674585576013</v>
      </c>
      <c r="I428" s="150" t="b">
        <f t="shared" si="19"/>
        <v>1</v>
      </c>
      <c r="J428" s="132" t="str">
        <f t="shared" si="20"/>
        <v/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04">
        <v>38286</v>
      </c>
      <c r="C429" s="26" t="s">
        <v>623</v>
      </c>
      <c r="D429" s="26" t="s">
        <v>553</v>
      </c>
      <c r="E429" s="26">
        <v>1</v>
      </c>
      <c r="F429" s="96"/>
      <c r="G429" s="131">
        <f>SUM($E$6:E429)</f>
        <v>182428.2</v>
      </c>
      <c r="H429" s="129">
        <f t="shared" si="18"/>
        <v>97.007277611692672</v>
      </c>
      <c r="I429" s="150" t="b">
        <f t="shared" si="19"/>
        <v>1</v>
      </c>
      <c r="J429" s="132" t="str">
        <f t="shared" si="20"/>
        <v/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04">
        <v>38286</v>
      </c>
      <c r="C430" s="26" t="s">
        <v>634</v>
      </c>
      <c r="D430" s="26" t="s">
        <v>547</v>
      </c>
      <c r="E430" s="26">
        <v>34</v>
      </c>
      <c r="F430" s="96"/>
      <c r="G430" s="131">
        <f>SUM($E$6:E430)</f>
        <v>182462.2</v>
      </c>
      <c r="H430" s="129">
        <f t="shared" si="18"/>
        <v>97.025357313398857</v>
      </c>
      <c r="I430" s="150" t="b">
        <f t="shared" si="19"/>
        <v>1</v>
      </c>
      <c r="J430" s="132" t="str">
        <f t="shared" si="20"/>
        <v/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04">
        <v>38286</v>
      </c>
      <c r="C431" s="26" t="s">
        <v>564</v>
      </c>
      <c r="D431" s="26" t="s">
        <v>545</v>
      </c>
      <c r="E431" s="26">
        <v>48</v>
      </c>
      <c r="F431" s="96"/>
      <c r="G431" s="131">
        <f>SUM($E$6:E431)</f>
        <v>182510.2</v>
      </c>
      <c r="H431" s="129">
        <f t="shared" si="18"/>
        <v>97.050881598160558</v>
      </c>
      <c r="I431" s="150" t="b">
        <f t="shared" si="19"/>
        <v>1</v>
      </c>
      <c r="J431" s="132" t="str">
        <f t="shared" si="20"/>
        <v/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04">
        <v>38286</v>
      </c>
      <c r="C432" s="26" t="s">
        <v>661</v>
      </c>
      <c r="D432" s="26" t="s">
        <v>553</v>
      </c>
      <c r="E432" s="26">
        <v>25</v>
      </c>
      <c r="F432" s="96"/>
      <c r="G432" s="131">
        <f>SUM($E$6:E432)</f>
        <v>182535.2</v>
      </c>
      <c r="H432" s="129">
        <f t="shared" si="18"/>
        <v>97.064175496473922</v>
      </c>
      <c r="I432" s="150" t="b">
        <f t="shared" si="19"/>
        <v>1</v>
      </c>
      <c r="J432" s="132" t="str">
        <f t="shared" si="20"/>
        <v/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04">
        <v>38286</v>
      </c>
      <c r="C433" s="26" t="s">
        <v>659</v>
      </c>
      <c r="D433" s="26" t="s">
        <v>553</v>
      </c>
      <c r="E433" s="26">
        <v>10</v>
      </c>
      <c r="F433" s="96"/>
      <c r="G433" s="131">
        <f>SUM($E$6:E433)</f>
        <v>182545.2</v>
      </c>
      <c r="H433" s="129">
        <f t="shared" si="18"/>
        <v>97.069493055799271</v>
      </c>
      <c r="I433" s="150" t="b">
        <f t="shared" si="19"/>
        <v>1</v>
      </c>
      <c r="J433" s="132" t="str">
        <f t="shared" si="20"/>
        <v/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04">
        <v>38286</v>
      </c>
      <c r="C434" s="26" t="s">
        <v>570</v>
      </c>
      <c r="D434" s="26" t="s">
        <v>553</v>
      </c>
      <c r="E434" s="26">
        <v>3</v>
      </c>
      <c r="F434" s="96"/>
      <c r="G434" s="131">
        <f>SUM($E$6:E434)</f>
        <v>182548.2</v>
      </c>
      <c r="H434" s="129">
        <f t="shared" si="18"/>
        <v>97.071088323596882</v>
      </c>
      <c r="I434" s="150" t="b">
        <f t="shared" si="19"/>
        <v>1</v>
      </c>
      <c r="J434" s="132" t="str">
        <f t="shared" si="20"/>
        <v/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04">
        <v>38286</v>
      </c>
      <c r="C435" s="26" t="s">
        <v>621</v>
      </c>
      <c r="D435" s="26" t="s">
        <v>553</v>
      </c>
      <c r="E435" s="26">
        <v>72</v>
      </c>
      <c r="F435" s="96"/>
      <c r="G435" s="131">
        <f>SUM($E$6:E435)</f>
        <v>182620.2</v>
      </c>
      <c r="H435" s="129">
        <f t="shared" si="18"/>
        <v>97.109374750739406</v>
      </c>
      <c r="I435" s="150" t="b">
        <f t="shared" si="19"/>
        <v>1</v>
      </c>
      <c r="J435" s="132" t="str">
        <f t="shared" si="20"/>
        <v/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04">
        <v>38286</v>
      </c>
      <c r="C436" s="26" t="s">
        <v>569</v>
      </c>
      <c r="D436" s="26" t="s">
        <v>545</v>
      </c>
      <c r="E436" s="26">
        <v>11</v>
      </c>
      <c r="F436" s="96"/>
      <c r="G436" s="131">
        <f>SUM($E$6:E436)</f>
        <v>182631.2</v>
      </c>
      <c r="H436" s="129">
        <f t="shared" si="18"/>
        <v>97.115224065997296</v>
      </c>
      <c r="I436" s="150" t="b">
        <f t="shared" si="19"/>
        <v>1</v>
      </c>
      <c r="J436" s="132" t="str">
        <f t="shared" si="20"/>
        <v/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04">
        <v>38286</v>
      </c>
      <c r="C437" s="26" t="s">
        <v>603</v>
      </c>
      <c r="D437" s="26" t="s">
        <v>545</v>
      </c>
      <c r="E437" s="26">
        <v>13</v>
      </c>
      <c r="F437" s="96"/>
      <c r="G437" s="131">
        <f>SUM($E$6:E437)</f>
        <v>182644.2</v>
      </c>
      <c r="H437" s="129">
        <f t="shared" si="18"/>
        <v>97.122136893120242</v>
      </c>
      <c r="I437" s="150" t="b">
        <f t="shared" si="19"/>
        <v>1</v>
      </c>
      <c r="J437" s="132" t="str">
        <f t="shared" si="20"/>
        <v/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04">
        <v>38286</v>
      </c>
      <c r="C438" s="26" t="s">
        <v>626</v>
      </c>
      <c r="D438" s="26" t="s">
        <v>547</v>
      </c>
      <c r="E438" s="26">
        <v>26</v>
      </c>
      <c r="F438" s="96"/>
      <c r="G438" s="131">
        <f>SUM($E$6:E438)</f>
        <v>182670.2</v>
      </c>
      <c r="H438" s="129">
        <f t="shared" si="18"/>
        <v>97.135962547366162</v>
      </c>
      <c r="I438" s="150" t="b">
        <f t="shared" si="19"/>
        <v>1</v>
      </c>
      <c r="J438" s="132" t="str">
        <f t="shared" si="20"/>
        <v/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04">
        <v>38286</v>
      </c>
      <c r="C439" s="26" t="s">
        <v>583</v>
      </c>
      <c r="D439" s="26" t="s">
        <v>545</v>
      </c>
      <c r="E439" s="26">
        <v>34</v>
      </c>
      <c r="F439" s="96"/>
      <c r="G439" s="131">
        <f>SUM($E$6:E439)</f>
        <v>182704.2</v>
      </c>
      <c r="H439" s="129">
        <f t="shared" si="18"/>
        <v>97.154042249072347</v>
      </c>
      <c r="I439" s="150" t="b">
        <f t="shared" si="19"/>
        <v>1</v>
      </c>
      <c r="J439" s="132" t="str">
        <f t="shared" si="20"/>
        <v/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04">
        <v>38286</v>
      </c>
      <c r="C440" s="26" t="s">
        <v>609</v>
      </c>
      <c r="D440" s="26" t="s">
        <v>547</v>
      </c>
      <c r="E440" s="26">
        <v>28</v>
      </c>
      <c r="F440" s="96"/>
      <c r="G440" s="131">
        <f>SUM($E$6:E440)</f>
        <v>182732.2</v>
      </c>
      <c r="H440" s="129">
        <f t="shared" si="18"/>
        <v>97.168931415183337</v>
      </c>
      <c r="I440" s="150" t="b">
        <f t="shared" si="19"/>
        <v>1</v>
      </c>
      <c r="J440" s="132" t="str">
        <f t="shared" si="20"/>
        <v/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04">
        <v>38286</v>
      </c>
      <c r="C441" s="26" t="s">
        <v>552</v>
      </c>
      <c r="D441" s="26" t="s">
        <v>553</v>
      </c>
      <c r="E441" s="26">
        <v>89</v>
      </c>
      <c r="F441" s="96"/>
      <c r="G441" s="131">
        <f>SUM($E$6:E441)</f>
        <v>182821.2</v>
      </c>
      <c r="H441" s="129">
        <f t="shared" si="18"/>
        <v>97.21625769317896</v>
      </c>
      <c r="I441" s="150" t="b">
        <f t="shared" si="19"/>
        <v>1</v>
      </c>
      <c r="J441" s="132" t="str">
        <f t="shared" si="20"/>
        <v/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04">
        <v>38286</v>
      </c>
      <c r="C442" s="26" t="s">
        <v>606</v>
      </c>
      <c r="D442" s="26" t="s">
        <v>545</v>
      </c>
      <c r="E442" s="26">
        <v>128</v>
      </c>
      <c r="F442" s="96"/>
      <c r="G442" s="131">
        <f>SUM($E$6:E442)</f>
        <v>182949.2</v>
      </c>
      <c r="H442" s="129">
        <f t="shared" si="18"/>
        <v>97.284322452543435</v>
      </c>
      <c r="I442" s="150" t="b">
        <f t="shared" si="19"/>
        <v>1</v>
      </c>
      <c r="J442" s="132" t="str">
        <f t="shared" si="20"/>
        <v/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04">
        <v>38286</v>
      </c>
      <c r="C443" s="26" t="s">
        <v>635</v>
      </c>
      <c r="D443" s="26" t="s">
        <v>547</v>
      </c>
      <c r="E443" s="26">
        <v>2</v>
      </c>
      <c r="F443" s="96"/>
      <c r="G443" s="131">
        <f>SUM($E$6:E443)</f>
        <v>182951.2</v>
      </c>
      <c r="H443" s="129">
        <f t="shared" si="18"/>
        <v>97.285385964408505</v>
      </c>
      <c r="I443" s="150" t="b">
        <f t="shared" si="19"/>
        <v>1</v>
      </c>
      <c r="J443" s="132" t="str">
        <f t="shared" si="20"/>
        <v/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04">
        <v>38286</v>
      </c>
      <c r="C444" s="26" t="s">
        <v>566</v>
      </c>
      <c r="D444" s="26" t="s">
        <v>553</v>
      </c>
      <c r="E444" s="26">
        <v>33</v>
      </c>
      <c r="F444" s="96"/>
      <c r="G444" s="131">
        <f>SUM($E$6:E444)</f>
        <v>182984.2</v>
      </c>
      <c r="H444" s="129">
        <f t="shared" si="18"/>
        <v>97.302933910182162</v>
      </c>
      <c r="I444" s="150" t="b">
        <f t="shared" si="19"/>
        <v>1</v>
      </c>
      <c r="J444" s="132" t="str">
        <f t="shared" si="20"/>
        <v/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04">
        <v>38286</v>
      </c>
      <c r="C445" s="26" t="s">
        <v>652</v>
      </c>
      <c r="D445" s="26" t="s">
        <v>553</v>
      </c>
      <c r="E445" s="26">
        <v>138</v>
      </c>
      <c r="F445" s="96"/>
      <c r="G445" s="131">
        <f>SUM($E$6:E445)</f>
        <v>183122.2</v>
      </c>
      <c r="H445" s="129">
        <f t="shared" si="18"/>
        <v>97.376316228872</v>
      </c>
      <c r="I445" s="150" t="b">
        <f t="shared" si="19"/>
        <v>1</v>
      </c>
      <c r="J445" s="132" t="str">
        <f t="shared" si="20"/>
        <v/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04">
        <v>38286</v>
      </c>
      <c r="C446" s="26" t="s">
        <v>607</v>
      </c>
      <c r="D446" s="26" t="s">
        <v>545</v>
      </c>
      <c r="E446" s="26">
        <v>2</v>
      </c>
      <c r="F446" s="96"/>
      <c r="G446" s="131">
        <f>SUM($E$6:E446)</f>
        <v>183124.2</v>
      </c>
      <c r="H446" s="129">
        <f t="shared" si="18"/>
        <v>97.377379740737084</v>
      </c>
      <c r="I446" s="150" t="b">
        <f t="shared" si="19"/>
        <v>1</v>
      </c>
      <c r="J446" s="132" t="str">
        <f t="shared" si="20"/>
        <v/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04">
        <v>38286</v>
      </c>
      <c r="C447" s="26" t="s">
        <v>651</v>
      </c>
      <c r="D447" s="26" t="s">
        <v>553</v>
      </c>
      <c r="E447" s="26">
        <v>8</v>
      </c>
      <c r="F447" s="96"/>
      <c r="G447" s="131">
        <f>SUM($E$6:E447)</f>
        <v>183132.2</v>
      </c>
      <c r="H447" s="129">
        <f t="shared" si="18"/>
        <v>97.381633788197362</v>
      </c>
      <c r="I447" s="150" t="b">
        <f t="shared" si="19"/>
        <v>1</v>
      </c>
      <c r="J447" s="132" t="str">
        <f t="shared" si="20"/>
        <v/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04">
        <v>38286</v>
      </c>
      <c r="C448" s="26" t="s">
        <v>581</v>
      </c>
      <c r="D448" s="26" t="s">
        <v>545</v>
      </c>
      <c r="E448" s="26">
        <v>1173</v>
      </c>
      <c r="F448" s="96"/>
      <c r="G448" s="131">
        <f>SUM($E$6:E448)</f>
        <v>184305.2</v>
      </c>
      <c r="H448" s="129">
        <f t="shared" si="18"/>
        <v>98.00538349706099</v>
      </c>
      <c r="I448" s="150" t="b">
        <f t="shared" si="19"/>
        <v>1</v>
      </c>
      <c r="J448" s="132" t="str">
        <f t="shared" si="20"/>
        <v/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04">
        <v>38286</v>
      </c>
      <c r="C449" s="26" t="s">
        <v>604</v>
      </c>
      <c r="D449" s="26" t="s">
        <v>545</v>
      </c>
      <c r="E449" s="26">
        <v>753</v>
      </c>
      <c r="F449" s="96"/>
      <c r="G449" s="131">
        <f>SUM($E$6:E449)</f>
        <v>185058.2</v>
      </c>
      <c r="H449" s="129">
        <f t="shared" si="18"/>
        <v>98.405795714259895</v>
      </c>
      <c r="I449" s="150" t="b">
        <f t="shared" si="19"/>
        <v>1</v>
      </c>
      <c r="J449" s="132" t="str">
        <f t="shared" si="20"/>
        <v/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04">
        <v>38286</v>
      </c>
      <c r="C450" s="26" t="s">
        <v>555</v>
      </c>
      <c r="D450" s="26" t="s">
        <v>545</v>
      </c>
      <c r="E450" s="26">
        <v>515</v>
      </c>
      <c r="F450" s="96"/>
      <c r="G450" s="131">
        <f>SUM($E$6:E450)</f>
        <v>185573.2</v>
      </c>
      <c r="H450" s="129">
        <f t="shared" si="18"/>
        <v>98.679650019515435</v>
      </c>
      <c r="I450" s="150" t="b">
        <f t="shared" si="19"/>
        <v>1</v>
      </c>
      <c r="J450" s="132" t="str">
        <f t="shared" si="20"/>
        <v/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04">
        <v>38286</v>
      </c>
      <c r="C451" s="26" t="s">
        <v>660</v>
      </c>
      <c r="D451" s="26" t="s">
        <v>553</v>
      </c>
      <c r="E451" s="26">
        <v>14</v>
      </c>
      <c r="F451" s="96"/>
      <c r="G451" s="131">
        <f>SUM($E$6:E451)</f>
        <v>185587.20000000001</v>
      </c>
      <c r="H451" s="129">
        <f t="shared" si="18"/>
        <v>98.687094602570937</v>
      </c>
      <c r="I451" s="150" t="b">
        <f t="shared" si="19"/>
        <v>1</v>
      </c>
      <c r="J451" s="132" t="str">
        <f t="shared" si="20"/>
        <v/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04">
        <v>38286</v>
      </c>
      <c r="C452" s="26" t="s">
        <v>558</v>
      </c>
      <c r="D452" s="26" t="s">
        <v>547</v>
      </c>
      <c r="E452" s="26">
        <v>12</v>
      </c>
      <c r="F452" s="96"/>
      <c r="G452" s="131">
        <f>SUM($E$6:E452)</f>
        <v>185599.2</v>
      </c>
      <c r="H452" s="129">
        <f t="shared" si="18"/>
        <v>98.693475673761355</v>
      </c>
      <c r="I452" s="150" t="b">
        <f t="shared" si="19"/>
        <v>1</v>
      </c>
      <c r="J452" s="132" t="str">
        <f t="shared" si="20"/>
        <v/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04">
        <v>38286</v>
      </c>
      <c r="C453" s="26" t="s">
        <v>645</v>
      </c>
      <c r="D453" s="26" t="s">
        <v>545</v>
      </c>
      <c r="E453" s="26">
        <v>82</v>
      </c>
      <c r="F453" s="96"/>
      <c r="G453" s="131">
        <f>SUM($E$6:E453)</f>
        <v>185681.2</v>
      </c>
      <c r="H453" s="129">
        <f t="shared" si="18"/>
        <v>98.737079660229227</v>
      </c>
      <c r="I453" s="150" t="b">
        <f t="shared" si="19"/>
        <v>1</v>
      </c>
      <c r="J453" s="132" t="str">
        <f t="shared" si="20"/>
        <v/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04">
        <v>38286</v>
      </c>
      <c r="C454" s="26" t="s">
        <v>593</v>
      </c>
      <c r="D454" s="26" t="s">
        <v>553</v>
      </c>
      <c r="E454" s="26">
        <v>1905</v>
      </c>
      <c r="F454" s="96"/>
      <c r="G454" s="131">
        <f>SUM($E$6:E454)</f>
        <v>187586.2</v>
      </c>
      <c r="H454" s="129">
        <f t="shared" si="18"/>
        <v>99.750074711708521</v>
      </c>
      <c r="I454" s="150" t="b">
        <f t="shared" si="19"/>
        <v>1</v>
      </c>
      <c r="J454" s="132" t="str">
        <f t="shared" si="20"/>
        <v/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04">
        <v>38286</v>
      </c>
      <c r="C455" s="26" t="s">
        <v>592</v>
      </c>
      <c r="D455" s="26" t="s">
        <v>545</v>
      </c>
      <c r="E455" s="26">
        <v>432</v>
      </c>
      <c r="F455" s="96"/>
      <c r="G455" s="131">
        <f>SUM($E$6:E455)</f>
        <v>188018.2</v>
      </c>
      <c r="H455" s="129">
        <f t="shared" ref="H455:H457" si="21">G455/SUM($E$6:$E$457)*100</f>
        <v>99.979793274563661</v>
      </c>
      <c r="I455" s="150" t="b">
        <f t="shared" ref="I455:I457" si="22">IF(H455&lt;=80,"Yes","")
=IF(H455&lt;=0.8,"Yes","")</f>
        <v>1</v>
      </c>
      <c r="J455" s="132" t="str">
        <f t="shared" ref="J455:J457" si="23">IF(H455&lt;=80,C455,"")</f>
        <v/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04">
        <v>38286</v>
      </c>
      <c r="C456" s="26" t="s">
        <v>616</v>
      </c>
      <c r="D456" s="26" t="s">
        <v>545</v>
      </c>
      <c r="E456" s="26">
        <v>1</v>
      </c>
      <c r="F456" s="96"/>
      <c r="G456" s="131">
        <f>SUM($E$6:E456)</f>
        <v>188019.20000000001</v>
      </c>
      <c r="H456" s="129">
        <f t="shared" si="21"/>
        <v>99.980325030496203</v>
      </c>
      <c r="I456" s="150" t="b">
        <f t="shared" si="22"/>
        <v>1</v>
      </c>
      <c r="J456" s="132" t="str">
        <f t="shared" si="23"/>
        <v/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thickBot="1">
      <c r="A457" s="11"/>
      <c r="B457" s="104">
        <v>38286</v>
      </c>
      <c r="C457" s="26" t="s">
        <v>653</v>
      </c>
      <c r="D457" s="26" t="s">
        <v>553</v>
      </c>
      <c r="E457" s="26">
        <v>37</v>
      </c>
      <c r="F457" s="96"/>
      <c r="G457" s="133">
        <f>SUM($E$6:E457)</f>
        <v>188056.2</v>
      </c>
      <c r="H457" s="152">
        <f t="shared" si="21"/>
        <v>100</v>
      </c>
      <c r="I457" s="153" t="b">
        <f t="shared" si="22"/>
        <v>1</v>
      </c>
      <c r="J457" s="132" t="str">
        <f t="shared" si="23"/>
        <v/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96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96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96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96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96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96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96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96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96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96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96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96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96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96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96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96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96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96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96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96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96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96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96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96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96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96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96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96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96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96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96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96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96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96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96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96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96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96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96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96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96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96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96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96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96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96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96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96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96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96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96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96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96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96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96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96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96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96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96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96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96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96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96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96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96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96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96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96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96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96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96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96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96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96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96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96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96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96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96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96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96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96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96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96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96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96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96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96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96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96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96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96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96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96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96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96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96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96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96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96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96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96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96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96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96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96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96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96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96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96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96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96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96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96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96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96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96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96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96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96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96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96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96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96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96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96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96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96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96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96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96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96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96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96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96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96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96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96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96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96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96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96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96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96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96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96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96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96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96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96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96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96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96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96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96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96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96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96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96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96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96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96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96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96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96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96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96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96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96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96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96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96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96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96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96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96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96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96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96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96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96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96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96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96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96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96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96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96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96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96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96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96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96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96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96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96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96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96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96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96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96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96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96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96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96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96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96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96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96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96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96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96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96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96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96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96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96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96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96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96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96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96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96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96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96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96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96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96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96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96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96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96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96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96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96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96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96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96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96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96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96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96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96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96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96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96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96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96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96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96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96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96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96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96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96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96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96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96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96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96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96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96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96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96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96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96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96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96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96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96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96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96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96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96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96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96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96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96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96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96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96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96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96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96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96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96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96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96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96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96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96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96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96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96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96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96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96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96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96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96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96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96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96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96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96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96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96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96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96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96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96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96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96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96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96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96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96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96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96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96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96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96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96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96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96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96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96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96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96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96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96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96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96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96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96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96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96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96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96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96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96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96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96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96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96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96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96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96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96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96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96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96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96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96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96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96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96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96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96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96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96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96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96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96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96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96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96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96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96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96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96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96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96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96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96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96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96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96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96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96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96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96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96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96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96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96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96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96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96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96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96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96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96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96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96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96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96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96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96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96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96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96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96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96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96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96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96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96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96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96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96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96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96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96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96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96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96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96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96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96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96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96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96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96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96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96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96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96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96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96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96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96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96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96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96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96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96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96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96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96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96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96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96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96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96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96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96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96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96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96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96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96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96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96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96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96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96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96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96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96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96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96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96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96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96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96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96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96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96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96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96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96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96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96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96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96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96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96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96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96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96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96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96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96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96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96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96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96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96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96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96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96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96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96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96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96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96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96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96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96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96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96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96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96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96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96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96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96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96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96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96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96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96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96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96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96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96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96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96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96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96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96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96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96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96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96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96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96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96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96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96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96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96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96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96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96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96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96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96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96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96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96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96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  <ignoredErrors>
    <ignoredError sqref="G7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000"/>
  <sheetViews>
    <sheetView showGridLines="0" workbookViewId="0">
      <selection activeCell="I45" sqref="I45"/>
    </sheetView>
  </sheetViews>
  <sheetFormatPr defaultColWidth="14.44140625" defaultRowHeight="15" customHeight="1"/>
  <cols>
    <col min="1" max="1" width="3.5546875" customWidth="1"/>
    <col min="2" max="2" width="18.88671875" customWidth="1"/>
    <col min="3" max="3" width="21" customWidth="1"/>
    <col min="4" max="4" width="13.109375" customWidth="1"/>
    <col min="5" max="5" width="6.88671875" customWidth="1"/>
    <col min="6" max="6" width="9.109375" customWidth="1"/>
    <col min="7" max="7" width="17.109375" customWidth="1"/>
    <col min="8" max="26" width="9.109375" customWidth="1"/>
  </cols>
  <sheetData>
    <row r="1" spans="1:26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4.75" customHeight="1">
      <c r="A2" s="11"/>
      <c r="B2" s="105" t="s">
        <v>662</v>
      </c>
      <c r="C2" s="106"/>
      <c r="D2" s="106"/>
      <c r="E2" s="106"/>
      <c r="F2" s="106"/>
      <c r="G2" s="106"/>
      <c r="H2" s="106"/>
      <c r="I2" s="106"/>
      <c r="J2" s="10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4.75" customHeight="1">
      <c r="A3" s="11"/>
      <c r="B3" s="108" t="s">
        <v>663</v>
      </c>
      <c r="C3" s="109"/>
      <c r="D3" s="109"/>
      <c r="E3" s="109"/>
      <c r="F3" s="109"/>
      <c r="G3" s="109"/>
      <c r="H3" s="109"/>
      <c r="I3" s="109"/>
      <c r="J3" s="1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7.5" customHeight="1">
      <c r="A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9.5" customHeight="1">
      <c r="A6" s="111"/>
      <c r="B6" s="112" t="s">
        <v>664</v>
      </c>
      <c r="C6" s="112" t="s">
        <v>665</v>
      </c>
      <c r="D6" s="112" t="s">
        <v>666</v>
      </c>
      <c r="E6" s="111"/>
      <c r="F6" s="111"/>
      <c r="G6" s="113" t="s">
        <v>667</v>
      </c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 spans="1:26" ht="13.5" customHeight="1">
      <c r="A7" s="11"/>
      <c r="B7" s="114" t="s">
        <v>668</v>
      </c>
      <c r="C7" s="114" t="s">
        <v>71</v>
      </c>
      <c r="D7" s="86">
        <v>181</v>
      </c>
      <c r="E7" s="11"/>
      <c r="F7" s="11"/>
      <c r="G7" s="86">
        <f>1+COUNTIFS($B$7:$B$56, B7, $D$7:$D$56, "&gt;"&amp;D7)</f>
        <v>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4" t="s">
        <v>668</v>
      </c>
      <c r="C8" s="114" t="s">
        <v>44</v>
      </c>
      <c r="D8" s="86">
        <v>121</v>
      </c>
      <c r="E8" s="11"/>
      <c r="F8" s="11"/>
      <c r="G8" s="86">
        <f t="shared" ref="G8:G56" si="0">1+COUNTIFS($B$7:$B$56, B8, $D$7:$D$56, "&gt;"&amp;D8)</f>
        <v>10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14" t="s">
        <v>669</v>
      </c>
      <c r="C9" s="114" t="s">
        <v>50</v>
      </c>
      <c r="D9" s="86">
        <v>152</v>
      </c>
      <c r="E9" s="11"/>
      <c r="F9" s="11"/>
      <c r="G9" s="86">
        <f t="shared" si="0"/>
        <v>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4" t="s">
        <v>669</v>
      </c>
      <c r="C10" s="114" t="s">
        <v>61</v>
      </c>
      <c r="D10" s="86">
        <v>197</v>
      </c>
      <c r="E10" s="11"/>
      <c r="F10" s="11"/>
      <c r="G10" s="86">
        <f t="shared" si="0"/>
        <v>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4" t="s">
        <v>670</v>
      </c>
      <c r="C11" s="114" t="s">
        <v>57</v>
      </c>
      <c r="D11" s="86">
        <v>117</v>
      </c>
      <c r="E11" s="11"/>
      <c r="F11" s="11"/>
      <c r="G11" s="86">
        <f t="shared" si="0"/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14" t="s">
        <v>670</v>
      </c>
      <c r="C12" s="114" t="s">
        <v>80</v>
      </c>
      <c r="D12" s="86">
        <v>158</v>
      </c>
      <c r="E12" s="11"/>
      <c r="F12" s="11"/>
      <c r="G12" s="86">
        <f t="shared" si="0"/>
        <v>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4" t="s">
        <v>670</v>
      </c>
      <c r="C13" s="114" t="s">
        <v>58</v>
      </c>
      <c r="D13" s="86">
        <v>102</v>
      </c>
      <c r="E13" s="11"/>
      <c r="F13" s="11"/>
      <c r="G13" s="86">
        <f t="shared" si="0"/>
        <v>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14" t="s">
        <v>671</v>
      </c>
      <c r="C14" s="114" t="s">
        <v>72</v>
      </c>
      <c r="D14" s="86">
        <v>168</v>
      </c>
      <c r="E14" s="11"/>
      <c r="F14" s="11"/>
      <c r="G14" s="86">
        <f t="shared" si="0"/>
        <v>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14" t="s">
        <v>670</v>
      </c>
      <c r="C15" s="114" t="s">
        <v>73</v>
      </c>
      <c r="D15" s="86">
        <v>154</v>
      </c>
      <c r="E15" s="11"/>
      <c r="F15" s="11"/>
      <c r="G15" s="86">
        <f t="shared" si="0"/>
        <v>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14" t="s">
        <v>668</v>
      </c>
      <c r="C16" s="114" t="s">
        <v>87</v>
      </c>
      <c r="D16" s="86">
        <v>146</v>
      </c>
      <c r="E16" s="11"/>
      <c r="F16" s="11"/>
      <c r="G16" s="86">
        <f t="shared" si="0"/>
        <v>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14" t="s">
        <v>668</v>
      </c>
      <c r="C17" s="114" t="s">
        <v>81</v>
      </c>
      <c r="D17" s="86">
        <v>187</v>
      </c>
      <c r="E17" s="11"/>
      <c r="F17" s="11"/>
      <c r="G17" s="86">
        <f t="shared" si="0"/>
        <v>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14" t="s">
        <v>672</v>
      </c>
      <c r="C18" s="114" t="s">
        <v>45</v>
      </c>
      <c r="D18" s="86">
        <v>164</v>
      </c>
      <c r="E18" s="11"/>
      <c r="F18" s="11"/>
      <c r="G18" s="86">
        <f t="shared" si="0"/>
        <v>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4" t="s">
        <v>673</v>
      </c>
      <c r="C19" s="114" t="s">
        <v>55</v>
      </c>
      <c r="D19" s="86">
        <v>169</v>
      </c>
      <c r="E19" s="11"/>
      <c r="F19" s="11"/>
      <c r="G19" s="86">
        <f t="shared" si="0"/>
        <v>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4" t="s">
        <v>672</v>
      </c>
      <c r="C20" s="114" t="s">
        <v>77</v>
      </c>
      <c r="D20" s="86">
        <v>118</v>
      </c>
      <c r="E20" s="11"/>
      <c r="F20" s="11"/>
      <c r="G20" s="86">
        <f t="shared" si="0"/>
        <v>7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4" t="s">
        <v>670</v>
      </c>
      <c r="C21" s="114" t="s">
        <v>82</v>
      </c>
      <c r="D21" s="86">
        <v>122</v>
      </c>
      <c r="E21" s="11"/>
      <c r="F21" s="11"/>
      <c r="G21" s="86">
        <f t="shared" si="0"/>
        <v>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4" t="s">
        <v>668</v>
      </c>
      <c r="C22" s="114" t="s">
        <v>69</v>
      </c>
      <c r="D22" s="86">
        <v>151</v>
      </c>
      <c r="E22" s="11"/>
      <c r="F22" s="11"/>
      <c r="G22" s="86">
        <f t="shared" si="0"/>
        <v>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4" t="s">
        <v>669</v>
      </c>
      <c r="C23" s="114" t="s">
        <v>83</v>
      </c>
      <c r="D23" s="86">
        <v>156</v>
      </c>
      <c r="E23" s="11"/>
      <c r="F23" s="11"/>
      <c r="G23" s="86">
        <f t="shared" si="0"/>
        <v>3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4" t="s">
        <v>673</v>
      </c>
      <c r="C24" s="114" t="s">
        <v>59</v>
      </c>
      <c r="D24" s="86">
        <v>149</v>
      </c>
      <c r="E24" s="11"/>
      <c r="F24" s="11"/>
      <c r="G24" s="86">
        <f t="shared" si="0"/>
        <v>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4" t="s">
        <v>668</v>
      </c>
      <c r="C25" s="114" t="s">
        <v>56</v>
      </c>
      <c r="D25" s="86">
        <v>161</v>
      </c>
      <c r="E25" s="11"/>
      <c r="F25" s="11"/>
      <c r="G25" s="86">
        <f t="shared" si="0"/>
        <v>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4" t="s">
        <v>672</v>
      </c>
      <c r="C26" s="114" t="s">
        <v>68</v>
      </c>
      <c r="D26" s="86">
        <v>160</v>
      </c>
      <c r="E26" s="11"/>
      <c r="F26" s="11"/>
      <c r="G26" s="86">
        <f t="shared" si="0"/>
        <v>3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4" t="s">
        <v>669</v>
      </c>
      <c r="C27" s="114" t="s">
        <v>48</v>
      </c>
      <c r="D27" s="86">
        <v>161</v>
      </c>
      <c r="E27" s="11"/>
      <c r="F27" s="11"/>
      <c r="G27" s="86">
        <f t="shared" si="0"/>
        <v>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4" t="s">
        <v>670</v>
      </c>
      <c r="C28" s="114" t="s">
        <v>76</v>
      </c>
      <c r="D28" s="86">
        <v>112</v>
      </c>
      <c r="E28" s="11"/>
      <c r="F28" s="11"/>
      <c r="G28" s="86">
        <f t="shared" si="0"/>
        <v>10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4" t="s">
        <v>671</v>
      </c>
      <c r="C29" s="114" t="s">
        <v>36</v>
      </c>
      <c r="D29" s="86">
        <v>183</v>
      </c>
      <c r="E29" s="11"/>
      <c r="F29" s="11"/>
      <c r="G29" s="86">
        <f t="shared" si="0"/>
        <v>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4" t="s">
        <v>669</v>
      </c>
      <c r="C30" s="114" t="s">
        <v>86</v>
      </c>
      <c r="D30" s="86">
        <v>151</v>
      </c>
      <c r="E30" s="11"/>
      <c r="F30" s="11"/>
      <c r="G30" s="86">
        <f t="shared" si="0"/>
        <v>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4" t="s">
        <v>673</v>
      </c>
      <c r="C31" s="114" t="s">
        <v>49</v>
      </c>
      <c r="D31" s="86">
        <v>139</v>
      </c>
      <c r="E31" s="11"/>
      <c r="F31" s="11"/>
      <c r="G31" s="86">
        <f t="shared" si="0"/>
        <v>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4" t="s">
        <v>672</v>
      </c>
      <c r="C32" s="114" t="s">
        <v>47</v>
      </c>
      <c r="D32" s="86">
        <v>135</v>
      </c>
      <c r="E32" s="11"/>
      <c r="F32" s="11"/>
      <c r="G32" s="86">
        <f t="shared" si="0"/>
        <v>5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4" t="s">
        <v>670</v>
      </c>
      <c r="C33" s="114" t="s">
        <v>43</v>
      </c>
      <c r="D33" s="86">
        <v>177</v>
      </c>
      <c r="E33" s="11"/>
      <c r="F33" s="11"/>
      <c r="G33" s="86">
        <f t="shared" si="0"/>
        <v>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4" t="s">
        <v>672</v>
      </c>
      <c r="C34" s="114" t="s">
        <v>43</v>
      </c>
      <c r="D34" s="86">
        <v>141</v>
      </c>
      <c r="E34" s="11"/>
      <c r="F34" s="11"/>
      <c r="G34" s="86">
        <f t="shared" si="0"/>
        <v>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4" t="s">
        <v>673</v>
      </c>
      <c r="C35" s="114" t="s">
        <v>53</v>
      </c>
      <c r="D35" s="86">
        <v>159</v>
      </c>
      <c r="E35" s="11"/>
      <c r="F35" s="11"/>
      <c r="G35" s="86">
        <f t="shared" si="0"/>
        <v>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4" t="s">
        <v>668</v>
      </c>
      <c r="C36" s="114" t="s">
        <v>40</v>
      </c>
      <c r="D36" s="86">
        <v>162</v>
      </c>
      <c r="E36" s="11"/>
      <c r="F36" s="11"/>
      <c r="G36" s="86">
        <f t="shared" si="0"/>
        <v>3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4" t="s">
        <v>671</v>
      </c>
      <c r="C37" s="114" t="s">
        <v>40</v>
      </c>
      <c r="D37" s="86">
        <v>174</v>
      </c>
      <c r="E37" s="11"/>
      <c r="F37" s="11"/>
      <c r="G37" s="86">
        <f t="shared" si="0"/>
        <v>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4" t="s">
        <v>668</v>
      </c>
      <c r="C38" s="114" t="s">
        <v>78</v>
      </c>
      <c r="D38" s="86">
        <v>107</v>
      </c>
      <c r="E38" s="11"/>
      <c r="F38" s="11"/>
      <c r="G38" s="86">
        <f t="shared" si="0"/>
        <v>11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4" t="s">
        <v>669</v>
      </c>
      <c r="C39" s="114" t="s">
        <v>84</v>
      </c>
      <c r="D39" s="86">
        <v>156</v>
      </c>
      <c r="E39" s="11"/>
      <c r="F39" s="11"/>
      <c r="G39" s="86">
        <f t="shared" si="0"/>
        <v>3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4" t="s">
        <v>669</v>
      </c>
      <c r="C40" s="114" t="s">
        <v>42</v>
      </c>
      <c r="D40" s="86">
        <v>114</v>
      </c>
      <c r="E40" s="11"/>
      <c r="F40" s="11"/>
      <c r="G40" s="86">
        <f t="shared" si="0"/>
        <v>7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4" t="s">
        <v>672</v>
      </c>
      <c r="C41" s="114" t="s">
        <v>63</v>
      </c>
      <c r="D41" s="86">
        <v>128</v>
      </c>
      <c r="E41" s="11"/>
      <c r="F41" s="11"/>
      <c r="G41" s="86">
        <f t="shared" si="0"/>
        <v>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4" t="s">
        <v>670</v>
      </c>
      <c r="C42" s="114" t="s">
        <v>62</v>
      </c>
      <c r="D42" s="86">
        <v>160</v>
      </c>
      <c r="E42" s="11"/>
      <c r="F42" s="11"/>
      <c r="G42" s="86">
        <f t="shared" si="0"/>
        <v>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4" t="s">
        <v>673</v>
      </c>
      <c r="C43" s="114" t="s">
        <v>74</v>
      </c>
      <c r="D43" s="86">
        <v>141</v>
      </c>
      <c r="E43" s="11"/>
      <c r="F43" s="11"/>
      <c r="G43" s="86">
        <f t="shared" si="0"/>
        <v>4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4" t="s">
        <v>668</v>
      </c>
      <c r="C44" s="114" t="s">
        <v>85</v>
      </c>
      <c r="D44" s="86">
        <v>141</v>
      </c>
      <c r="E44" s="11"/>
      <c r="F44" s="11"/>
      <c r="G44" s="86">
        <f t="shared" si="0"/>
        <v>7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4" t="s">
        <v>670</v>
      </c>
      <c r="C45" s="114" t="s">
        <v>65</v>
      </c>
      <c r="D45" s="86">
        <v>142</v>
      </c>
      <c r="E45" s="11"/>
      <c r="F45" s="11"/>
      <c r="G45" s="86">
        <f t="shared" si="0"/>
        <v>6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4" t="s">
        <v>671</v>
      </c>
      <c r="C46" s="114" t="s">
        <v>54</v>
      </c>
      <c r="D46" s="86">
        <v>115</v>
      </c>
      <c r="E46" s="11"/>
      <c r="F46" s="11"/>
      <c r="G46" s="86">
        <f t="shared" si="0"/>
        <v>8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4" t="s">
        <v>671</v>
      </c>
      <c r="C47" s="114" t="s">
        <v>46</v>
      </c>
      <c r="D47" s="86">
        <v>147</v>
      </c>
      <c r="E47" s="11"/>
      <c r="F47" s="11"/>
      <c r="G47" s="86">
        <f t="shared" si="0"/>
        <v>7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4" t="s">
        <v>671</v>
      </c>
      <c r="C48" s="114" t="s">
        <v>64</v>
      </c>
      <c r="D48" s="86">
        <v>179</v>
      </c>
      <c r="E48" s="11"/>
      <c r="F48" s="11"/>
      <c r="G48" s="86">
        <f t="shared" si="0"/>
        <v>2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4" t="s">
        <v>673</v>
      </c>
      <c r="C49" s="114" t="s">
        <v>60</v>
      </c>
      <c r="D49" s="86">
        <v>131</v>
      </c>
      <c r="E49" s="11"/>
      <c r="F49" s="11"/>
      <c r="G49" s="86">
        <f t="shared" si="0"/>
        <v>6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4" t="s">
        <v>671</v>
      </c>
      <c r="C50" s="114" t="s">
        <v>66</v>
      </c>
      <c r="D50" s="86">
        <v>164</v>
      </c>
      <c r="E50" s="11"/>
      <c r="F50" s="11"/>
      <c r="G50" s="86">
        <f t="shared" si="0"/>
        <v>6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4" t="s">
        <v>668</v>
      </c>
      <c r="C51" s="114" t="s">
        <v>79</v>
      </c>
      <c r="D51" s="86">
        <v>125</v>
      </c>
      <c r="E51" s="11"/>
      <c r="F51" s="11"/>
      <c r="G51" s="86">
        <f t="shared" si="0"/>
        <v>9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4" t="s">
        <v>672</v>
      </c>
      <c r="C52" s="114" t="s">
        <v>51</v>
      </c>
      <c r="D52" s="86">
        <v>196</v>
      </c>
      <c r="E52" s="11"/>
      <c r="F52" s="11"/>
      <c r="G52" s="86">
        <f t="shared" si="0"/>
        <v>1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4" t="s">
        <v>670</v>
      </c>
      <c r="C53" s="114" t="s">
        <v>52</v>
      </c>
      <c r="D53" s="86">
        <v>115</v>
      </c>
      <c r="E53" s="11"/>
      <c r="F53" s="11"/>
      <c r="G53" s="86">
        <f t="shared" si="0"/>
        <v>9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4" t="s">
        <v>670</v>
      </c>
      <c r="C54" s="114" t="s">
        <v>67</v>
      </c>
      <c r="D54" s="86">
        <v>183</v>
      </c>
      <c r="E54" s="11"/>
      <c r="F54" s="11"/>
      <c r="G54" s="86">
        <f t="shared" si="0"/>
        <v>1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4" t="s">
        <v>668</v>
      </c>
      <c r="C55" s="114" t="s">
        <v>70</v>
      </c>
      <c r="D55" s="86">
        <v>135</v>
      </c>
      <c r="E55" s="11"/>
      <c r="F55" s="11"/>
      <c r="G55" s="86">
        <f t="shared" si="0"/>
        <v>8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4" t="s">
        <v>671</v>
      </c>
      <c r="C56" s="114" t="s">
        <v>75</v>
      </c>
      <c r="D56" s="86">
        <v>173</v>
      </c>
      <c r="E56" s="11"/>
      <c r="F56" s="11"/>
      <c r="G56" s="86">
        <f t="shared" si="0"/>
        <v>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000"/>
  <sheetViews>
    <sheetView showGridLines="0" topLeftCell="B110" workbookViewId="0">
      <selection activeCell="F131" sqref="F131:G131"/>
    </sheetView>
  </sheetViews>
  <sheetFormatPr defaultColWidth="14.44140625" defaultRowHeight="15" customHeight="1"/>
  <cols>
    <col min="1" max="1" width="9.109375" customWidth="1"/>
    <col min="2" max="2" width="20.109375" customWidth="1"/>
    <col min="3" max="3" width="14.5546875" customWidth="1"/>
    <col min="4" max="4" width="13.21875" bestFit="1" customWidth="1"/>
    <col min="5" max="5" width="19.109375" bestFit="1" customWidth="1"/>
    <col min="6" max="6" width="14.33203125" bestFit="1" customWidth="1"/>
    <col min="7" max="7" width="81.6640625" customWidth="1"/>
    <col min="8" max="8" width="23.88671875" bestFit="1" customWidth="1"/>
    <col min="9" max="9" width="28.44140625" bestFit="1" customWidth="1"/>
    <col min="10" max="11" width="15.44140625" bestFit="1" customWidth="1"/>
    <col min="12" max="12" width="8.5546875" bestFit="1" customWidth="1"/>
    <col min="13" max="26" width="9.109375" customWidth="1"/>
  </cols>
  <sheetData>
    <row r="1" spans="1:26" ht="6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11"/>
      <c r="B2" s="115" t="s">
        <v>674</v>
      </c>
      <c r="C2" s="116"/>
      <c r="D2" s="116"/>
      <c r="E2" s="116"/>
      <c r="F2" s="116"/>
      <c r="G2" s="116"/>
      <c r="H2" s="116"/>
      <c r="I2" s="116"/>
      <c r="J2" s="11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18" t="s">
        <v>675</v>
      </c>
      <c r="C3" s="119"/>
      <c r="D3" s="119"/>
      <c r="E3" s="119"/>
      <c r="F3" s="119"/>
      <c r="G3" s="119"/>
      <c r="H3" s="119"/>
      <c r="I3" s="119"/>
      <c r="J3" s="12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21" t="s">
        <v>676</v>
      </c>
      <c r="C4" s="122"/>
      <c r="D4" s="122"/>
      <c r="E4" s="122"/>
      <c r="F4" s="122"/>
      <c r="G4" s="122"/>
      <c r="H4" s="122"/>
      <c r="I4" s="122"/>
      <c r="J4" s="12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15" t="s">
        <v>677</v>
      </c>
      <c r="C6" s="116"/>
      <c r="D6" s="116"/>
      <c r="E6" s="116"/>
      <c r="F6" s="116"/>
      <c r="G6" s="116"/>
      <c r="H6" s="116"/>
      <c r="I6" s="116"/>
      <c r="J6" s="11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18">
        <v>1</v>
      </c>
      <c r="C7" s="119" t="s">
        <v>678</v>
      </c>
      <c r="D7" s="119"/>
      <c r="E7" s="119"/>
      <c r="F7" s="119"/>
      <c r="G7" s="119"/>
      <c r="H7" s="119"/>
      <c r="I7" s="119"/>
      <c r="J7" s="12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8">
        <v>2</v>
      </c>
      <c r="C8" s="119" t="s">
        <v>679</v>
      </c>
      <c r="D8" s="119"/>
      <c r="E8" s="119"/>
      <c r="F8" s="119"/>
      <c r="G8" s="119"/>
      <c r="H8" s="119"/>
      <c r="I8" s="119"/>
      <c r="J8" s="12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21">
        <v>3</v>
      </c>
      <c r="C9" s="122" t="s">
        <v>680</v>
      </c>
      <c r="D9" s="122"/>
      <c r="E9" s="122"/>
      <c r="F9" s="122"/>
      <c r="G9" s="122"/>
      <c r="H9" s="122"/>
      <c r="I9" s="122"/>
      <c r="J9" s="12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5" t="s">
        <v>476</v>
      </c>
      <c r="C11" s="116"/>
      <c r="D11" s="116"/>
      <c r="E11" s="116"/>
      <c r="F11" s="116"/>
      <c r="G11" s="116"/>
      <c r="H11" s="116"/>
      <c r="I11" s="116"/>
      <c r="J11" s="1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21" t="s">
        <v>681</v>
      </c>
      <c r="C12" s="124">
        <v>40346</v>
      </c>
      <c r="D12" s="122"/>
      <c r="E12" s="122"/>
      <c r="F12" s="122"/>
      <c r="G12" s="122"/>
      <c r="H12" s="122"/>
      <c r="I12" s="122"/>
      <c r="J12" s="12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25" t="s">
        <v>682</v>
      </c>
      <c r="C14" s="125" t="s">
        <v>480</v>
      </c>
      <c r="D14" s="125" t="s">
        <v>683</v>
      </c>
      <c r="E14" s="125" t="s">
        <v>684</v>
      </c>
      <c r="F14" s="11" t="s">
        <v>694</v>
      </c>
      <c r="G14" s="11" t="s">
        <v>690</v>
      </c>
      <c r="H14" s="11" t="s">
        <v>691</v>
      </c>
      <c r="I14" s="11" t="s">
        <v>692</v>
      </c>
      <c r="J14" s="11" t="s">
        <v>693</v>
      </c>
      <c r="K14" s="11" t="s">
        <v>695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26">
        <v>1</v>
      </c>
      <c r="C15" s="104">
        <v>35352.73833966197</v>
      </c>
      <c r="D15" s="149">
        <v>22218.20877016538</v>
      </c>
      <c r="E15" s="126">
        <v>647593.46753993514</v>
      </c>
      <c r="F15" s="11">
        <f>E15/12</f>
        <v>53966.122294994595</v>
      </c>
      <c r="G15" s="148">
        <f>DATEDIF(D15, DATE(2010,6,17), "Y")</f>
        <v>49</v>
      </c>
      <c r="H15" s="11">
        <f>MAX(60 - G15, 0)</f>
        <v>11</v>
      </c>
      <c r="I15" s="11">
        <f>DATEDIF(C15, DATE(2010,6,17), "Y")</f>
        <v>13</v>
      </c>
      <c r="J15" s="127">
        <f>H15*F15</f>
        <v>593627.3452449406</v>
      </c>
      <c r="K15" s="11">
        <f>I15*F15</f>
        <v>701559.58983492968</v>
      </c>
      <c r="L15" s="11" t="str">
        <f>IF(J15 &gt; K15, "Option 1", IF(K15 &gt; J15, "Option 2", "Equal"))</f>
        <v>Option 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26">
        <v>2</v>
      </c>
      <c r="C16" s="104">
        <v>34712.115247167472</v>
      </c>
      <c r="D16" s="149">
        <v>23989.963646325759</v>
      </c>
      <c r="E16" s="126">
        <v>627099.38014700287</v>
      </c>
      <c r="F16" s="11">
        <f t="shared" ref="F16:F79" si="0">E16/12</f>
        <v>52258.281678916908</v>
      </c>
      <c r="G16" s="148">
        <f t="shared" ref="G16:G79" si="1">DATEDIF(D16, DATE(2010,6,17), "Y")</f>
        <v>44</v>
      </c>
      <c r="H16" s="11">
        <f t="shared" ref="H16:H79" si="2">MAX(60 - G16, 0)</f>
        <v>16</v>
      </c>
      <c r="I16" s="11">
        <f t="shared" ref="I16:I79" si="3">DATEDIF(C16, DATE(2010,6,17), "Y")</f>
        <v>15</v>
      </c>
      <c r="J16" s="127">
        <f t="shared" ref="J16:J79" si="4">H16*F16</f>
        <v>836132.50686267053</v>
      </c>
      <c r="K16" s="11">
        <f t="shared" ref="K16:K79" si="5">I16*F16</f>
        <v>783874.22518375365</v>
      </c>
      <c r="L16" s="11" t="str">
        <f t="shared" ref="L16:L79" si="6">IF(J16 &gt; K16, "Option 1", IF(K16 &gt; J16, "Option 2", "Equal"))</f>
        <v>Option 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26">
        <v>3</v>
      </c>
      <c r="C17" s="104">
        <v>34906.226011602892</v>
      </c>
      <c r="D17" s="149">
        <v>24988.254325970738</v>
      </c>
      <c r="E17" s="126">
        <v>238729.95007432235</v>
      </c>
      <c r="F17" s="11">
        <f t="shared" si="0"/>
        <v>19894.16250619353</v>
      </c>
      <c r="G17" s="148">
        <f t="shared" si="1"/>
        <v>42</v>
      </c>
      <c r="H17" s="11">
        <f t="shared" si="2"/>
        <v>18</v>
      </c>
      <c r="I17" s="11">
        <f t="shared" si="3"/>
        <v>14</v>
      </c>
      <c r="J17" s="127">
        <f t="shared" si="4"/>
        <v>358094.92511148355</v>
      </c>
      <c r="K17" s="11">
        <f t="shared" si="5"/>
        <v>278518.27508670941</v>
      </c>
      <c r="L17" s="11" t="str">
        <f t="shared" si="6"/>
        <v>Option 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26">
        <v>4</v>
      </c>
      <c r="C18" s="104">
        <v>35170.65396305178</v>
      </c>
      <c r="D18" s="149">
        <v>24770.188738569988</v>
      </c>
      <c r="E18" s="126">
        <v>646392.8779107884</v>
      </c>
      <c r="F18" s="11">
        <f t="shared" si="0"/>
        <v>53866.073159232365</v>
      </c>
      <c r="G18" s="148">
        <f t="shared" si="1"/>
        <v>42</v>
      </c>
      <c r="H18" s="11">
        <f t="shared" si="2"/>
        <v>18</v>
      </c>
      <c r="I18" s="11">
        <f t="shared" si="3"/>
        <v>14</v>
      </c>
      <c r="J18" s="127">
        <f t="shared" si="4"/>
        <v>969589.31686618261</v>
      </c>
      <c r="K18" s="11">
        <f t="shared" si="5"/>
        <v>754125.02422925306</v>
      </c>
      <c r="L18" s="11" t="str">
        <f t="shared" si="6"/>
        <v>Option 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26">
        <v>5</v>
      </c>
      <c r="C19" s="104">
        <v>36608.787127072159</v>
      </c>
      <c r="D19" s="149">
        <v>26647.718222343257</v>
      </c>
      <c r="E19" s="126">
        <v>288492.77951886272</v>
      </c>
      <c r="F19" s="11">
        <f t="shared" si="0"/>
        <v>24041.064959905227</v>
      </c>
      <c r="G19" s="148">
        <f t="shared" si="1"/>
        <v>37</v>
      </c>
      <c r="H19" s="11">
        <f t="shared" si="2"/>
        <v>23</v>
      </c>
      <c r="I19" s="11">
        <f t="shared" si="3"/>
        <v>10</v>
      </c>
      <c r="J19" s="127">
        <f t="shared" si="4"/>
        <v>552944.49407782021</v>
      </c>
      <c r="K19" s="11">
        <f t="shared" si="5"/>
        <v>240410.64959905227</v>
      </c>
      <c r="L19" s="11" t="str">
        <f t="shared" si="6"/>
        <v>Option 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26">
        <v>6</v>
      </c>
      <c r="C20" s="104">
        <v>36243.354345302039</v>
      </c>
      <c r="D20" s="149">
        <v>23720.218037112663</v>
      </c>
      <c r="E20" s="126">
        <v>210627.89149066363</v>
      </c>
      <c r="F20" s="11">
        <f t="shared" si="0"/>
        <v>17552.324290888635</v>
      </c>
      <c r="G20" s="148">
        <f t="shared" si="1"/>
        <v>45</v>
      </c>
      <c r="H20" s="11">
        <f t="shared" si="2"/>
        <v>15</v>
      </c>
      <c r="I20" s="11">
        <f t="shared" si="3"/>
        <v>11</v>
      </c>
      <c r="J20" s="127">
        <f t="shared" si="4"/>
        <v>263284.86436332954</v>
      </c>
      <c r="K20" s="11">
        <f t="shared" si="5"/>
        <v>193075.56719977499</v>
      </c>
      <c r="L20" s="11" t="str">
        <f t="shared" si="6"/>
        <v>Option 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26">
        <v>7</v>
      </c>
      <c r="C21" s="104">
        <v>34137.108715704875</v>
      </c>
      <c r="D21" s="149">
        <v>20877.316467724602</v>
      </c>
      <c r="E21" s="126">
        <v>347417.62090283446</v>
      </c>
      <c r="F21" s="11">
        <f t="shared" si="0"/>
        <v>28951.468408569537</v>
      </c>
      <c r="G21" s="148">
        <f t="shared" si="1"/>
        <v>53</v>
      </c>
      <c r="H21" s="11">
        <f t="shared" si="2"/>
        <v>7</v>
      </c>
      <c r="I21" s="11">
        <f t="shared" si="3"/>
        <v>17</v>
      </c>
      <c r="J21" s="127">
        <f t="shared" si="4"/>
        <v>202660.27885998675</v>
      </c>
      <c r="K21" s="11">
        <f t="shared" si="5"/>
        <v>492174.96294568211</v>
      </c>
      <c r="L21" s="11" t="str">
        <f t="shared" si="6"/>
        <v>Option 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26">
        <v>8</v>
      </c>
      <c r="C22" s="104">
        <v>35545.625700153512</v>
      </c>
      <c r="D22" s="149">
        <v>24307.840282688354</v>
      </c>
      <c r="E22" s="126">
        <v>372843.0885604971</v>
      </c>
      <c r="F22" s="11">
        <f t="shared" si="0"/>
        <v>31070.257380041425</v>
      </c>
      <c r="G22" s="148">
        <f t="shared" si="1"/>
        <v>43</v>
      </c>
      <c r="H22" s="11">
        <f t="shared" si="2"/>
        <v>17</v>
      </c>
      <c r="I22" s="11">
        <f t="shared" si="3"/>
        <v>13</v>
      </c>
      <c r="J22" s="127">
        <f t="shared" si="4"/>
        <v>528194.37546070421</v>
      </c>
      <c r="K22" s="11">
        <f t="shared" si="5"/>
        <v>403913.34594053851</v>
      </c>
      <c r="L22" s="11" t="str">
        <f t="shared" si="6"/>
        <v>Option 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26">
        <v>9</v>
      </c>
      <c r="C23" s="104">
        <v>34457.532824614813</v>
      </c>
      <c r="D23" s="149">
        <v>23199.174838646104</v>
      </c>
      <c r="E23" s="126">
        <v>791633.6482084929</v>
      </c>
      <c r="F23" s="11">
        <f t="shared" si="0"/>
        <v>65969.47068404108</v>
      </c>
      <c r="G23" s="148">
        <f t="shared" si="1"/>
        <v>46</v>
      </c>
      <c r="H23" s="11">
        <f t="shared" si="2"/>
        <v>14</v>
      </c>
      <c r="I23" s="11">
        <f t="shared" si="3"/>
        <v>16</v>
      </c>
      <c r="J23" s="127">
        <f t="shared" si="4"/>
        <v>923572.58957657509</v>
      </c>
      <c r="K23" s="11">
        <f t="shared" si="5"/>
        <v>1055511.5309446573</v>
      </c>
      <c r="L23" s="11" t="str">
        <f t="shared" si="6"/>
        <v>Option 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26">
        <v>10</v>
      </c>
      <c r="C24" s="104">
        <v>31677.32398893229</v>
      </c>
      <c r="D24" s="149">
        <v>20756.030625086394</v>
      </c>
      <c r="E24" s="126">
        <v>298691.94998657861</v>
      </c>
      <c r="F24" s="11">
        <f t="shared" si="0"/>
        <v>24890.995832214885</v>
      </c>
      <c r="G24" s="148">
        <f t="shared" si="1"/>
        <v>53</v>
      </c>
      <c r="H24" s="11">
        <f t="shared" si="2"/>
        <v>7</v>
      </c>
      <c r="I24" s="11">
        <f t="shared" si="3"/>
        <v>23</v>
      </c>
      <c r="J24" s="127">
        <f t="shared" si="4"/>
        <v>174236.97082550419</v>
      </c>
      <c r="K24" s="11">
        <f t="shared" si="5"/>
        <v>572492.90414094238</v>
      </c>
      <c r="L24" s="11" t="str">
        <f t="shared" si="6"/>
        <v>Option 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26">
        <v>11</v>
      </c>
      <c r="C25" s="104">
        <v>37206.193505109775</v>
      </c>
      <c r="D25" s="149">
        <v>25829.549899518912</v>
      </c>
      <c r="E25" s="126">
        <v>642074.99038646009</v>
      </c>
      <c r="F25" s="11">
        <f t="shared" si="0"/>
        <v>53506.249198871672</v>
      </c>
      <c r="G25" s="148">
        <f t="shared" si="1"/>
        <v>39</v>
      </c>
      <c r="H25" s="11">
        <f t="shared" si="2"/>
        <v>21</v>
      </c>
      <c r="I25" s="11">
        <f t="shared" si="3"/>
        <v>8</v>
      </c>
      <c r="J25" s="127">
        <f t="shared" si="4"/>
        <v>1123631.2331763052</v>
      </c>
      <c r="K25" s="11">
        <f t="shared" si="5"/>
        <v>428049.99359097338</v>
      </c>
      <c r="L25" s="11" t="str">
        <f t="shared" si="6"/>
        <v>Option 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26">
        <v>12</v>
      </c>
      <c r="C26" s="104">
        <v>35744.202180240631</v>
      </c>
      <c r="D26" s="149">
        <v>22591.091418159147</v>
      </c>
      <c r="E26" s="126">
        <v>490499.78586643859</v>
      </c>
      <c r="F26" s="11">
        <f t="shared" si="0"/>
        <v>40874.982155536549</v>
      </c>
      <c r="G26" s="148">
        <f t="shared" si="1"/>
        <v>48</v>
      </c>
      <c r="H26" s="11">
        <f t="shared" si="2"/>
        <v>12</v>
      </c>
      <c r="I26" s="11">
        <f t="shared" si="3"/>
        <v>12</v>
      </c>
      <c r="J26" s="127">
        <f t="shared" si="4"/>
        <v>490499.78586643859</v>
      </c>
      <c r="K26" s="11">
        <f t="shared" si="5"/>
        <v>490499.78586643859</v>
      </c>
      <c r="L26" s="11" t="str">
        <f t="shared" si="6"/>
        <v>Equal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26">
        <v>13</v>
      </c>
      <c r="C27" s="104">
        <v>32575.031762532461</v>
      </c>
      <c r="D27" s="149">
        <v>21093.219465766939</v>
      </c>
      <c r="E27" s="126">
        <v>692357.39290311607</v>
      </c>
      <c r="F27" s="11">
        <f t="shared" si="0"/>
        <v>57696.449408593006</v>
      </c>
      <c r="G27" s="148">
        <f t="shared" si="1"/>
        <v>52</v>
      </c>
      <c r="H27" s="11">
        <f t="shared" si="2"/>
        <v>8</v>
      </c>
      <c r="I27" s="11">
        <f t="shared" si="3"/>
        <v>21</v>
      </c>
      <c r="J27" s="127">
        <f t="shared" si="4"/>
        <v>461571.59526874404</v>
      </c>
      <c r="K27" s="11">
        <f t="shared" si="5"/>
        <v>1211625.4375804532</v>
      </c>
      <c r="L27" s="11" t="str">
        <f t="shared" si="6"/>
        <v>Option 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26">
        <v>14</v>
      </c>
      <c r="C28" s="104">
        <v>34191.313119713814</v>
      </c>
      <c r="D28" s="149">
        <v>23003.949108835859</v>
      </c>
      <c r="E28" s="126">
        <v>487607.78429058107</v>
      </c>
      <c r="F28" s="11">
        <f t="shared" si="0"/>
        <v>40633.982024215089</v>
      </c>
      <c r="G28" s="148">
        <f t="shared" si="1"/>
        <v>47</v>
      </c>
      <c r="H28" s="11">
        <f t="shared" si="2"/>
        <v>13</v>
      </c>
      <c r="I28" s="11">
        <f t="shared" si="3"/>
        <v>16</v>
      </c>
      <c r="J28" s="127">
        <f t="shared" si="4"/>
        <v>528241.76631479617</v>
      </c>
      <c r="K28" s="11">
        <f t="shared" si="5"/>
        <v>650143.71238744142</v>
      </c>
      <c r="L28" s="11" t="str">
        <f t="shared" si="6"/>
        <v>Option 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26">
        <v>15</v>
      </c>
      <c r="C29" s="104">
        <v>34006.619415547124</v>
      </c>
      <c r="D29" s="149">
        <v>20471.126570994373</v>
      </c>
      <c r="E29" s="126">
        <v>746875.81219017785</v>
      </c>
      <c r="F29" s="11">
        <f t="shared" si="0"/>
        <v>62239.651015848154</v>
      </c>
      <c r="G29" s="148">
        <f t="shared" si="1"/>
        <v>54</v>
      </c>
      <c r="H29" s="11">
        <f t="shared" si="2"/>
        <v>6</v>
      </c>
      <c r="I29" s="11">
        <f t="shared" si="3"/>
        <v>17</v>
      </c>
      <c r="J29" s="127">
        <f t="shared" si="4"/>
        <v>373437.90609508893</v>
      </c>
      <c r="K29" s="11">
        <f t="shared" si="5"/>
        <v>1058074.0672694186</v>
      </c>
      <c r="L29" s="11" t="str">
        <f t="shared" si="6"/>
        <v>Option 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26">
        <v>16</v>
      </c>
      <c r="C30" s="104">
        <v>34861.8418199023</v>
      </c>
      <c r="D30" s="149">
        <v>24744.084976274982</v>
      </c>
      <c r="E30" s="126">
        <v>791973.16772086523</v>
      </c>
      <c r="F30" s="11">
        <f t="shared" si="0"/>
        <v>65997.763976738774</v>
      </c>
      <c r="G30" s="148">
        <f t="shared" si="1"/>
        <v>42</v>
      </c>
      <c r="H30" s="11">
        <f t="shared" si="2"/>
        <v>18</v>
      </c>
      <c r="I30" s="11">
        <f t="shared" si="3"/>
        <v>15</v>
      </c>
      <c r="J30" s="127">
        <f t="shared" si="4"/>
        <v>1187959.751581298</v>
      </c>
      <c r="K30" s="11">
        <f t="shared" si="5"/>
        <v>989966.45965108159</v>
      </c>
      <c r="L30" s="11" t="str">
        <f t="shared" si="6"/>
        <v>Option 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26">
        <v>17</v>
      </c>
      <c r="C31" s="104">
        <v>34212.869583507105</v>
      </c>
      <c r="D31" s="149">
        <v>20503.62994929581</v>
      </c>
      <c r="E31" s="126">
        <v>487789.37194252288</v>
      </c>
      <c r="F31" s="11">
        <f t="shared" si="0"/>
        <v>40649.114328543576</v>
      </c>
      <c r="G31" s="148">
        <f t="shared" si="1"/>
        <v>54</v>
      </c>
      <c r="H31" s="11">
        <f t="shared" si="2"/>
        <v>6</v>
      </c>
      <c r="I31" s="11">
        <f t="shared" si="3"/>
        <v>16</v>
      </c>
      <c r="J31" s="127">
        <f t="shared" si="4"/>
        <v>243894.68597126147</v>
      </c>
      <c r="K31" s="11">
        <f t="shared" si="5"/>
        <v>650385.82925669721</v>
      </c>
      <c r="L31" s="11" t="str">
        <f t="shared" si="6"/>
        <v>Option 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26">
        <v>18</v>
      </c>
      <c r="C32" s="104">
        <v>31651.713624312026</v>
      </c>
      <c r="D32" s="149">
        <v>21099.650178713364</v>
      </c>
      <c r="E32" s="126">
        <v>411704.92101393966</v>
      </c>
      <c r="F32" s="11">
        <f t="shared" si="0"/>
        <v>34308.743417828307</v>
      </c>
      <c r="G32" s="148">
        <f t="shared" si="1"/>
        <v>52</v>
      </c>
      <c r="H32" s="11">
        <f t="shared" si="2"/>
        <v>8</v>
      </c>
      <c r="I32" s="11">
        <f t="shared" si="3"/>
        <v>23</v>
      </c>
      <c r="J32" s="127">
        <f t="shared" si="4"/>
        <v>274469.94734262646</v>
      </c>
      <c r="K32" s="11">
        <f t="shared" si="5"/>
        <v>789101.09861005109</v>
      </c>
      <c r="L32" s="11" t="str">
        <f t="shared" si="6"/>
        <v>Option 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26">
        <v>19</v>
      </c>
      <c r="C33" s="104">
        <v>37119.216130229797</v>
      </c>
      <c r="D33" s="149">
        <v>23994.064787351512</v>
      </c>
      <c r="E33" s="126">
        <v>309242.39593615127</v>
      </c>
      <c r="F33" s="11">
        <f t="shared" si="0"/>
        <v>25770.199661345938</v>
      </c>
      <c r="G33" s="148">
        <f t="shared" si="1"/>
        <v>44</v>
      </c>
      <c r="H33" s="11">
        <f t="shared" si="2"/>
        <v>16</v>
      </c>
      <c r="I33" s="11">
        <f t="shared" si="3"/>
        <v>8</v>
      </c>
      <c r="J33" s="127">
        <f t="shared" si="4"/>
        <v>412323.194581535</v>
      </c>
      <c r="K33" s="11">
        <f t="shared" si="5"/>
        <v>206161.5972907675</v>
      </c>
      <c r="L33" s="11" t="str">
        <f t="shared" si="6"/>
        <v>Option 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26">
        <v>20</v>
      </c>
      <c r="C34" s="104">
        <v>35512.224518019182</v>
      </c>
      <c r="D34" s="149">
        <v>21213.981792620631</v>
      </c>
      <c r="E34" s="126">
        <v>323488.97556961182</v>
      </c>
      <c r="F34" s="11">
        <f t="shared" si="0"/>
        <v>26957.414630800984</v>
      </c>
      <c r="G34" s="148">
        <f t="shared" si="1"/>
        <v>52</v>
      </c>
      <c r="H34" s="11">
        <f t="shared" si="2"/>
        <v>8</v>
      </c>
      <c r="I34" s="11">
        <f t="shared" si="3"/>
        <v>13</v>
      </c>
      <c r="J34" s="127">
        <f t="shared" si="4"/>
        <v>215659.31704640787</v>
      </c>
      <c r="K34" s="11">
        <f t="shared" si="5"/>
        <v>350446.39020041277</v>
      </c>
      <c r="L34" s="11" t="str">
        <f t="shared" si="6"/>
        <v>Option 2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26">
        <v>21</v>
      </c>
      <c r="C35" s="104">
        <v>36460.389411651719</v>
      </c>
      <c r="D35" s="149">
        <v>24823.951568584896</v>
      </c>
      <c r="E35" s="126">
        <v>740017.42108424369</v>
      </c>
      <c r="F35" s="11">
        <f t="shared" si="0"/>
        <v>61668.118423686974</v>
      </c>
      <c r="G35" s="148">
        <f t="shared" si="1"/>
        <v>42</v>
      </c>
      <c r="H35" s="11">
        <f t="shared" si="2"/>
        <v>18</v>
      </c>
      <c r="I35" s="11">
        <f t="shared" si="3"/>
        <v>10</v>
      </c>
      <c r="J35" s="127">
        <f t="shared" si="4"/>
        <v>1110026.1316263655</v>
      </c>
      <c r="K35" s="11">
        <f t="shared" si="5"/>
        <v>616681.18423686968</v>
      </c>
      <c r="L35" s="11" t="str">
        <f t="shared" si="6"/>
        <v>Option 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26">
        <v>22</v>
      </c>
      <c r="C36" s="104">
        <v>36045.831154871776</v>
      </c>
      <c r="D36" s="149">
        <v>26355.204299660039</v>
      </c>
      <c r="E36" s="126">
        <v>359485.26260039414</v>
      </c>
      <c r="F36" s="11">
        <f t="shared" si="0"/>
        <v>29957.10521669951</v>
      </c>
      <c r="G36" s="148">
        <f t="shared" si="1"/>
        <v>38</v>
      </c>
      <c r="H36" s="11">
        <f t="shared" si="2"/>
        <v>22</v>
      </c>
      <c r="I36" s="11">
        <f t="shared" si="3"/>
        <v>11</v>
      </c>
      <c r="J36" s="127">
        <f t="shared" si="4"/>
        <v>659056.31476738921</v>
      </c>
      <c r="K36" s="11">
        <f t="shared" si="5"/>
        <v>329528.1573836946</v>
      </c>
      <c r="L36" s="11" t="str">
        <f t="shared" si="6"/>
        <v>Option 1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26">
        <v>23</v>
      </c>
      <c r="C37" s="104">
        <v>32673.155584089887</v>
      </c>
      <c r="D37" s="149">
        <v>20406.373728283925</v>
      </c>
      <c r="E37" s="126">
        <v>471663.99162021454</v>
      </c>
      <c r="F37" s="11">
        <f t="shared" si="0"/>
        <v>39305.332635017876</v>
      </c>
      <c r="G37" s="148">
        <f t="shared" si="1"/>
        <v>54</v>
      </c>
      <c r="H37" s="11">
        <f t="shared" si="2"/>
        <v>6</v>
      </c>
      <c r="I37" s="11">
        <f t="shared" si="3"/>
        <v>21</v>
      </c>
      <c r="J37" s="127">
        <f t="shared" si="4"/>
        <v>235831.99581010727</v>
      </c>
      <c r="K37" s="11">
        <f t="shared" si="5"/>
        <v>825411.98533537542</v>
      </c>
      <c r="L37" s="11" t="str">
        <f t="shared" si="6"/>
        <v>Option 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26">
        <v>24</v>
      </c>
      <c r="C38" s="104">
        <v>35351.4301324806</v>
      </c>
      <c r="D38" s="149">
        <v>21140.969285067113</v>
      </c>
      <c r="E38" s="126">
        <v>661919.52428376535</v>
      </c>
      <c r="F38" s="11">
        <f t="shared" si="0"/>
        <v>55159.960356980446</v>
      </c>
      <c r="G38" s="148">
        <f t="shared" si="1"/>
        <v>52</v>
      </c>
      <c r="H38" s="11">
        <f t="shared" si="2"/>
        <v>8</v>
      </c>
      <c r="I38" s="11">
        <f t="shared" si="3"/>
        <v>13</v>
      </c>
      <c r="J38" s="127">
        <f t="shared" si="4"/>
        <v>441279.68285584357</v>
      </c>
      <c r="K38" s="11">
        <f t="shared" si="5"/>
        <v>717079.4846407458</v>
      </c>
      <c r="L38" s="11" t="str">
        <f t="shared" si="6"/>
        <v>Option 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26">
        <v>25</v>
      </c>
      <c r="C39" s="104">
        <v>36997.291524779073</v>
      </c>
      <c r="D39" s="149">
        <v>27069.02715531992</v>
      </c>
      <c r="E39" s="126">
        <v>586912.86286400934</v>
      </c>
      <c r="F39" s="11">
        <f t="shared" si="0"/>
        <v>48909.405238667445</v>
      </c>
      <c r="G39" s="148">
        <f t="shared" si="1"/>
        <v>36</v>
      </c>
      <c r="H39" s="11">
        <f t="shared" si="2"/>
        <v>24</v>
      </c>
      <c r="I39" s="11">
        <f t="shared" si="3"/>
        <v>9</v>
      </c>
      <c r="J39" s="127">
        <f t="shared" si="4"/>
        <v>1173825.7257280187</v>
      </c>
      <c r="K39" s="11">
        <f t="shared" si="5"/>
        <v>440184.647148007</v>
      </c>
      <c r="L39" s="11" t="str">
        <f t="shared" si="6"/>
        <v>Option 1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26">
        <v>26</v>
      </c>
      <c r="C40" s="104">
        <v>34491.218953624993</v>
      </c>
      <c r="D40" s="149">
        <v>23918.124675795585</v>
      </c>
      <c r="E40" s="126">
        <v>244341.27039547102</v>
      </c>
      <c r="F40" s="11">
        <f t="shared" si="0"/>
        <v>20361.772532955918</v>
      </c>
      <c r="G40" s="148">
        <f t="shared" si="1"/>
        <v>44</v>
      </c>
      <c r="H40" s="11">
        <f t="shared" si="2"/>
        <v>16</v>
      </c>
      <c r="I40" s="11">
        <f t="shared" si="3"/>
        <v>16</v>
      </c>
      <c r="J40" s="127">
        <f t="shared" si="4"/>
        <v>325788.36052729469</v>
      </c>
      <c r="K40" s="11">
        <f t="shared" si="5"/>
        <v>325788.36052729469</v>
      </c>
      <c r="L40" s="11" t="str">
        <f t="shared" si="6"/>
        <v>Equal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26">
        <v>27</v>
      </c>
      <c r="C41" s="104">
        <v>33735.844629088075</v>
      </c>
      <c r="D41" s="149">
        <v>22109.172400822838</v>
      </c>
      <c r="E41" s="126">
        <v>401089.17692855571</v>
      </c>
      <c r="F41" s="11">
        <f t="shared" si="0"/>
        <v>33424.09807737964</v>
      </c>
      <c r="G41" s="148">
        <f t="shared" si="1"/>
        <v>49</v>
      </c>
      <c r="H41" s="11">
        <f t="shared" si="2"/>
        <v>11</v>
      </c>
      <c r="I41" s="11">
        <f t="shared" si="3"/>
        <v>18</v>
      </c>
      <c r="J41" s="127">
        <f t="shared" si="4"/>
        <v>367665.07885117602</v>
      </c>
      <c r="K41" s="11">
        <f t="shared" si="5"/>
        <v>601633.76539283351</v>
      </c>
      <c r="L41" s="11" t="str">
        <f t="shared" si="6"/>
        <v>Option 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26">
        <v>28</v>
      </c>
      <c r="C42" s="104">
        <v>32481.282280780615</v>
      </c>
      <c r="D42" s="149">
        <v>19969.178317059021</v>
      </c>
      <c r="E42" s="126">
        <v>365201.70435673353</v>
      </c>
      <c r="F42" s="11">
        <f t="shared" si="0"/>
        <v>30433.475363061127</v>
      </c>
      <c r="G42" s="148">
        <f t="shared" si="1"/>
        <v>55</v>
      </c>
      <c r="H42" s="11">
        <f t="shared" si="2"/>
        <v>5</v>
      </c>
      <c r="I42" s="11">
        <f t="shared" si="3"/>
        <v>21</v>
      </c>
      <c r="J42" s="127">
        <f t="shared" si="4"/>
        <v>152167.37681530564</v>
      </c>
      <c r="K42" s="11">
        <f t="shared" si="5"/>
        <v>639102.98262428364</v>
      </c>
      <c r="L42" s="11" t="str">
        <f t="shared" si="6"/>
        <v>Option 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26">
        <v>29</v>
      </c>
      <c r="C43" s="104">
        <v>33981.362103342879</v>
      </c>
      <c r="D43" s="149">
        <v>20269.046471169342</v>
      </c>
      <c r="E43" s="126">
        <v>460493.45308726525</v>
      </c>
      <c r="F43" s="11">
        <f t="shared" si="0"/>
        <v>38374.454423938769</v>
      </c>
      <c r="G43" s="148">
        <f t="shared" si="1"/>
        <v>54</v>
      </c>
      <c r="H43" s="11">
        <f t="shared" si="2"/>
        <v>6</v>
      </c>
      <c r="I43" s="11">
        <f t="shared" si="3"/>
        <v>17</v>
      </c>
      <c r="J43" s="127">
        <f t="shared" si="4"/>
        <v>230246.72654363263</v>
      </c>
      <c r="K43" s="11">
        <f t="shared" si="5"/>
        <v>652365.72520695906</v>
      </c>
      <c r="L43" s="11" t="str">
        <f t="shared" si="6"/>
        <v>Option 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26">
        <v>30</v>
      </c>
      <c r="C44" s="104">
        <v>31296.664247996086</v>
      </c>
      <c r="D44" s="149">
        <v>20740.52072500945</v>
      </c>
      <c r="E44" s="126">
        <v>787290.06085542834</v>
      </c>
      <c r="F44" s="11">
        <f t="shared" si="0"/>
        <v>65607.50507128569</v>
      </c>
      <c r="G44" s="148">
        <f t="shared" si="1"/>
        <v>53</v>
      </c>
      <c r="H44" s="11">
        <f t="shared" si="2"/>
        <v>7</v>
      </c>
      <c r="I44" s="11">
        <f t="shared" si="3"/>
        <v>24</v>
      </c>
      <c r="J44" s="127">
        <f t="shared" si="4"/>
        <v>459252.53549899982</v>
      </c>
      <c r="K44" s="11">
        <f t="shared" si="5"/>
        <v>1574580.1217108564</v>
      </c>
      <c r="L44" s="11" t="str">
        <f t="shared" si="6"/>
        <v>Option 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26">
        <v>31</v>
      </c>
      <c r="C45" s="104">
        <v>37675.18219010454</v>
      </c>
      <c r="D45" s="149">
        <v>27033.992217980034</v>
      </c>
      <c r="E45" s="126">
        <v>688394.49211441516</v>
      </c>
      <c r="F45" s="11">
        <f t="shared" si="0"/>
        <v>57366.207676201266</v>
      </c>
      <c r="G45" s="148">
        <f t="shared" si="1"/>
        <v>36</v>
      </c>
      <c r="H45" s="11">
        <f t="shared" si="2"/>
        <v>24</v>
      </c>
      <c r="I45" s="11">
        <f t="shared" si="3"/>
        <v>7</v>
      </c>
      <c r="J45" s="127">
        <f t="shared" si="4"/>
        <v>1376788.9842288303</v>
      </c>
      <c r="K45" s="11">
        <f t="shared" si="5"/>
        <v>401563.45373340888</v>
      </c>
      <c r="L45" s="11" t="str">
        <f t="shared" si="6"/>
        <v>Option 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26">
        <v>32</v>
      </c>
      <c r="C46" s="104">
        <v>33074.831244284593</v>
      </c>
      <c r="D46" s="149">
        <v>23136.102615000655</v>
      </c>
      <c r="E46" s="126">
        <v>683821.91674388538</v>
      </c>
      <c r="F46" s="11">
        <f t="shared" si="0"/>
        <v>56985.159728657112</v>
      </c>
      <c r="G46" s="148">
        <f t="shared" si="1"/>
        <v>47</v>
      </c>
      <c r="H46" s="11">
        <f t="shared" si="2"/>
        <v>13</v>
      </c>
      <c r="I46" s="11">
        <f t="shared" si="3"/>
        <v>19</v>
      </c>
      <c r="J46" s="127">
        <f t="shared" si="4"/>
        <v>740807.07647254248</v>
      </c>
      <c r="K46" s="11">
        <f t="shared" si="5"/>
        <v>1082718.0348444851</v>
      </c>
      <c r="L46" s="11" t="str">
        <f t="shared" si="6"/>
        <v>Option 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26">
        <v>33</v>
      </c>
      <c r="C47" s="104">
        <v>37505.378056089517</v>
      </c>
      <c r="D47" s="149">
        <v>24819.769312779703</v>
      </c>
      <c r="E47" s="126">
        <v>411973.51865379093</v>
      </c>
      <c r="F47" s="11">
        <f t="shared" si="0"/>
        <v>34331.12655448258</v>
      </c>
      <c r="G47" s="148">
        <f t="shared" si="1"/>
        <v>42</v>
      </c>
      <c r="H47" s="11">
        <f t="shared" si="2"/>
        <v>18</v>
      </c>
      <c r="I47" s="11">
        <f t="shared" si="3"/>
        <v>7</v>
      </c>
      <c r="J47" s="127">
        <f t="shared" si="4"/>
        <v>617960.2779806864</v>
      </c>
      <c r="K47" s="11">
        <f t="shared" si="5"/>
        <v>240317.88588137805</v>
      </c>
      <c r="L47" s="11" t="str">
        <f t="shared" si="6"/>
        <v>Option 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26">
        <v>34</v>
      </c>
      <c r="C48" s="104">
        <v>33299.816745102486</v>
      </c>
      <c r="D48" s="149">
        <v>20253.124444918089</v>
      </c>
      <c r="E48" s="126">
        <v>582069.42193588603</v>
      </c>
      <c r="F48" s="11">
        <f t="shared" si="0"/>
        <v>48505.785161323838</v>
      </c>
      <c r="G48" s="148">
        <f t="shared" si="1"/>
        <v>55</v>
      </c>
      <c r="H48" s="11">
        <f t="shared" si="2"/>
        <v>5</v>
      </c>
      <c r="I48" s="11">
        <f t="shared" si="3"/>
        <v>19</v>
      </c>
      <c r="J48" s="127">
        <f t="shared" si="4"/>
        <v>242528.9258066192</v>
      </c>
      <c r="K48" s="11">
        <f t="shared" si="5"/>
        <v>921609.91806515295</v>
      </c>
      <c r="L48" s="11" t="str">
        <f t="shared" si="6"/>
        <v>Option 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26">
        <v>35</v>
      </c>
      <c r="C49" s="104">
        <v>36054.602850732037</v>
      </c>
      <c r="D49" s="149">
        <v>21570.155073209207</v>
      </c>
      <c r="E49" s="126">
        <v>402614.00690246822</v>
      </c>
      <c r="F49" s="11">
        <f t="shared" si="0"/>
        <v>33551.167241872354</v>
      </c>
      <c r="G49" s="148">
        <f t="shared" si="1"/>
        <v>51</v>
      </c>
      <c r="H49" s="11">
        <f t="shared" si="2"/>
        <v>9</v>
      </c>
      <c r="I49" s="11">
        <f t="shared" si="3"/>
        <v>11</v>
      </c>
      <c r="J49" s="127">
        <f t="shared" si="4"/>
        <v>301960.50517685118</v>
      </c>
      <c r="K49" s="11">
        <f t="shared" si="5"/>
        <v>369062.83966059587</v>
      </c>
      <c r="L49" s="11" t="str">
        <f t="shared" si="6"/>
        <v>Option 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26">
        <v>36</v>
      </c>
      <c r="C50" s="104">
        <v>37866.158487291294</v>
      </c>
      <c r="D50" s="149">
        <v>26639.029217250696</v>
      </c>
      <c r="E50" s="126">
        <v>516126.46348985145</v>
      </c>
      <c r="F50" s="11">
        <f t="shared" si="0"/>
        <v>43010.538624154287</v>
      </c>
      <c r="G50" s="148">
        <f t="shared" si="1"/>
        <v>37</v>
      </c>
      <c r="H50" s="11">
        <f t="shared" si="2"/>
        <v>23</v>
      </c>
      <c r="I50" s="11">
        <f t="shared" si="3"/>
        <v>6</v>
      </c>
      <c r="J50" s="127">
        <f t="shared" si="4"/>
        <v>989242.38835554861</v>
      </c>
      <c r="K50" s="11">
        <f t="shared" si="5"/>
        <v>258063.23174492572</v>
      </c>
      <c r="L50" s="11" t="str">
        <f t="shared" si="6"/>
        <v>Option 1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26">
        <v>37</v>
      </c>
      <c r="C51" s="104">
        <v>37800.676797328437</v>
      </c>
      <c r="D51" s="149">
        <v>26797.02432761751</v>
      </c>
      <c r="E51" s="126">
        <v>541326.05173141952</v>
      </c>
      <c r="F51" s="11">
        <f t="shared" si="0"/>
        <v>45110.504310951626</v>
      </c>
      <c r="G51" s="148">
        <f t="shared" si="1"/>
        <v>37</v>
      </c>
      <c r="H51" s="11">
        <f t="shared" si="2"/>
        <v>23</v>
      </c>
      <c r="I51" s="11">
        <f t="shared" si="3"/>
        <v>6</v>
      </c>
      <c r="J51" s="127">
        <f t="shared" si="4"/>
        <v>1037541.5991518875</v>
      </c>
      <c r="K51" s="11">
        <f t="shared" si="5"/>
        <v>270663.02586570976</v>
      </c>
      <c r="L51" s="11" t="str">
        <f t="shared" si="6"/>
        <v>Option 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26">
        <v>38</v>
      </c>
      <c r="C52" s="104">
        <v>33720.464277228013</v>
      </c>
      <c r="D52" s="149">
        <v>23396.684256906967</v>
      </c>
      <c r="E52" s="126">
        <v>284177.85516622453</v>
      </c>
      <c r="F52" s="11">
        <f t="shared" si="0"/>
        <v>23681.48793051871</v>
      </c>
      <c r="G52" s="148">
        <f t="shared" si="1"/>
        <v>46</v>
      </c>
      <c r="H52" s="11">
        <f t="shared" si="2"/>
        <v>14</v>
      </c>
      <c r="I52" s="11">
        <f t="shared" si="3"/>
        <v>18</v>
      </c>
      <c r="J52" s="127">
        <f t="shared" si="4"/>
        <v>331540.83102726191</v>
      </c>
      <c r="K52" s="11">
        <f t="shared" si="5"/>
        <v>426266.78274933679</v>
      </c>
      <c r="L52" s="11" t="str">
        <f t="shared" si="6"/>
        <v>Option 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26">
        <v>39</v>
      </c>
      <c r="C53" s="104">
        <v>33012.12666013174</v>
      </c>
      <c r="D53" s="149">
        <v>21319.283414291662</v>
      </c>
      <c r="E53" s="126">
        <v>585028.0267272616</v>
      </c>
      <c r="F53" s="11">
        <f t="shared" si="0"/>
        <v>48752.335560605134</v>
      </c>
      <c r="G53" s="148">
        <f t="shared" si="1"/>
        <v>52</v>
      </c>
      <c r="H53" s="11">
        <f t="shared" si="2"/>
        <v>8</v>
      </c>
      <c r="I53" s="11">
        <f t="shared" si="3"/>
        <v>20</v>
      </c>
      <c r="J53" s="127">
        <f t="shared" si="4"/>
        <v>390018.68448484107</v>
      </c>
      <c r="K53" s="11">
        <f t="shared" si="5"/>
        <v>975046.71121210267</v>
      </c>
      <c r="L53" s="11" t="str">
        <f t="shared" si="6"/>
        <v>Option 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26">
        <v>40</v>
      </c>
      <c r="C54" s="104">
        <v>35734.218389735513</v>
      </c>
      <c r="D54" s="149">
        <v>21839.830274144555</v>
      </c>
      <c r="E54" s="126">
        <v>483098.37259292678</v>
      </c>
      <c r="F54" s="11">
        <f t="shared" si="0"/>
        <v>40258.197716077229</v>
      </c>
      <c r="G54" s="148">
        <f t="shared" si="1"/>
        <v>50</v>
      </c>
      <c r="H54" s="11">
        <f t="shared" si="2"/>
        <v>10</v>
      </c>
      <c r="I54" s="11">
        <f t="shared" si="3"/>
        <v>12</v>
      </c>
      <c r="J54" s="127">
        <f t="shared" si="4"/>
        <v>402581.97716077231</v>
      </c>
      <c r="K54" s="11">
        <f t="shared" si="5"/>
        <v>483098.37259292672</v>
      </c>
      <c r="L54" s="11" t="str">
        <f t="shared" si="6"/>
        <v>Option 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26">
        <v>41</v>
      </c>
      <c r="C55" s="104">
        <v>34139.903075649199</v>
      </c>
      <c r="D55" s="149">
        <v>23145.589951862985</v>
      </c>
      <c r="E55" s="126">
        <v>287712.33590296091</v>
      </c>
      <c r="F55" s="11">
        <f t="shared" si="0"/>
        <v>23976.027991913408</v>
      </c>
      <c r="G55" s="148">
        <f t="shared" si="1"/>
        <v>47</v>
      </c>
      <c r="H55" s="11">
        <f t="shared" si="2"/>
        <v>13</v>
      </c>
      <c r="I55" s="11">
        <f t="shared" si="3"/>
        <v>16</v>
      </c>
      <c r="J55" s="127">
        <f t="shared" si="4"/>
        <v>311688.36389487429</v>
      </c>
      <c r="K55" s="11">
        <f t="shared" si="5"/>
        <v>383616.44787061453</v>
      </c>
      <c r="L55" s="11" t="str">
        <f t="shared" si="6"/>
        <v>Option 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26">
        <v>42</v>
      </c>
      <c r="C56" s="104">
        <v>33592.144062576532</v>
      </c>
      <c r="D56" s="149">
        <v>22407.206862452269</v>
      </c>
      <c r="E56" s="126">
        <v>696708.11405852193</v>
      </c>
      <c r="F56" s="11">
        <f t="shared" si="0"/>
        <v>58059.009504876827</v>
      </c>
      <c r="G56" s="148">
        <f t="shared" si="1"/>
        <v>49</v>
      </c>
      <c r="H56" s="11">
        <f t="shared" si="2"/>
        <v>11</v>
      </c>
      <c r="I56" s="11">
        <f t="shared" si="3"/>
        <v>18</v>
      </c>
      <c r="J56" s="127">
        <f t="shared" si="4"/>
        <v>638649.10455364513</v>
      </c>
      <c r="K56" s="11">
        <f t="shared" si="5"/>
        <v>1045062.1710877828</v>
      </c>
      <c r="L56" s="11" t="str">
        <f t="shared" si="6"/>
        <v>Option 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26">
        <v>43</v>
      </c>
      <c r="C57" s="104">
        <v>33966.88153328406</v>
      </c>
      <c r="D57" s="149">
        <v>19942.733663385556</v>
      </c>
      <c r="E57" s="126">
        <v>567110.67690047901</v>
      </c>
      <c r="F57" s="11">
        <f t="shared" si="0"/>
        <v>47259.223075039918</v>
      </c>
      <c r="G57" s="148">
        <f t="shared" si="1"/>
        <v>55</v>
      </c>
      <c r="H57" s="11">
        <f t="shared" si="2"/>
        <v>5</v>
      </c>
      <c r="I57" s="11">
        <f t="shared" si="3"/>
        <v>17</v>
      </c>
      <c r="J57" s="127">
        <f t="shared" si="4"/>
        <v>236296.11537519959</v>
      </c>
      <c r="K57" s="11">
        <f t="shared" si="5"/>
        <v>803406.7922756786</v>
      </c>
      <c r="L57" s="11" t="str">
        <f t="shared" si="6"/>
        <v>Option 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26">
        <v>44</v>
      </c>
      <c r="C58" s="104">
        <v>34565.646074265176</v>
      </c>
      <c r="D58" s="149">
        <v>22667.823160016062</v>
      </c>
      <c r="E58" s="126">
        <v>389639.21976266173</v>
      </c>
      <c r="F58" s="11">
        <f t="shared" si="0"/>
        <v>32469.934980221809</v>
      </c>
      <c r="G58" s="148">
        <f t="shared" si="1"/>
        <v>48</v>
      </c>
      <c r="H58" s="11">
        <f t="shared" si="2"/>
        <v>12</v>
      </c>
      <c r="I58" s="11">
        <f t="shared" si="3"/>
        <v>15</v>
      </c>
      <c r="J58" s="127">
        <f t="shared" si="4"/>
        <v>389639.21976266173</v>
      </c>
      <c r="K58" s="11">
        <f t="shared" si="5"/>
        <v>487049.02470332716</v>
      </c>
      <c r="L58" s="11" t="str">
        <f t="shared" si="6"/>
        <v>Option 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26">
        <v>45</v>
      </c>
      <c r="C59" s="104">
        <v>33370.012401873792</v>
      </c>
      <c r="D59" s="149">
        <v>23261.229301552939</v>
      </c>
      <c r="E59" s="126">
        <v>298653.32112784061</v>
      </c>
      <c r="F59" s="11">
        <f t="shared" si="0"/>
        <v>24887.776760653385</v>
      </c>
      <c r="G59" s="148">
        <f t="shared" si="1"/>
        <v>46</v>
      </c>
      <c r="H59" s="11">
        <f t="shared" si="2"/>
        <v>14</v>
      </c>
      <c r="I59" s="11">
        <f t="shared" si="3"/>
        <v>19</v>
      </c>
      <c r="J59" s="127">
        <f t="shared" si="4"/>
        <v>348428.87464914739</v>
      </c>
      <c r="K59" s="11">
        <f t="shared" si="5"/>
        <v>472867.7584524143</v>
      </c>
      <c r="L59" s="11" t="str">
        <f t="shared" si="6"/>
        <v>Option 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26">
        <v>46</v>
      </c>
      <c r="C60" s="104">
        <v>33473.541254175871</v>
      </c>
      <c r="D60" s="149">
        <v>22236.187257998761</v>
      </c>
      <c r="E60" s="126">
        <v>447951.84033911047</v>
      </c>
      <c r="F60" s="11">
        <f t="shared" si="0"/>
        <v>37329.320028259208</v>
      </c>
      <c r="G60" s="148">
        <f t="shared" si="1"/>
        <v>49</v>
      </c>
      <c r="H60" s="11">
        <f t="shared" si="2"/>
        <v>11</v>
      </c>
      <c r="I60" s="11">
        <f t="shared" si="3"/>
        <v>18</v>
      </c>
      <c r="J60" s="127">
        <f t="shared" si="4"/>
        <v>410622.52031085128</v>
      </c>
      <c r="K60" s="11">
        <f t="shared" si="5"/>
        <v>671927.7605086657</v>
      </c>
      <c r="L60" s="11" t="str">
        <f t="shared" si="6"/>
        <v>Option 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26">
        <v>47</v>
      </c>
      <c r="C61" s="104">
        <v>35814.756860493406</v>
      </c>
      <c r="D61" s="149">
        <v>23713.214914151671</v>
      </c>
      <c r="E61" s="126">
        <v>663041.65577188297</v>
      </c>
      <c r="F61" s="11">
        <f t="shared" si="0"/>
        <v>55253.471314323579</v>
      </c>
      <c r="G61" s="148">
        <f t="shared" si="1"/>
        <v>45</v>
      </c>
      <c r="H61" s="11">
        <f t="shared" si="2"/>
        <v>15</v>
      </c>
      <c r="I61" s="11">
        <f t="shared" si="3"/>
        <v>12</v>
      </c>
      <c r="J61" s="127">
        <f t="shared" si="4"/>
        <v>828802.06971485366</v>
      </c>
      <c r="K61" s="11">
        <f t="shared" si="5"/>
        <v>663041.65577188297</v>
      </c>
      <c r="L61" s="11" t="str">
        <f t="shared" si="6"/>
        <v>Option 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26">
        <v>48</v>
      </c>
      <c r="C62" s="104">
        <v>33453.705303088085</v>
      </c>
      <c r="D62" s="149">
        <v>22887.90742224018</v>
      </c>
      <c r="E62" s="126">
        <v>623725.2804691128</v>
      </c>
      <c r="F62" s="11">
        <f t="shared" si="0"/>
        <v>51977.106705759397</v>
      </c>
      <c r="G62" s="148">
        <f t="shared" si="1"/>
        <v>47</v>
      </c>
      <c r="H62" s="11">
        <f t="shared" si="2"/>
        <v>13</v>
      </c>
      <c r="I62" s="11">
        <f t="shared" si="3"/>
        <v>18</v>
      </c>
      <c r="J62" s="127">
        <f t="shared" si="4"/>
        <v>675702.38717487222</v>
      </c>
      <c r="K62" s="11">
        <f t="shared" si="5"/>
        <v>935587.9207036692</v>
      </c>
      <c r="L62" s="11" t="str">
        <f t="shared" si="6"/>
        <v>Option 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26">
        <v>49</v>
      </c>
      <c r="C63" s="104">
        <v>33966.511555324381</v>
      </c>
      <c r="D63" s="149">
        <v>23466.570517482694</v>
      </c>
      <c r="E63" s="126">
        <v>722049.97708387254</v>
      </c>
      <c r="F63" s="11">
        <f t="shared" si="0"/>
        <v>60170.831423656047</v>
      </c>
      <c r="G63" s="148">
        <f t="shared" si="1"/>
        <v>46</v>
      </c>
      <c r="H63" s="11">
        <f t="shared" si="2"/>
        <v>14</v>
      </c>
      <c r="I63" s="11">
        <f t="shared" si="3"/>
        <v>17</v>
      </c>
      <c r="J63" s="127">
        <f t="shared" si="4"/>
        <v>842391.63993118471</v>
      </c>
      <c r="K63" s="11">
        <f t="shared" si="5"/>
        <v>1022904.1342021528</v>
      </c>
      <c r="L63" s="11" t="str">
        <f t="shared" si="6"/>
        <v>Option 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26">
        <v>50</v>
      </c>
      <c r="C64" s="104">
        <v>34580.027297679051</v>
      </c>
      <c r="D64" s="149">
        <v>24258.661808414319</v>
      </c>
      <c r="E64" s="126">
        <v>780231.18750236335</v>
      </c>
      <c r="F64" s="11">
        <f t="shared" si="0"/>
        <v>65019.265625196946</v>
      </c>
      <c r="G64" s="148">
        <f t="shared" si="1"/>
        <v>44</v>
      </c>
      <c r="H64" s="11">
        <f t="shared" si="2"/>
        <v>16</v>
      </c>
      <c r="I64" s="11">
        <f t="shared" si="3"/>
        <v>15</v>
      </c>
      <c r="J64" s="127">
        <f t="shared" si="4"/>
        <v>1040308.2500031511</v>
      </c>
      <c r="K64" s="11">
        <f t="shared" si="5"/>
        <v>975288.98437795416</v>
      </c>
      <c r="L64" s="11" t="str">
        <f t="shared" si="6"/>
        <v>Option 1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26">
        <v>51</v>
      </c>
      <c r="C65" s="104">
        <v>37196.691368496773</v>
      </c>
      <c r="D65" s="149">
        <v>26332.821108237091</v>
      </c>
      <c r="E65" s="126">
        <v>627232.20552178577</v>
      </c>
      <c r="F65" s="11">
        <f t="shared" si="0"/>
        <v>52269.350460148817</v>
      </c>
      <c r="G65" s="148">
        <f t="shared" si="1"/>
        <v>38</v>
      </c>
      <c r="H65" s="11">
        <f t="shared" si="2"/>
        <v>22</v>
      </c>
      <c r="I65" s="11">
        <f t="shared" si="3"/>
        <v>8</v>
      </c>
      <c r="J65" s="127">
        <f t="shared" si="4"/>
        <v>1149925.710123274</v>
      </c>
      <c r="K65" s="11">
        <f t="shared" si="5"/>
        <v>418154.80368119053</v>
      </c>
      <c r="L65" s="11" t="str">
        <f t="shared" si="6"/>
        <v>Option 1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26">
        <v>52</v>
      </c>
      <c r="C66" s="104">
        <v>35917.607073680614</v>
      </c>
      <c r="D66" s="149">
        <v>25171.431137169697</v>
      </c>
      <c r="E66" s="126">
        <v>448951.82251825416</v>
      </c>
      <c r="F66" s="11">
        <f t="shared" si="0"/>
        <v>37412.65187652118</v>
      </c>
      <c r="G66" s="148">
        <f t="shared" si="1"/>
        <v>41</v>
      </c>
      <c r="H66" s="11">
        <f t="shared" si="2"/>
        <v>19</v>
      </c>
      <c r="I66" s="11">
        <f t="shared" si="3"/>
        <v>12</v>
      </c>
      <c r="J66" s="127">
        <f t="shared" si="4"/>
        <v>710840.38565390243</v>
      </c>
      <c r="K66" s="11">
        <f t="shared" si="5"/>
        <v>448951.82251825416</v>
      </c>
      <c r="L66" s="11" t="str">
        <f t="shared" si="6"/>
        <v>Option 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26">
        <v>53</v>
      </c>
      <c r="C67" s="104">
        <v>35542.513252876975</v>
      </c>
      <c r="D67" s="149">
        <v>24721.735766743303</v>
      </c>
      <c r="E67" s="126">
        <v>310754.00821570284</v>
      </c>
      <c r="F67" s="11">
        <f t="shared" si="0"/>
        <v>25896.16735130857</v>
      </c>
      <c r="G67" s="148">
        <f t="shared" si="1"/>
        <v>42</v>
      </c>
      <c r="H67" s="11">
        <f t="shared" si="2"/>
        <v>18</v>
      </c>
      <c r="I67" s="11">
        <f t="shared" si="3"/>
        <v>13</v>
      </c>
      <c r="J67" s="127">
        <f t="shared" si="4"/>
        <v>466131.01232355426</v>
      </c>
      <c r="K67" s="11">
        <f t="shared" si="5"/>
        <v>336650.17556701141</v>
      </c>
      <c r="L67" s="11" t="str">
        <f t="shared" si="6"/>
        <v>Option 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26">
        <v>54</v>
      </c>
      <c r="C68" s="104">
        <v>33698.758003861498</v>
      </c>
      <c r="D68" s="149">
        <v>22186.678997013751</v>
      </c>
      <c r="E68" s="126">
        <v>450692.66788479924</v>
      </c>
      <c r="F68" s="11">
        <f t="shared" si="0"/>
        <v>37557.722323733273</v>
      </c>
      <c r="G68" s="148">
        <f t="shared" si="1"/>
        <v>49</v>
      </c>
      <c r="H68" s="11">
        <f t="shared" si="2"/>
        <v>11</v>
      </c>
      <c r="I68" s="11">
        <f t="shared" si="3"/>
        <v>18</v>
      </c>
      <c r="J68" s="127">
        <f t="shared" si="4"/>
        <v>413134.94556106598</v>
      </c>
      <c r="K68" s="11">
        <f t="shared" si="5"/>
        <v>676039.0018271989</v>
      </c>
      <c r="L68" s="11" t="str">
        <f t="shared" si="6"/>
        <v>Option 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26">
        <v>55</v>
      </c>
      <c r="C69" s="104">
        <v>34069.015472454746</v>
      </c>
      <c r="D69" s="149">
        <v>23139.161142966452</v>
      </c>
      <c r="E69" s="126">
        <v>552915.05287725152</v>
      </c>
      <c r="F69" s="11">
        <f t="shared" si="0"/>
        <v>46076.254406437627</v>
      </c>
      <c r="G69" s="148">
        <f t="shared" si="1"/>
        <v>47</v>
      </c>
      <c r="H69" s="11">
        <f t="shared" si="2"/>
        <v>13</v>
      </c>
      <c r="I69" s="11">
        <f t="shared" si="3"/>
        <v>17</v>
      </c>
      <c r="J69" s="127">
        <f t="shared" si="4"/>
        <v>598991.30728368915</v>
      </c>
      <c r="K69" s="11">
        <f t="shared" si="5"/>
        <v>783296.32490943966</v>
      </c>
      <c r="L69" s="11" t="str">
        <f t="shared" si="6"/>
        <v>Option 2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26">
        <v>56</v>
      </c>
      <c r="C70" s="104">
        <v>32219.267280525415</v>
      </c>
      <c r="D70" s="149">
        <v>20720.606558860891</v>
      </c>
      <c r="E70" s="126">
        <v>762592.37014888867</v>
      </c>
      <c r="F70" s="11">
        <f t="shared" si="0"/>
        <v>63549.364179074058</v>
      </c>
      <c r="G70" s="148">
        <f t="shared" si="1"/>
        <v>53</v>
      </c>
      <c r="H70" s="11">
        <f t="shared" si="2"/>
        <v>7</v>
      </c>
      <c r="I70" s="11">
        <f t="shared" si="3"/>
        <v>22</v>
      </c>
      <c r="J70" s="127">
        <f t="shared" si="4"/>
        <v>444845.5492535184</v>
      </c>
      <c r="K70" s="11">
        <f t="shared" si="5"/>
        <v>1398086.0119396292</v>
      </c>
      <c r="L70" s="11" t="str">
        <f t="shared" si="6"/>
        <v>Option 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26">
        <v>57</v>
      </c>
      <c r="C71" s="104">
        <v>31985.969785275287</v>
      </c>
      <c r="D71" s="149">
        <v>21098.144863498233</v>
      </c>
      <c r="E71" s="126">
        <v>730126.54889515031</v>
      </c>
      <c r="F71" s="11">
        <f t="shared" si="0"/>
        <v>60843.879074595861</v>
      </c>
      <c r="G71" s="148">
        <f t="shared" si="1"/>
        <v>52</v>
      </c>
      <c r="H71" s="11">
        <f t="shared" si="2"/>
        <v>8</v>
      </c>
      <c r="I71" s="11">
        <f t="shared" si="3"/>
        <v>22</v>
      </c>
      <c r="J71" s="127">
        <f t="shared" si="4"/>
        <v>486751.03259676689</v>
      </c>
      <c r="K71" s="11">
        <f t="shared" si="5"/>
        <v>1338565.3396411089</v>
      </c>
      <c r="L71" s="11" t="str">
        <f t="shared" si="6"/>
        <v>Option 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26">
        <v>58</v>
      </c>
      <c r="C72" s="104">
        <v>37565.208173193496</v>
      </c>
      <c r="D72" s="149">
        <v>26167.04272568236</v>
      </c>
      <c r="E72" s="126">
        <v>416974.91424314189</v>
      </c>
      <c r="F72" s="11">
        <f t="shared" si="0"/>
        <v>34747.909520261826</v>
      </c>
      <c r="G72" s="148">
        <f t="shared" si="1"/>
        <v>38</v>
      </c>
      <c r="H72" s="11">
        <f t="shared" si="2"/>
        <v>22</v>
      </c>
      <c r="I72" s="11">
        <f t="shared" si="3"/>
        <v>7</v>
      </c>
      <c r="J72" s="127">
        <f t="shared" si="4"/>
        <v>764454.00944576017</v>
      </c>
      <c r="K72" s="11">
        <f t="shared" si="5"/>
        <v>243235.36664183278</v>
      </c>
      <c r="L72" s="11" t="str">
        <f t="shared" si="6"/>
        <v>Option 1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26">
        <v>59</v>
      </c>
      <c r="C73" s="104">
        <v>36522.223529790608</v>
      </c>
      <c r="D73" s="149">
        <v>26746.061003889969</v>
      </c>
      <c r="E73" s="126">
        <v>668869.52040250797</v>
      </c>
      <c r="F73" s="11">
        <f t="shared" si="0"/>
        <v>55739.126700208995</v>
      </c>
      <c r="G73" s="148">
        <f t="shared" si="1"/>
        <v>37</v>
      </c>
      <c r="H73" s="11">
        <f t="shared" si="2"/>
        <v>23</v>
      </c>
      <c r="I73" s="11">
        <f t="shared" si="3"/>
        <v>10</v>
      </c>
      <c r="J73" s="127">
        <f t="shared" si="4"/>
        <v>1281999.914104807</v>
      </c>
      <c r="K73" s="11">
        <f t="shared" si="5"/>
        <v>557391.26700209</v>
      </c>
      <c r="L73" s="11" t="str">
        <f t="shared" si="6"/>
        <v>Option 1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26">
        <v>60</v>
      </c>
      <c r="C74" s="104">
        <v>34414.482331797153</v>
      </c>
      <c r="D74" s="149">
        <v>20839.842646562607</v>
      </c>
      <c r="E74" s="126">
        <v>227370.60565594645</v>
      </c>
      <c r="F74" s="11">
        <f t="shared" si="0"/>
        <v>18947.550471328872</v>
      </c>
      <c r="G74" s="148">
        <f t="shared" si="1"/>
        <v>53</v>
      </c>
      <c r="H74" s="11">
        <f t="shared" si="2"/>
        <v>7</v>
      </c>
      <c r="I74" s="11">
        <f t="shared" si="3"/>
        <v>16</v>
      </c>
      <c r="J74" s="127">
        <f t="shared" si="4"/>
        <v>132632.85329930211</v>
      </c>
      <c r="K74" s="11">
        <f t="shared" si="5"/>
        <v>303160.80754126195</v>
      </c>
      <c r="L74" s="11" t="str">
        <f t="shared" si="6"/>
        <v>Option 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26">
        <v>61</v>
      </c>
      <c r="C75" s="104">
        <v>32378.591329133673</v>
      </c>
      <c r="D75" s="149">
        <v>20658.954739564419</v>
      </c>
      <c r="E75" s="126">
        <v>727709.20710524474</v>
      </c>
      <c r="F75" s="11">
        <f t="shared" si="0"/>
        <v>60642.433925437064</v>
      </c>
      <c r="G75" s="148">
        <f t="shared" si="1"/>
        <v>53</v>
      </c>
      <c r="H75" s="11">
        <f t="shared" si="2"/>
        <v>7</v>
      </c>
      <c r="I75" s="11">
        <f t="shared" si="3"/>
        <v>21</v>
      </c>
      <c r="J75" s="127">
        <f t="shared" si="4"/>
        <v>424497.03747805947</v>
      </c>
      <c r="K75" s="11">
        <f t="shared" si="5"/>
        <v>1273491.1124341784</v>
      </c>
      <c r="L75" s="11" t="str">
        <f t="shared" si="6"/>
        <v>Option 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26">
        <v>62</v>
      </c>
      <c r="C76" s="104">
        <v>33460.402723416802</v>
      </c>
      <c r="D76" s="149">
        <v>21168.54326937837</v>
      </c>
      <c r="E76" s="126">
        <v>250220.93553645184</v>
      </c>
      <c r="F76" s="11">
        <f t="shared" si="0"/>
        <v>20851.744628037653</v>
      </c>
      <c r="G76" s="148">
        <f t="shared" si="1"/>
        <v>52</v>
      </c>
      <c r="H76" s="11">
        <f t="shared" si="2"/>
        <v>8</v>
      </c>
      <c r="I76" s="11">
        <f t="shared" si="3"/>
        <v>18</v>
      </c>
      <c r="J76" s="127">
        <f t="shared" si="4"/>
        <v>166813.95702430123</v>
      </c>
      <c r="K76" s="11">
        <f t="shared" si="5"/>
        <v>375331.40330467775</v>
      </c>
      <c r="L76" s="11" t="str">
        <f t="shared" si="6"/>
        <v>Option 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26">
        <v>63</v>
      </c>
      <c r="C77" s="104">
        <v>34789.728699927095</v>
      </c>
      <c r="D77" s="149">
        <v>24632.984007844116</v>
      </c>
      <c r="E77" s="126">
        <v>498038.25446001912</v>
      </c>
      <c r="F77" s="11">
        <f t="shared" si="0"/>
        <v>41503.187871668262</v>
      </c>
      <c r="G77" s="148">
        <f t="shared" si="1"/>
        <v>43</v>
      </c>
      <c r="H77" s="11">
        <f t="shared" si="2"/>
        <v>17</v>
      </c>
      <c r="I77" s="11">
        <f t="shared" si="3"/>
        <v>15</v>
      </c>
      <c r="J77" s="127">
        <f t="shared" si="4"/>
        <v>705554.19381836045</v>
      </c>
      <c r="K77" s="11">
        <f t="shared" si="5"/>
        <v>622547.81807502394</v>
      </c>
      <c r="L77" s="11" t="str">
        <f t="shared" si="6"/>
        <v>Option 1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26">
        <v>64</v>
      </c>
      <c r="C78" s="104">
        <v>35681.78048614716</v>
      </c>
      <c r="D78" s="149">
        <v>25099.114068726311</v>
      </c>
      <c r="E78" s="126">
        <v>670178.37757460168</v>
      </c>
      <c r="F78" s="11">
        <f t="shared" si="0"/>
        <v>55848.198131216806</v>
      </c>
      <c r="G78" s="148">
        <f t="shared" si="1"/>
        <v>41</v>
      </c>
      <c r="H78" s="11">
        <f t="shared" si="2"/>
        <v>19</v>
      </c>
      <c r="I78" s="11">
        <f t="shared" si="3"/>
        <v>12</v>
      </c>
      <c r="J78" s="127">
        <f t="shared" si="4"/>
        <v>1061115.7644931194</v>
      </c>
      <c r="K78" s="11">
        <f t="shared" si="5"/>
        <v>670178.37757460168</v>
      </c>
      <c r="L78" s="11" t="str">
        <f t="shared" si="6"/>
        <v>Option 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26">
        <v>65</v>
      </c>
      <c r="C79" s="104">
        <v>37526.596775049584</v>
      </c>
      <c r="D79" s="149">
        <v>26953.748503293784</v>
      </c>
      <c r="E79" s="126">
        <v>208820.60809611715</v>
      </c>
      <c r="F79" s="11">
        <f t="shared" si="0"/>
        <v>17401.717341343097</v>
      </c>
      <c r="G79" s="148">
        <f t="shared" si="1"/>
        <v>36</v>
      </c>
      <c r="H79" s="11">
        <f t="shared" si="2"/>
        <v>24</v>
      </c>
      <c r="I79" s="11">
        <f t="shared" si="3"/>
        <v>7</v>
      </c>
      <c r="J79" s="127">
        <f t="shared" si="4"/>
        <v>417641.21619223431</v>
      </c>
      <c r="K79" s="11">
        <f t="shared" si="5"/>
        <v>121812.02138940168</v>
      </c>
      <c r="L79" s="11" t="str">
        <f t="shared" si="6"/>
        <v>Option 1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26">
        <v>66</v>
      </c>
      <c r="C80" s="104">
        <v>34974.93236996411</v>
      </c>
      <c r="D80" s="149">
        <v>23424.902838095346</v>
      </c>
      <c r="E80" s="126">
        <v>782563.02130294207</v>
      </c>
      <c r="F80" s="11">
        <f t="shared" ref="F80:F114" si="7">E80/12</f>
        <v>65213.585108578503</v>
      </c>
      <c r="G80" s="148">
        <f t="shared" ref="G80:G114" si="8">DATEDIF(D80, DATE(2010,6,17), "Y")</f>
        <v>46</v>
      </c>
      <c r="H80" s="11">
        <f t="shared" ref="H80:H114" si="9">MAX(60 - G80, 0)</f>
        <v>14</v>
      </c>
      <c r="I80" s="11">
        <f t="shared" ref="I80:I114" si="10">DATEDIF(C80, DATE(2010,6,17), "Y")</f>
        <v>14</v>
      </c>
      <c r="J80" s="127">
        <f t="shared" ref="J80:J114" si="11">H80*F80</f>
        <v>912990.19152009906</v>
      </c>
      <c r="K80" s="11">
        <f t="shared" ref="K80:K114" si="12">I80*F80</f>
        <v>912990.19152009906</v>
      </c>
      <c r="L80" s="11" t="str">
        <f t="shared" ref="L80:L114" si="13">IF(J80 &gt; K80, "Option 1", IF(K80 &gt; J80, "Option 2", "Equal"))</f>
        <v>Equal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26">
        <v>67</v>
      </c>
      <c r="C81" s="104">
        <v>36818.041837401048</v>
      </c>
      <c r="D81" s="149">
        <v>25685.649664732751</v>
      </c>
      <c r="E81" s="126">
        <v>355710.43736865895</v>
      </c>
      <c r="F81" s="11">
        <f t="shared" si="7"/>
        <v>29642.536447388247</v>
      </c>
      <c r="G81" s="148">
        <f t="shared" si="8"/>
        <v>40</v>
      </c>
      <c r="H81" s="11">
        <f t="shared" si="9"/>
        <v>20</v>
      </c>
      <c r="I81" s="11">
        <f t="shared" si="10"/>
        <v>9</v>
      </c>
      <c r="J81" s="127">
        <f t="shared" si="11"/>
        <v>592850.72894776496</v>
      </c>
      <c r="K81" s="11">
        <f t="shared" si="12"/>
        <v>266782.82802649424</v>
      </c>
      <c r="L81" s="11" t="str">
        <f t="shared" si="13"/>
        <v>Option 1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26">
        <v>68</v>
      </c>
      <c r="C82" s="104">
        <v>37800.535177227241</v>
      </c>
      <c r="D82" s="149">
        <v>25134.370442777072</v>
      </c>
      <c r="E82" s="126">
        <v>653202.61621863814</v>
      </c>
      <c r="F82" s="11">
        <f t="shared" si="7"/>
        <v>54433.551351553178</v>
      </c>
      <c r="G82" s="148">
        <f t="shared" si="8"/>
        <v>41</v>
      </c>
      <c r="H82" s="11">
        <f t="shared" si="9"/>
        <v>19</v>
      </c>
      <c r="I82" s="11">
        <f t="shared" si="10"/>
        <v>6</v>
      </c>
      <c r="J82" s="127">
        <f t="shared" si="11"/>
        <v>1034237.4756795104</v>
      </c>
      <c r="K82" s="11">
        <f t="shared" si="12"/>
        <v>326601.30810931907</v>
      </c>
      <c r="L82" s="11" t="str">
        <f t="shared" si="13"/>
        <v>Option 1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26">
        <v>69</v>
      </c>
      <c r="C83" s="104">
        <v>35398.626870923828</v>
      </c>
      <c r="D83" s="149">
        <v>23392.448160422166</v>
      </c>
      <c r="E83" s="126">
        <v>577798.35983332968</v>
      </c>
      <c r="F83" s="11">
        <f t="shared" si="7"/>
        <v>48149.863319444143</v>
      </c>
      <c r="G83" s="148">
        <f t="shared" si="8"/>
        <v>46</v>
      </c>
      <c r="H83" s="11">
        <f t="shared" si="9"/>
        <v>14</v>
      </c>
      <c r="I83" s="11">
        <f t="shared" si="10"/>
        <v>13</v>
      </c>
      <c r="J83" s="127">
        <f t="shared" si="11"/>
        <v>674098.08647221804</v>
      </c>
      <c r="K83" s="11">
        <f t="shared" si="12"/>
        <v>625948.2231527738</v>
      </c>
      <c r="L83" s="11" t="str">
        <f t="shared" si="13"/>
        <v>Option 1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26">
        <v>70</v>
      </c>
      <c r="C84" s="104">
        <v>31789.335540868851</v>
      </c>
      <c r="D84" s="149">
        <v>20169.36897884481</v>
      </c>
      <c r="E84" s="126">
        <v>559820.40647921362</v>
      </c>
      <c r="F84" s="11">
        <f t="shared" si="7"/>
        <v>46651.700539934471</v>
      </c>
      <c r="G84" s="148">
        <f t="shared" si="8"/>
        <v>55</v>
      </c>
      <c r="H84" s="11">
        <f t="shared" si="9"/>
        <v>5</v>
      </c>
      <c r="I84" s="11">
        <f t="shared" si="10"/>
        <v>23</v>
      </c>
      <c r="J84" s="127">
        <f t="shared" si="11"/>
        <v>233258.50269967236</v>
      </c>
      <c r="K84" s="11">
        <f t="shared" si="12"/>
        <v>1072989.1124184928</v>
      </c>
      <c r="L84" s="11" t="str">
        <f t="shared" si="13"/>
        <v>Option 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26">
        <v>71</v>
      </c>
      <c r="C85" s="104">
        <v>34198.804694810824</v>
      </c>
      <c r="D85" s="149">
        <v>21750.626134924772</v>
      </c>
      <c r="E85" s="126">
        <v>342507.65302531788</v>
      </c>
      <c r="F85" s="11">
        <f t="shared" si="7"/>
        <v>28542.30441877649</v>
      </c>
      <c r="G85" s="148">
        <f t="shared" si="8"/>
        <v>50</v>
      </c>
      <c r="H85" s="11">
        <f t="shared" si="9"/>
        <v>10</v>
      </c>
      <c r="I85" s="11">
        <f t="shared" si="10"/>
        <v>16</v>
      </c>
      <c r="J85" s="127">
        <f t="shared" si="11"/>
        <v>285423.04418776487</v>
      </c>
      <c r="K85" s="11">
        <f t="shared" si="12"/>
        <v>456676.87070042384</v>
      </c>
      <c r="L85" s="11" t="str">
        <f t="shared" si="13"/>
        <v>Option 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26">
        <v>72</v>
      </c>
      <c r="C86" s="104">
        <v>33978.553423786405</v>
      </c>
      <c r="D86" s="149">
        <v>22427.077567056687</v>
      </c>
      <c r="E86" s="126">
        <v>674914.34294089954</v>
      </c>
      <c r="F86" s="11">
        <f t="shared" si="7"/>
        <v>56242.861911741631</v>
      </c>
      <c r="G86" s="148">
        <f t="shared" si="8"/>
        <v>49</v>
      </c>
      <c r="H86" s="11">
        <f t="shared" si="9"/>
        <v>11</v>
      </c>
      <c r="I86" s="11">
        <f t="shared" si="10"/>
        <v>17</v>
      </c>
      <c r="J86" s="127">
        <f t="shared" si="11"/>
        <v>618671.48102915799</v>
      </c>
      <c r="K86" s="11">
        <f t="shared" si="12"/>
        <v>956128.65249960776</v>
      </c>
      <c r="L86" s="11" t="str">
        <f t="shared" si="13"/>
        <v>Option 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26">
        <v>73</v>
      </c>
      <c r="C87" s="104">
        <v>37959.249301878939</v>
      </c>
      <c r="D87" s="149">
        <v>27090.671316092783</v>
      </c>
      <c r="E87" s="126">
        <v>618055.91491026548</v>
      </c>
      <c r="F87" s="11">
        <f t="shared" si="7"/>
        <v>51504.659575855454</v>
      </c>
      <c r="G87" s="148">
        <f t="shared" si="8"/>
        <v>36</v>
      </c>
      <c r="H87" s="11">
        <f t="shared" si="9"/>
        <v>24</v>
      </c>
      <c r="I87" s="11">
        <f t="shared" si="10"/>
        <v>6</v>
      </c>
      <c r="J87" s="127">
        <f t="shared" si="11"/>
        <v>1236111.829820531</v>
      </c>
      <c r="K87" s="11">
        <f t="shared" si="12"/>
        <v>309027.95745513274</v>
      </c>
      <c r="L87" s="11" t="str">
        <f t="shared" si="13"/>
        <v>Option 1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26">
        <v>74</v>
      </c>
      <c r="C88" s="104">
        <v>33938.58625078843</v>
      </c>
      <c r="D88" s="149">
        <v>20468.677238242919</v>
      </c>
      <c r="E88" s="126">
        <v>551697.95016711287</v>
      </c>
      <c r="F88" s="11">
        <f t="shared" si="7"/>
        <v>45974.829180592737</v>
      </c>
      <c r="G88" s="148">
        <f t="shared" si="8"/>
        <v>54</v>
      </c>
      <c r="H88" s="11">
        <f t="shared" si="9"/>
        <v>6</v>
      </c>
      <c r="I88" s="11">
        <f t="shared" si="10"/>
        <v>17</v>
      </c>
      <c r="J88" s="127">
        <f t="shared" si="11"/>
        <v>275848.97508355643</v>
      </c>
      <c r="K88" s="11">
        <f t="shared" si="12"/>
        <v>781572.09607007657</v>
      </c>
      <c r="L88" s="11" t="str">
        <f t="shared" si="13"/>
        <v>Option 2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26">
        <v>75</v>
      </c>
      <c r="C89" s="104">
        <v>33934.424372175505</v>
      </c>
      <c r="D89" s="149">
        <v>20168.685323544487</v>
      </c>
      <c r="E89" s="126">
        <v>525111.57018536248</v>
      </c>
      <c r="F89" s="11">
        <f t="shared" si="7"/>
        <v>43759.297515446873</v>
      </c>
      <c r="G89" s="148">
        <f t="shared" si="8"/>
        <v>55</v>
      </c>
      <c r="H89" s="11">
        <f t="shared" si="9"/>
        <v>5</v>
      </c>
      <c r="I89" s="11">
        <f t="shared" si="10"/>
        <v>17</v>
      </c>
      <c r="J89" s="127">
        <f t="shared" si="11"/>
        <v>218796.48757723437</v>
      </c>
      <c r="K89" s="11">
        <f t="shared" si="12"/>
        <v>743908.05776259687</v>
      </c>
      <c r="L89" s="11" t="str">
        <f t="shared" si="13"/>
        <v>Option 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26">
        <v>76</v>
      </c>
      <c r="C90" s="104">
        <v>35068.91879573089</v>
      </c>
      <c r="D90" s="149">
        <v>24126.238078442329</v>
      </c>
      <c r="E90" s="126">
        <v>323982.4282971975</v>
      </c>
      <c r="F90" s="11">
        <f t="shared" si="7"/>
        <v>26998.535691433124</v>
      </c>
      <c r="G90" s="148">
        <f t="shared" si="8"/>
        <v>44</v>
      </c>
      <c r="H90" s="11">
        <f t="shared" si="9"/>
        <v>16</v>
      </c>
      <c r="I90" s="11">
        <f t="shared" si="10"/>
        <v>14</v>
      </c>
      <c r="J90" s="127">
        <f t="shared" si="11"/>
        <v>431976.57106292999</v>
      </c>
      <c r="K90" s="11">
        <f t="shared" si="12"/>
        <v>377979.49968006375</v>
      </c>
      <c r="L90" s="11" t="str">
        <f t="shared" si="13"/>
        <v>Option 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26">
        <v>77</v>
      </c>
      <c r="C91" s="104">
        <v>35219.468338522522</v>
      </c>
      <c r="D91" s="149">
        <v>20336.40699757465</v>
      </c>
      <c r="E91" s="126">
        <v>243140.04628410022</v>
      </c>
      <c r="F91" s="11">
        <f t="shared" si="7"/>
        <v>20261.670523675017</v>
      </c>
      <c r="G91" s="148">
        <f t="shared" si="8"/>
        <v>54</v>
      </c>
      <c r="H91" s="11">
        <f t="shared" si="9"/>
        <v>6</v>
      </c>
      <c r="I91" s="11">
        <f t="shared" si="10"/>
        <v>14</v>
      </c>
      <c r="J91" s="127">
        <f t="shared" si="11"/>
        <v>121570.02314205011</v>
      </c>
      <c r="K91" s="11">
        <f t="shared" si="12"/>
        <v>283663.38733145024</v>
      </c>
      <c r="L91" s="11" t="str">
        <f t="shared" si="13"/>
        <v>Option 2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26">
        <v>78</v>
      </c>
      <c r="C92" s="104">
        <v>36134.266555750968</v>
      </c>
      <c r="D92" s="149">
        <v>23686.247210346628</v>
      </c>
      <c r="E92" s="126">
        <v>705005.9280737706</v>
      </c>
      <c r="F92" s="11">
        <f t="shared" si="7"/>
        <v>58750.49400614755</v>
      </c>
      <c r="G92" s="148">
        <f t="shared" si="8"/>
        <v>45</v>
      </c>
      <c r="H92" s="11">
        <f t="shared" si="9"/>
        <v>15</v>
      </c>
      <c r="I92" s="11">
        <f t="shared" si="10"/>
        <v>11</v>
      </c>
      <c r="J92" s="127">
        <f t="shared" si="11"/>
        <v>881257.41009221319</v>
      </c>
      <c r="K92" s="11">
        <f t="shared" si="12"/>
        <v>646255.43406762299</v>
      </c>
      <c r="L92" s="11" t="str">
        <f t="shared" si="13"/>
        <v>Option 1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26">
        <v>79</v>
      </c>
      <c r="C93" s="104">
        <v>34941.756935315687</v>
      </c>
      <c r="D93" s="149">
        <v>21910.649806674548</v>
      </c>
      <c r="E93" s="126">
        <v>201329.1928207578</v>
      </c>
      <c r="F93" s="11">
        <f t="shared" si="7"/>
        <v>16777.43273506315</v>
      </c>
      <c r="G93" s="148">
        <f t="shared" si="8"/>
        <v>50</v>
      </c>
      <c r="H93" s="11">
        <f t="shared" si="9"/>
        <v>10</v>
      </c>
      <c r="I93" s="11">
        <f t="shared" si="10"/>
        <v>14</v>
      </c>
      <c r="J93" s="127">
        <f t="shared" si="11"/>
        <v>167774.3273506315</v>
      </c>
      <c r="K93" s="11">
        <f t="shared" si="12"/>
        <v>234884.0582908841</v>
      </c>
      <c r="L93" s="11" t="str">
        <f t="shared" si="13"/>
        <v>Option 2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26">
        <v>80</v>
      </c>
      <c r="C94" s="104">
        <v>36427.594335593247</v>
      </c>
      <c r="D94" s="149">
        <v>26633.034008444265</v>
      </c>
      <c r="E94" s="126">
        <v>755997.18615329987</v>
      </c>
      <c r="F94" s="11">
        <f t="shared" si="7"/>
        <v>62999.765512774989</v>
      </c>
      <c r="G94" s="148">
        <f t="shared" si="8"/>
        <v>37</v>
      </c>
      <c r="H94" s="11">
        <f t="shared" si="9"/>
        <v>23</v>
      </c>
      <c r="I94" s="11">
        <f t="shared" si="10"/>
        <v>10</v>
      </c>
      <c r="J94" s="127">
        <f t="shared" si="11"/>
        <v>1448994.6067938248</v>
      </c>
      <c r="K94" s="11">
        <f t="shared" si="12"/>
        <v>629997.65512774989</v>
      </c>
      <c r="L94" s="11" t="str">
        <f t="shared" si="13"/>
        <v>Option 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26">
        <v>81</v>
      </c>
      <c r="C95" s="104">
        <v>36937.23266302704</v>
      </c>
      <c r="D95" s="149">
        <v>25440.557649036266</v>
      </c>
      <c r="E95" s="126">
        <v>217153.61073210894</v>
      </c>
      <c r="F95" s="11">
        <f t="shared" si="7"/>
        <v>18096.134227675746</v>
      </c>
      <c r="G95" s="148">
        <f t="shared" si="8"/>
        <v>40</v>
      </c>
      <c r="H95" s="11">
        <f t="shared" si="9"/>
        <v>20</v>
      </c>
      <c r="I95" s="11">
        <f t="shared" si="10"/>
        <v>9</v>
      </c>
      <c r="J95" s="127">
        <f t="shared" si="11"/>
        <v>361922.68455351493</v>
      </c>
      <c r="K95" s="11">
        <f t="shared" si="12"/>
        <v>162865.2080490817</v>
      </c>
      <c r="L95" s="11" t="str">
        <f t="shared" si="13"/>
        <v>Option 1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26">
        <v>82</v>
      </c>
      <c r="C96" s="104">
        <v>33090.131250319348</v>
      </c>
      <c r="D96" s="149">
        <v>20281.460691596629</v>
      </c>
      <c r="E96" s="126">
        <v>411319.50672036305</v>
      </c>
      <c r="F96" s="11">
        <f t="shared" si="7"/>
        <v>34276.625560030254</v>
      </c>
      <c r="G96" s="148">
        <f t="shared" si="8"/>
        <v>54</v>
      </c>
      <c r="H96" s="11">
        <f t="shared" si="9"/>
        <v>6</v>
      </c>
      <c r="I96" s="11">
        <f t="shared" si="10"/>
        <v>19</v>
      </c>
      <c r="J96" s="127">
        <f t="shared" si="11"/>
        <v>205659.75336018152</v>
      </c>
      <c r="K96" s="11">
        <f t="shared" si="12"/>
        <v>651255.88564057485</v>
      </c>
      <c r="L96" s="11" t="str">
        <f t="shared" si="13"/>
        <v>Option 2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26">
        <v>83</v>
      </c>
      <c r="C97" s="104">
        <v>38059.145750013602</v>
      </c>
      <c r="D97" s="149">
        <v>26924.927008142331</v>
      </c>
      <c r="E97" s="126">
        <v>406164.01789228106</v>
      </c>
      <c r="F97" s="11">
        <f t="shared" si="7"/>
        <v>33847.001491023424</v>
      </c>
      <c r="G97" s="148">
        <f t="shared" si="8"/>
        <v>36</v>
      </c>
      <c r="H97" s="11">
        <f t="shared" si="9"/>
        <v>24</v>
      </c>
      <c r="I97" s="11">
        <f t="shared" si="10"/>
        <v>6</v>
      </c>
      <c r="J97" s="127">
        <f t="shared" si="11"/>
        <v>812328.03578456212</v>
      </c>
      <c r="K97" s="11">
        <f t="shared" si="12"/>
        <v>203082.00894614053</v>
      </c>
      <c r="L97" s="11" t="str">
        <f t="shared" si="13"/>
        <v>Option 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26">
        <v>84</v>
      </c>
      <c r="C98" s="104">
        <v>35135.654237961724</v>
      </c>
      <c r="D98" s="149">
        <v>22566.422373535785</v>
      </c>
      <c r="E98" s="126">
        <v>223040.72188084375</v>
      </c>
      <c r="F98" s="11">
        <f t="shared" si="7"/>
        <v>18586.726823403646</v>
      </c>
      <c r="G98" s="148">
        <f t="shared" si="8"/>
        <v>48</v>
      </c>
      <c r="H98" s="11">
        <f t="shared" si="9"/>
        <v>12</v>
      </c>
      <c r="I98" s="11">
        <f t="shared" si="10"/>
        <v>14</v>
      </c>
      <c r="J98" s="127">
        <f t="shared" si="11"/>
        <v>223040.72188084375</v>
      </c>
      <c r="K98" s="11">
        <f t="shared" si="12"/>
        <v>260214.17552765104</v>
      </c>
      <c r="L98" s="11" t="str">
        <f t="shared" si="13"/>
        <v>Option 2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26">
        <v>85</v>
      </c>
      <c r="C99" s="104">
        <v>35076.975908168293</v>
      </c>
      <c r="D99" s="149">
        <v>23566.271076989597</v>
      </c>
      <c r="E99" s="126">
        <v>583944.47117072367</v>
      </c>
      <c r="F99" s="11">
        <f t="shared" si="7"/>
        <v>48662.039264226973</v>
      </c>
      <c r="G99" s="148">
        <f t="shared" si="8"/>
        <v>45</v>
      </c>
      <c r="H99" s="11">
        <f t="shared" si="9"/>
        <v>15</v>
      </c>
      <c r="I99" s="11">
        <f t="shared" si="10"/>
        <v>14</v>
      </c>
      <c r="J99" s="127">
        <f t="shared" si="11"/>
        <v>729930.58896340453</v>
      </c>
      <c r="K99" s="11">
        <f t="shared" si="12"/>
        <v>681268.54969917762</v>
      </c>
      <c r="L99" s="11" t="str">
        <f t="shared" si="13"/>
        <v>Option 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26">
        <v>86</v>
      </c>
      <c r="C100" s="104">
        <v>32558.711619538601</v>
      </c>
      <c r="D100" s="149">
        <v>20305.749378682682</v>
      </c>
      <c r="E100" s="126">
        <v>463255.47979820438</v>
      </c>
      <c r="F100" s="11">
        <f t="shared" si="7"/>
        <v>38604.623316517034</v>
      </c>
      <c r="G100" s="148">
        <f t="shared" si="8"/>
        <v>54</v>
      </c>
      <c r="H100" s="11">
        <f t="shared" si="9"/>
        <v>6</v>
      </c>
      <c r="I100" s="11">
        <f t="shared" si="10"/>
        <v>21</v>
      </c>
      <c r="J100" s="127">
        <f t="shared" si="11"/>
        <v>231627.73989910219</v>
      </c>
      <c r="K100" s="11">
        <f t="shared" si="12"/>
        <v>810697.0896468577</v>
      </c>
      <c r="L100" s="11" t="str">
        <f t="shared" si="13"/>
        <v>Option 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26">
        <v>87</v>
      </c>
      <c r="C101" s="104">
        <v>36650.404520556738</v>
      </c>
      <c r="D101" s="149">
        <v>26496.56212939712</v>
      </c>
      <c r="E101" s="126">
        <v>210690.47273006145</v>
      </c>
      <c r="F101" s="11">
        <f t="shared" si="7"/>
        <v>17557.539394171788</v>
      </c>
      <c r="G101" s="148">
        <f t="shared" si="8"/>
        <v>37</v>
      </c>
      <c r="H101" s="11">
        <f t="shared" si="9"/>
        <v>23</v>
      </c>
      <c r="I101" s="11">
        <f t="shared" si="10"/>
        <v>10</v>
      </c>
      <c r="J101" s="127">
        <f t="shared" si="11"/>
        <v>403823.40606595116</v>
      </c>
      <c r="K101" s="11">
        <f t="shared" si="12"/>
        <v>175575.39394171789</v>
      </c>
      <c r="L101" s="11" t="str">
        <f t="shared" si="13"/>
        <v>Option 1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26">
        <v>88</v>
      </c>
      <c r="C102" s="104">
        <v>34302.988687517362</v>
      </c>
      <c r="D102" s="149">
        <v>23690.400299199784</v>
      </c>
      <c r="E102" s="126">
        <v>421836.44948983274</v>
      </c>
      <c r="F102" s="11">
        <f t="shared" si="7"/>
        <v>35153.037457486062</v>
      </c>
      <c r="G102" s="148">
        <f t="shared" si="8"/>
        <v>45</v>
      </c>
      <c r="H102" s="11">
        <f t="shared" si="9"/>
        <v>15</v>
      </c>
      <c r="I102" s="11">
        <f t="shared" si="10"/>
        <v>16</v>
      </c>
      <c r="J102" s="127">
        <f t="shared" si="11"/>
        <v>527295.56186229095</v>
      </c>
      <c r="K102" s="11">
        <f t="shared" si="12"/>
        <v>562448.59931977699</v>
      </c>
      <c r="L102" s="11" t="str">
        <f t="shared" si="13"/>
        <v>Option 2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26">
        <v>89</v>
      </c>
      <c r="C103" s="104">
        <v>35561.80160995866</v>
      </c>
      <c r="D103" s="149">
        <v>24935.773558662459</v>
      </c>
      <c r="E103" s="126">
        <v>287018.6653301724</v>
      </c>
      <c r="F103" s="11">
        <f t="shared" si="7"/>
        <v>23918.222110847699</v>
      </c>
      <c r="G103" s="148">
        <f t="shared" si="8"/>
        <v>42</v>
      </c>
      <c r="H103" s="11">
        <f t="shared" si="9"/>
        <v>18</v>
      </c>
      <c r="I103" s="11">
        <f t="shared" si="10"/>
        <v>13</v>
      </c>
      <c r="J103" s="127">
        <f t="shared" si="11"/>
        <v>430527.9979952586</v>
      </c>
      <c r="K103" s="11">
        <f t="shared" si="12"/>
        <v>310936.88744102011</v>
      </c>
      <c r="L103" s="11" t="str">
        <f t="shared" si="13"/>
        <v>Option 1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26">
        <v>90</v>
      </c>
      <c r="C104" s="104">
        <v>33352.493882052004</v>
      </c>
      <c r="D104" s="149">
        <v>23195.410953932711</v>
      </c>
      <c r="E104" s="126">
        <v>377256.36095416633</v>
      </c>
      <c r="F104" s="11">
        <f t="shared" si="7"/>
        <v>31438.030079513861</v>
      </c>
      <c r="G104" s="148">
        <f t="shared" si="8"/>
        <v>46</v>
      </c>
      <c r="H104" s="11">
        <f t="shared" si="9"/>
        <v>14</v>
      </c>
      <c r="I104" s="11">
        <f t="shared" si="10"/>
        <v>19</v>
      </c>
      <c r="J104" s="127">
        <f t="shared" si="11"/>
        <v>440132.42111319408</v>
      </c>
      <c r="K104" s="11">
        <f t="shared" si="12"/>
        <v>597322.57151076337</v>
      </c>
      <c r="L104" s="11" t="str">
        <f t="shared" si="13"/>
        <v>Option 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26">
        <v>91</v>
      </c>
      <c r="C105" s="104">
        <v>32577.218667687324</v>
      </c>
      <c r="D105" s="149">
        <v>21619.918687788875</v>
      </c>
      <c r="E105" s="126">
        <v>323378.97495555907</v>
      </c>
      <c r="F105" s="11">
        <f t="shared" si="7"/>
        <v>26948.247912963256</v>
      </c>
      <c r="G105" s="148">
        <f t="shared" si="8"/>
        <v>51</v>
      </c>
      <c r="H105" s="11">
        <f t="shared" si="9"/>
        <v>9</v>
      </c>
      <c r="I105" s="11">
        <f t="shared" si="10"/>
        <v>21</v>
      </c>
      <c r="J105" s="127">
        <f t="shared" si="11"/>
        <v>242534.23121666932</v>
      </c>
      <c r="K105" s="11">
        <f t="shared" si="12"/>
        <v>565913.20617222833</v>
      </c>
      <c r="L105" s="11" t="str">
        <f t="shared" si="13"/>
        <v>Option 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26">
        <v>92</v>
      </c>
      <c r="C106" s="104">
        <v>36898.724512784451</v>
      </c>
      <c r="D106" s="149">
        <v>24446.987388287896</v>
      </c>
      <c r="E106" s="126">
        <v>690351.9879811944</v>
      </c>
      <c r="F106" s="11">
        <f t="shared" si="7"/>
        <v>57529.3323317662</v>
      </c>
      <c r="G106" s="148">
        <f t="shared" si="8"/>
        <v>43</v>
      </c>
      <c r="H106" s="11">
        <f t="shared" si="9"/>
        <v>17</v>
      </c>
      <c r="I106" s="11">
        <f t="shared" si="10"/>
        <v>9</v>
      </c>
      <c r="J106" s="127">
        <f t="shared" si="11"/>
        <v>977998.64964002534</v>
      </c>
      <c r="K106" s="11">
        <f t="shared" si="12"/>
        <v>517763.9909858958</v>
      </c>
      <c r="L106" s="11" t="str">
        <f t="shared" si="13"/>
        <v>Option 1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26">
        <v>93</v>
      </c>
      <c r="C107" s="104">
        <v>37249.84004876222</v>
      </c>
      <c r="D107" s="149">
        <v>27061.286927766545</v>
      </c>
      <c r="E107" s="126">
        <v>744391.04202430265</v>
      </c>
      <c r="F107" s="11">
        <f t="shared" si="7"/>
        <v>62032.586835358554</v>
      </c>
      <c r="G107" s="148">
        <f t="shared" si="8"/>
        <v>36</v>
      </c>
      <c r="H107" s="11">
        <f t="shared" si="9"/>
        <v>24</v>
      </c>
      <c r="I107" s="11">
        <f t="shared" si="10"/>
        <v>8</v>
      </c>
      <c r="J107" s="127">
        <f t="shared" si="11"/>
        <v>1488782.0840486053</v>
      </c>
      <c r="K107" s="11">
        <f t="shared" si="12"/>
        <v>496260.69468286843</v>
      </c>
      <c r="L107" s="11" t="str">
        <f t="shared" si="13"/>
        <v>Option 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26">
        <v>94</v>
      </c>
      <c r="C108" s="104">
        <v>33985.491651162854</v>
      </c>
      <c r="D108" s="149">
        <v>20556.023195009246</v>
      </c>
      <c r="E108" s="126">
        <v>483617.93678729486</v>
      </c>
      <c r="F108" s="11">
        <f t="shared" si="7"/>
        <v>40301.494732274572</v>
      </c>
      <c r="G108" s="148">
        <f t="shared" si="8"/>
        <v>54</v>
      </c>
      <c r="H108" s="11">
        <f t="shared" si="9"/>
        <v>6</v>
      </c>
      <c r="I108" s="11">
        <f t="shared" si="10"/>
        <v>17</v>
      </c>
      <c r="J108" s="127">
        <f t="shared" si="11"/>
        <v>241808.96839364743</v>
      </c>
      <c r="K108" s="11">
        <f t="shared" si="12"/>
        <v>685125.41044866771</v>
      </c>
      <c r="L108" s="11" t="str">
        <f t="shared" si="13"/>
        <v>Option 2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26">
        <v>95</v>
      </c>
      <c r="C109" s="104">
        <v>36409.622052769766</v>
      </c>
      <c r="D109" s="149">
        <v>23375.614605139981</v>
      </c>
      <c r="E109" s="126">
        <v>319500.41870920546</v>
      </c>
      <c r="F109" s="11">
        <f t="shared" si="7"/>
        <v>26625.034892433789</v>
      </c>
      <c r="G109" s="148">
        <f t="shared" si="8"/>
        <v>46</v>
      </c>
      <c r="H109" s="11">
        <f t="shared" si="9"/>
        <v>14</v>
      </c>
      <c r="I109" s="11">
        <f t="shared" si="10"/>
        <v>10</v>
      </c>
      <c r="J109" s="127">
        <f t="shared" si="11"/>
        <v>372750.48849407304</v>
      </c>
      <c r="K109" s="11">
        <f t="shared" si="12"/>
        <v>266250.34892433789</v>
      </c>
      <c r="L109" s="11" t="str">
        <f t="shared" si="13"/>
        <v>Option 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26">
        <v>96</v>
      </c>
      <c r="C110" s="104">
        <v>35779.805594231635</v>
      </c>
      <c r="D110" s="149">
        <v>25274.295869976631</v>
      </c>
      <c r="E110" s="126">
        <v>365451.53438754589</v>
      </c>
      <c r="F110" s="11">
        <f t="shared" si="7"/>
        <v>30454.294532295491</v>
      </c>
      <c r="G110" s="148">
        <f t="shared" si="8"/>
        <v>41</v>
      </c>
      <c r="H110" s="11">
        <f t="shared" si="9"/>
        <v>19</v>
      </c>
      <c r="I110" s="11">
        <f t="shared" si="10"/>
        <v>12</v>
      </c>
      <c r="J110" s="127">
        <f t="shared" si="11"/>
        <v>578631.59611361427</v>
      </c>
      <c r="K110" s="11">
        <f t="shared" si="12"/>
        <v>365451.53438754589</v>
      </c>
      <c r="L110" s="11" t="str">
        <f t="shared" si="13"/>
        <v>Option 1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26">
        <v>97</v>
      </c>
      <c r="C111" s="104">
        <v>35098.220013112703</v>
      </c>
      <c r="D111" s="149">
        <v>22474.626878001229</v>
      </c>
      <c r="E111" s="126">
        <v>604423.98246334936</v>
      </c>
      <c r="F111" s="11">
        <f t="shared" si="7"/>
        <v>50368.665205279111</v>
      </c>
      <c r="G111" s="148">
        <f t="shared" si="8"/>
        <v>48</v>
      </c>
      <c r="H111" s="11">
        <f t="shared" si="9"/>
        <v>12</v>
      </c>
      <c r="I111" s="11">
        <f t="shared" si="10"/>
        <v>14</v>
      </c>
      <c r="J111" s="127">
        <f t="shared" si="11"/>
        <v>604423.98246334936</v>
      </c>
      <c r="K111" s="11">
        <f t="shared" si="12"/>
        <v>705161.3128739075</v>
      </c>
      <c r="L111" s="11" t="str">
        <f t="shared" si="13"/>
        <v>Option 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26">
        <v>98</v>
      </c>
      <c r="C112" s="104">
        <v>35875.916588022774</v>
      </c>
      <c r="D112" s="149">
        <v>21695.416318155694</v>
      </c>
      <c r="E112" s="126">
        <v>203100.97884623587</v>
      </c>
      <c r="F112" s="11">
        <f t="shared" si="7"/>
        <v>16925.081570519655</v>
      </c>
      <c r="G112" s="148">
        <f t="shared" si="8"/>
        <v>51</v>
      </c>
      <c r="H112" s="11">
        <f t="shared" si="9"/>
        <v>9</v>
      </c>
      <c r="I112" s="11">
        <f t="shared" si="10"/>
        <v>12</v>
      </c>
      <c r="J112" s="127">
        <f t="shared" si="11"/>
        <v>152325.7341346769</v>
      </c>
      <c r="K112" s="11">
        <f t="shared" si="12"/>
        <v>203100.97884623584</v>
      </c>
      <c r="L112" s="11" t="str">
        <f t="shared" si="13"/>
        <v>Option 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26">
        <v>99</v>
      </c>
      <c r="C113" s="104">
        <v>35083.258805230471</v>
      </c>
      <c r="D113" s="149">
        <v>25511.191725729492</v>
      </c>
      <c r="E113" s="126">
        <v>622670.53726354032</v>
      </c>
      <c r="F113" s="11">
        <f t="shared" si="7"/>
        <v>51889.211438628357</v>
      </c>
      <c r="G113" s="148">
        <f t="shared" si="8"/>
        <v>40</v>
      </c>
      <c r="H113" s="11">
        <f t="shared" si="9"/>
        <v>20</v>
      </c>
      <c r="I113" s="11">
        <f t="shared" si="10"/>
        <v>14</v>
      </c>
      <c r="J113" s="127">
        <f t="shared" si="11"/>
        <v>1037784.2287725671</v>
      </c>
      <c r="K113" s="11">
        <f t="shared" si="12"/>
        <v>726448.96014079696</v>
      </c>
      <c r="L113" s="11" t="str">
        <f t="shared" si="13"/>
        <v>Option 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26">
        <v>100</v>
      </c>
      <c r="C114" s="104">
        <v>34949.918872459377</v>
      </c>
      <c r="D114" s="149">
        <v>22671.907720055002</v>
      </c>
      <c r="E114" s="126">
        <v>653129.00713182043</v>
      </c>
      <c r="F114" s="11">
        <f t="shared" si="7"/>
        <v>54427.417260985036</v>
      </c>
      <c r="G114" s="148">
        <f t="shared" si="8"/>
        <v>48</v>
      </c>
      <c r="H114" s="11">
        <f t="shared" si="9"/>
        <v>12</v>
      </c>
      <c r="I114" s="11">
        <f t="shared" si="10"/>
        <v>14</v>
      </c>
      <c r="J114" s="127">
        <f t="shared" si="11"/>
        <v>653129.00713182043</v>
      </c>
      <c r="K114" s="11">
        <f t="shared" si="12"/>
        <v>761983.84165379056</v>
      </c>
      <c r="L114" s="11" t="str">
        <f t="shared" si="13"/>
        <v>Option 2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28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thickBo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57" t="s">
        <v>8</v>
      </c>
      <c r="G123" s="158" t="s">
        <v>696</v>
      </c>
      <c r="H123" s="159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60"/>
      <c r="G124" s="161" t="s">
        <v>697</v>
      </c>
      <c r="H124" s="162">
        <f>SUM(J15:J114)</f>
        <v>57098313.08673235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thickBot="1">
      <c r="A125" s="11"/>
      <c r="B125" s="11"/>
      <c r="C125" s="11"/>
      <c r="D125" s="11"/>
      <c r="E125" s="11"/>
      <c r="F125" s="163"/>
      <c r="G125" s="164" t="s">
        <v>698</v>
      </c>
      <c r="H125" s="165">
        <f>SUM(K15:K114)</f>
        <v>59813053.402418859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thickBo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thickBot="1">
      <c r="A128" s="11"/>
      <c r="B128" s="11"/>
      <c r="C128" s="11"/>
      <c r="D128" s="11"/>
      <c r="E128" s="11"/>
      <c r="F128" s="166" t="s">
        <v>10</v>
      </c>
      <c r="G128" s="167" t="s">
        <v>699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thickBo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05" customHeight="1" thickBot="1">
      <c r="A131" s="11"/>
      <c r="B131" s="11"/>
      <c r="C131" s="11"/>
      <c r="D131" s="11"/>
      <c r="E131" s="11"/>
      <c r="F131" s="168" t="s">
        <v>12</v>
      </c>
      <c r="G131" s="169" t="s">
        <v>700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conditionalFormatting sqref="L15:L114">
    <cfRule type="cellIs" dxfId="0" priority="1" operator="equal">
      <formula>"Option1"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066f97f8-1f65-4440-afff-6cc790915837}" enabled="1" method="Privileged" siteId="{f38a5ecd-2813-4862-b11b-ac1d563c806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Instructions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HP-348G7</dc:creator>
  <cp:lastModifiedBy>Chandreshwar Vishwakarma</cp:lastModifiedBy>
  <dcterms:created xsi:type="dcterms:W3CDTF">2025-06-06T06:07:04Z</dcterms:created>
  <dcterms:modified xsi:type="dcterms:W3CDTF">2025-06-13T13:46:33Z</dcterms:modified>
</cp:coreProperties>
</file>