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ebrannon/Box Sync/Joe Personal/Documents/UNIV/"/>
    </mc:Choice>
  </mc:AlternateContent>
  <bookViews>
    <workbookView xWindow="80" yWindow="440" windowWidth="28720" windowHeight="17560" tabRatio="500"/>
  </bookViews>
  <sheets>
    <sheet name="New Desig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" i="1" l="1"/>
  <c r="AA16" i="1"/>
  <c r="AC16" i="1"/>
  <c r="F31" i="1"/>
  <c r="X5" i="1"/>
  <c r="Y5" i="1"/>
  <c r="X6" i="1"/>
  <c r="Y6" i="1"/>
  <c r="X7" i="1"/>
  <c r="Y7" i="1"/>
  <c r="X8" i="1"/>
  <c r="Y8" i="1"/>
  <c r="E27" i="1"/>
  <c r="X9" i="1"/>
  <c r="Y9" i="1"/>
  <c r="X10" i="1"/>
  <c r="Y10" i="1"/>
  <c r="X11" i="1"/>
  <c r="Y11" i="1"/>
  <c r="X12" i="1"/>
  <c r="Y12" i="1"/>
  <c r="X13" i="1"/>
  <c r="Y13" i="1"/>
  <c r="X14" i="1"/>
  <c r="Y14" i="1"/>
  <c r="X15" i="1"/>
  <c r="Y15" i="1"/>
  <c r="E28" i="1"/>
  <c r="X16" i="1"/>
  <c r="Y16" i="1"/>
  <c r="X17" i="1"/>
  <c r="Y17" i="1"/>
  <c r="X18" i="1"/>
  <c r="Y18" i="1"/>
  <c r="X19" i="1"/>
  <c r="Y19" i="1"/>
  <c r="E29" i="1"/>
  <c r="X20" i="1"/>
  <c r="Y20" i="1"/>
  <c r="X21" i="1"/>
  <c r="Y21" i="1"/>
  <c r="E30" i="1"/>
  <c r="E31" i="1"/>
  <c r="AA21" i="1"/>
  <c r="AC21" i="1"/>
  <c r="Z21" i="1"/>
  <c r="AB21" i="1"/>
  <c r="Z20" i="1"/>
  <c r="AA20" i="1"/>
  <c r="AA19" i="1"/>
  <c r="AC19" i="1"/>
  <c r="AC20" i="1"/>
  <c r="AA5" i="1"/>
  <c r="AC5" i="1"/>
  <c r="AA6" i="1"/>
  <c r="AC6" i="1"/>
  <c r="AA7" i="1"/>
  <c r="AC7" i="1"/>
  <c r="AA8" i="1"/>
  <c r="AC8" i="1"/>
  <c r="AA9" i="1"/>
  <c r="AC9" i="1"/>
  <c r="AA10" i="1"/>
  <c r="AC10" i="1"/>
  <c r="AA11" i="1"/>
  <c r="AC11" i="1"/>
  <c r="AA12" i="1"/>
  <c r="AC12" i="1"/>
  <c r="AA13" i="1"/>
  <c r="AC13" i="1"/>
  <c r="AA14" i="1"/>
  <c r="AC14" i="1"/>
  <c r="AA15" i="1"/>
  <c r="AC15" i="1"/>
  <c r="AA17" i="1"/>
  <c r="AC17" i="1"/>
  <c r="AA18" i="1"/>
  <c r="AC18" i="1"/>
  <c r="AC22" i="1"/>
  <c r="Z19" i="1"/>
  <c r="AB19" i="1"/>
  <c r="AB20" i="1"/>
  <c r="Z5" i="1"/>
  <c r="AB5" i="1"/>
  <c r="Z6" i="1"/>
  <c r="AB6" i="1"/>
  <c r="Z7" i="1"/>
  <c r="AB7" i="1"/>
  <c r="Z8" i="1"/>
  <c r="AB8" i="1"/>
  <c r="Z9" i="1"/>
  <c r="AB9" i="1"/>
  <c r="Z10" i="1"/>
  <c r="AB10" i="1"/>
  <c r="Z11" i="1"/>
  <c r="AB11" i="1"/>
  <c r="Z12" i="1"/>
  <c r="AB12" i="1"/>
  <c r="Z13" i="1"/>
  <c r="AB13" i="1"/>
  <c r="Z14" i="1"/>
  <c r="AB14" i="1"/>
  <c r="Z15" i="1"/>
  <c r="AB15" i="1"/>
  <c r="Z16" i="1"/>
  <c r="AB16" i="1"/>
  <c r="Z17" i="1"/>
  <c r="AB17" i="1"/>
  <c r="Z18" i="1"/>
  <c r="AB18" i="1"/>
  <c r="AB22" i="1"/>
  <c r="Y22" i="1"/>
  <c r="X22" i="1"/>
  <c r="D31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AC23" i="1"/>
</calcChain>
</file>

<file path=xl/sharedStrings.xml><?xml version="1.0" encoding="utf-8"?>
<sst xmlns="http://schemas.openxmlformats.org/spreadsheetml/2006/main" count="95" uniqueCount="63">
  <si>
    <t>Technical Specifications</t>
  </si>
  <si>
    <t>HTML / Pages Review &amp; Validation</t>
  </si>
  <si>
    <t>Assumptions</t>
  </si>
  <si>
    <t>Duration (months)</t>
  </si>
  <si>
    <t>Dev HTML/CSS/Interactions</t>
  </si>
  <si>
    <t>Integrate HTML/CSS/Interactions into NetSuite</t>
  </si>
  <si>
    <t>NS back-end Configuration &amp; Build</t>
  </si>
  <si>
    <t>End-to-End Testing</t>
  </si>
  <si>
    <t>User Acceptance Testing (UAT)</t>
  </si>
  <si>
    <t>Performance Optimization</t>
  </si>
  <si>
    <t>Deployment Prep &amp; Readiness</t>
  </si>
  <si>
    <t>Finalize Arch Design</t>
  </si>
  <si>
    <t>BSA / Arch</t>
  </si>
  <si>
    <t>FE Dev</t>
  </si>
  <si>
    <t>FE Dev / Arch</t>
  </si>
  <si>
    <t xml:space="preserve">BSA / Arch </t>
  </si>
  <si>
    <t>Arch</t>
  </si>
  <si>
    <t>Sys Admin</t>
  </si>
  <si>
    <t>BE Dev</t>
  </si>
  <si>
    <t>QA</t>
  </si>
  <si>
    <t xml:space="preserve">Internal </t>
  </si>
  <si>
    <t>External</t>
  </si>
  <si>
    <t>Internal</t>
  </si>
  <si>
    <t xml:space="preserve">Rates = </t>
  </si>
  <si>
    <t>Est. Cost</t>
  </si>
  <si>
    <t>Define</t>
  </si>
  <si>
    <t>Build</t>
  </si>
  <si>
    <t>Deploy</t>
  </si>
  <si>
    <t>Lead</t>
  </si>
  <si>
    <t>ARCH 
Hrs.</t>
  </si>
  <si>
    <t>BE DEV
 Hrs.</t>
  </si>
  <si>
    <t>BSA
Hrs.</t>
  </si>
  <si>
    <t>FE DEV
Hrs.</t>
  </si>
  <si>
    <t>PM
Hrs.</t>
  </si>
  <si>
    <t>QA
Hrs.</t>
  </si>
  <si>
    <t>Deliverable</t>
  </si>
  <si>
    <t xml:space="preserve">Arch </t>
  </si>
  <si>
    <t>Duration by Phase (by Month)</t>
  </si>
  <si>
    <t>All</t>
  </si>
  <si>
    <t>Deploy RVCA eCom</t>
  </si>
  <si>
    <t>Define &amp; Design</t>
  </si>
  <si>
    <t>Configure  3rd Party Solutions (tax etc.)</t>
  </si>
  <si>
    <t>Develop</t>
  </si>
  <si>
    <t>Functional Specifications (x60)</t>
  </si>
  <si>
    <t>Teams are dedicated and not working on existing H4 or other NetSuite work</t>
  </si>
  <si>
    <t xml:space="preserve">Assumes very little changes compared to existing Designs &amp; built BBG functionality </t>
  </si>
  <si>
    <t>Total Cost</t>
  </si>
  <si>
    <t>Total # FTE 
(per Month)</t>
  </si>
  <si>
    <t>Design/UX/IA
Hrs.</t>
  </si>
  <si>
    <t>SYS ADMIN
Hrs.</t>
  </si>
  <si>
    <t>Dev 3rd Party Solutions (tax, add ver., pay etc.)</t>
  </si>
  <si>
    <t>Total Duration</t>
  </si>
  <si>
    <t>Total
Hrs.</t>
  </si>
  <si>
    <t>Develop Integrations &amp; Legacy ERP Solutions</t>
  </si>
  <si>
    <t>Legacy ERP DEV
Hrs.</t>
  </si>
  <si>
    <t>Quality Assurance</t>
  </si>
  <si>
    <t>Hrs</t>
  </si>
  <si>
    <t>Copy BBG Design</t>
  </si>
  <si>
    <t>Setup NetSuite Cloud Environments</t>
  </si>
  <si>
    <t xml:space="preserve">Estimate excludes Travel cost. </t>
  </si>
  <si>
    <t xml:space="preserve">Addl. Training may be required. </t>
  </si>
  <si>
    <t>Detailed bottom-up estimate required to validate current estimates</t>
  </si>
  <si>
    <t>&lt;--5 month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</si>
</sst>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Calibri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9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Alignment="1">
      <alignment horizontal="left"/>
    </xf>
    <xf numFmtId="0" fontId="5" fillId="0" borderId="0" xfId="0" applyFont="1"/>
    <xf numFmtId="0" fontId="7" fillId="3" borderId="0" xfId="0" applyFont="1" applyFill="1"/>
    <xf numFmtId="15" fontId="7" fillId="3" borderId="0" xfId="0" applyNumberFormat="1" applyFont="1" applyFill="1"/>
    <xf numFmtId="0" fontId="8" fillId="3" borderId="0" xfId="0" applyFont="1" applyFill="1"/>
    <xf numFmtId="0" fontId="8" fillId="3" borderId="0" xfId="0" applyFont="1" applyFill="1" applyAlignment="1">
      <alignment horizontal="right"/>
    </xf>
    <xf numFmtId="6" fontId="8" fillId="3" borderId="0" xfId="0" applyNumberFormat="1" applyFont="1" applyFill="1"/>
    <xf numFmtId="6" fontId="8" fillId="3" borderId="0" xfId="0" applyNumberFormat="1" applyFont="1" applyFill="1" applyAlignment="1">
      <alignment horizontal="left"/>
    </xf>
    <xf numFmtId="0" fontId="6" fillId="3" borderId="0" xfId="0" applyFont="1" applyFill="1" applyAlignment="1">
      <alignment horizontal="center" vertical="center"/>
    </xf>
    <xf numFmtId="0" fontId="5" fillId="3" borderId="10" xfId="0" applyFont="1" applyFill="1" applyBorder="1"/>
    <xf numFmtId="0" fontId="5" fillId="0" borderId="25" xfId="0" applyFont="1" applyBorder="1" applyAlignment="1">
      <alignment horizontal="left" indent="1"/>
    </xf>
    <xf numFmtId="0" fontId="5" fillId="0" borderId="25" xfId="0" applyFont="1" applyBorder="1" applyAlignment="1">
      <alignment horizontal="center"/>
    </xf>
    <xf numFmtId="0" fontId="5" fillId="0" borderId="23" xfId="0" applyFont="1" applyBorder="1" applyAlignment="1">
      <alignment horizontal="left" inden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1" fontId="5" fillId="2" borderId="25" xfId="0" applyNumberFormat="1" applyFont="1" applyFill="1" applyBorder="1" applyAlignment="1">
      <alignment horizontal="center"/>
    </xf>
    <xf numFmtId="1" fontId="5" fillId="2" borderId="23" xfId="0" applyNumberFormat="1" applyFont="1" applyFill="1" applyBorder="1" applyAlignment="1">
      <alignment horizontal="center"/>
    </xf>
    <xf numFmtId="6" fontId="5" fillId="2" borderId="10" xfId="0" applyNumberFormat="1" applyFont="1" applyFill="1" applyBorder="1"/>
    <xf numFmtId="6" fontId="5" fillId="2" borderId="11" xfId="0" applyNumberFormat="1" applyFont="1" applyFill="1" applyBorder="1"/>
    <xf numFmtId="0" fontId="5" fillId="3" borderId="4" xfId="0" applyFont="1" applyFill="1" applyBorder="1"/>
    <xf numFmtId="0" fontId="5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indent="1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1" fontId="5" fillId="2" borderId="2" xfId="0" applyNumberFormat="1" applyFont="1" applyFill="1" applyBorder="1" applyAlignment="1">
      <alignment horizontal="center"/>
    </xf>
    <xf numFmtId="6" fontId="5" fillId="2" borderId="4" xfId="0" applyNumberFormat="1" applyFont="1" applyFill="1" applyBorder="1"/>
    <xf numFmtId="6" fontId="5" fillId="2" borderId="5" xfId="0" applyNumberFormat="1" applyFont="1" applyFill="1" applyBorder="1"/>
    <xf numFmtId="0" fontId="5" fillId="3" borderId="6" xfId="0" applyFont="1" applyFill="1" applyBorder="1"/>
    <xf numFmtId="0" fontId="5" fillId="0" borderId="26" xfId="0" applyFont="1" applyBorder="1" applyAlignment="1">
      <alignment horizontal="left" indent="1"/>
    </xf>
    <xf numFmtId="0" fontId="5" fillId="0" borderId="26" xfId="0" applyFont="1" applyBorder="1" applyAlignment="1">
      <alignment horizontal="center"/>
    </xf>
    <xf numFmtId="0" fontId="5" fillId="0" borderId="9" xfId="0" applyFont="1" applyBorder="1" applyAlignment="1">
      <alignment horizontal="left" inden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1" fontId="5" fillId="2" borderId="26" xfId="0" applyNumberFormat="1" applyFont="1" applyFill="1" applyBorder="1" applyAlignment="1">
      <alignment horizontal="center"/>
    </xf>
    <xf numFmtId="1" fontId="5" fillId="2" borderId="9" xfId="0" applyNumberFormat="1" applyFont="1" applyFill="1" applyBorder="1" applyAlignment="1">
      <alignment horizontal="center"/>
    </xf>
    <xf numFmtId="6" fontId="5" fillId="2" borderId="6" xfId="0" applyNumberFormat="1" applyFont="1" applyFill="1" applyBorder="1"/>
    <xf numFmtId="6" fontId="5" fillId="2" borderId="7" xfId="0" applyNumberFormat="1" applyFont="1" applyFill="1" applyBorder="1"/>
    <xf numFmtId="0" fontId="5" fillId="3" borderId="29" xfId="0" applyFont="1" applyFill="1" applyBorder="1"/>
    <xf numFmtId="0" fontId="5" fillId="0" borderId="21" xfId="0" applyFont="1" applyBorder="1" applyAlignment="1">
      <alignment horizontal="left" indent="1"/>
    </xf>
    <xf numFmtId="0" fontId="5" fillId="0" borderId="21" xfId="0" applyFont="1" applyBorder="1" applyAlignment="1">
      <alignment horizontal="center"/>
    </xf>
    <xf numFmtId="0" fontId="5" fillId="0" borderId="30" xfId="0" applyFont="1" applyBorder="1" applyAlignment="1">
      <alignment horizontal="left" indent="1"/>
    </xf>
    <xf numFmtId="0" fontId="5" fillId="0" borderId="29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1" fontId="5" fillId="2" borderId="21" xfId="0" applyNumberFormat="1" applyFont="1" applyFill="1" applyBorder="1" applyAlignment="1">
      <alignment horizontal="center"/>
    </xf>
    <xf numFmtId="1" fontId="5" fillId="2" borderId="30" xfId="0" applyNumberFormat="1" applyFont="1" applyFill="1" applyBorder="1" applyAlignment="1">
      <alignment horizontal="center"/>
    </xf>
    <xf numFmtId="6" fontId="5" fillId="2" borderId="29" xfId="0" applyNumberFormat="1" applyFont="1" applyFill="1" applyBorder="1"/>
    <xf numFmtId="6" fontId="5" fillId="2" borderId="31" xfId="0" applyNumberFormat="1" applyFont="1" applyFill="1" applyBorder="1"/>
    <xf numFmtId="0" fontId="5" fillId="3" borderId="10" xfId="0" applyFont="1" applyFill="1" applyBorder="1" applyAlignment="1">
      <alignment vertical="center"/>
    </xf>
    <xf numFmtId="0" fontId="5" fillId="0" borderId="25" xfId="0" applyFont="1" applyBorder="1" applyAlignment="1">
      <alignment horizontal="left" vertical="center" indent="1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1" fontId="5" fillId="2" borderId="25" xfId="0" applyNumberFormat="1" applyFont="1" applyFill="1" applyBorder="1" applyAlignment="1">
      <alignment horizontal="center" vertical="center"/>
    </xf>
    <xf numFmtId="1" fontId="5" fillId="2" borderId="23" xfId="0" applyNumberFormat="1" applyFont="1" applyFill="1" applyBorder="1" applyAlignment="1">
      <alignment horizontal="center" vertical="center"/>
    </xf>
    <xf numFmtId="6" fontId="5" fillId="2" borderId="10" xfId="0" applyNumberFormat="1" applyFont="1" applyFill="1" applyBorder="1" applyAlignment="1">
      <alignment vertical="center"/>
    </xf>
    <xf numFmtId="6" fontId="5" fillId="2" borderId="11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0" borderId="26" xfId="0" applyFont="1" applyBorder="1" applyAlignment="1">
      <alignment horizontal="left" vertical="center" indent="1"/>
    </xf>
    <xf numFmtId="0" fontId="5" fillId="0" borderId="26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1" fontId="5" fillId="2" borderId="26" xfId="0" applyNumberFormat="1" applyFont="1" applyFill="1" applyBorder="1" applyAlignment="1">
      <alignment horizontal="center" vertical="center"/>
    </xf>
    <xf numFmtId="1" fontId="5" fillId="2" borderId="9" xfId="0" applyNumberFormat="1" applyFont="1" applyFill="1" applyBorder="1" applyAlignment="1">
      <alignment horizontal="center" vertical="center"/>
    </xf>
    <xf numFmtId="6" fontId="5" fillId="2" borderId="6" xfId="0" applyNumberFormat="1" applyFont="1" applyFill="1" applyBorder="1" applyAlignment="1">
      <alignment vertical="center"/>
    </xf>
    <xf numFmtId="6" fontId="5" fillId="2" borderId="7" xfId="0" applyNumberFormat="1" applyFont="1" applyFill="1" applyBorder="1" applyAlignment="1">
      <alignment vertical="center"/>
    </xf>
    <xf numFmtId="1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1" fontId="5" fillId="3" borderId="0" xfId="0" applyNumberFormat="1" applyFont="1" applyFill="1"/>
    <xf numFmtId="6" fontId="7" fillId="3" borderId="0" xfId="0" applyNumberFormat="1" applyFont="1" applyFill="1"/>
    <xf numFmtId="0" fontId="9" fillId="2" borderId="0" xfId="0" applyFont="1" applyFill="1"/>
    <xf numFmtId="6" fontId="9" fillId="2" borderId="0" xfId="0" applyNumberFormat="1" applyFont="1" applyFill="1"/>
    <xf numFmtId="0" fontId="5" fillId="3" borderId="0" xfId="0" applyFont="1" applyFill="1" applyAlignment="1">
      <alignment horizontal="right" indent="1"/>
    </xf>
    <xf numFmtId="0" fontId="9" fillId="2" borderId="14" xfId="0" applyFont="1" applyFill="1" applyBorder="1" applyAlignment="1">
      <alignment horizontal="center"/>
    </xf>
    <xf numFmtId="164" fontId="5" fillId="3" borderId="0" xfId="1" applyNumberFormat="1" applyFont="1" applyFill="1"/>
    <xf numFmtId="0" fontId="5" fillId="3" borderId="12" xfId="0" applyFont="1" applyFill="1" applyBorder="1" applyAlignment="1">
      <alignment horizontal="left" indent="2"/>
    </xf>
    <xf numFmtId="0" fontId="5" fillId="3" borderId="19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 indent="2"/>
    </xf>
    <xf numFmtId="0" fontId="5" fillId="3" borderId="2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" fontId="7" fillId="3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right"/>
    </xf>
    <xf numFmtId="38" fontId="9" fillId="2" borderId="1" xfId="0" applyNumberFormat="1" applyFont="1" applyFill="1" applyBorder="1" applyAlignment="1">
      <alignment horizontal="center"/>
    </xf>
    <xf numFmtId="0" fontId="5" fillId="3" borderId="0" xfId="0" applyFont="1" applyFill="1" applyBorder="1"/>
    <xf numFmtId="0" fontId="5" fillId="3" borderId="0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4" fillId="3" borderId="2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right"/>
    </xf>
    <xf numFmtId="0" fontId="2" fillId="2" borderId="16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 textRotation="90"/>
    </xf>
    <xf numFmtId="0" fontId="6" fillId="3" borderId="20" xfId="0" applyFont="1" applyFill="1" applyBorder="1" applyAlignment="1">
      <alignment horizontal="center" vertical="center" textRotation="90"/>
    </xf>
    <xf numFmtId="0" fontId="6" fillId="2" borderId="32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8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25" xfId="0" applyFont="1" applyFill="1" applyBorder="1" applyAlignment="1">
      <alignment horizontal="center" vertical="center" textRotation="90"/>
    </xf>
    <xf numFmtId="0" fontId="6" fillId="3" borderId="1" xfId="0" applyFont="1" applyFill="1" applyBorder="1" applyAlignment="1">
      <alignment horizontal="center" vertical="center" textRotation="90"/>
    </xf>
    <xf numFmtId="0" fontId="6" fillId="3" borderId="26" xfId="0" applyFont="1" applyFill="1" applyBorder="1" applyAlignment="1">
      <alignment horizontal="center" vertical="center" textRotation="90"/>
    </xf>
    <xf numFmtId="0" fontId="5" fillId="0" borderId="12" xfId="0" applyFont="1" applyBorder="1" applyAlignment="1">
      <alignment horizontal="left" indent="1"/>
    </xf>
    <xf numFmtId="0" fontId="5" fillId="0" borderId="1" xfId="0" applyFont="1" applyBorder="1" applyAlignment="1">
      <alignment horizontal="left" indent="1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/>
    </xf>
    <xf numFmtId="0" fontId="10" fillId="2" borderId="17" xfId="0" applyFont="1" applyFill="1" applyBorder="1" applyAlignment="1">
      <alignment horizontal="center"/>
    </xf>
    <xf numFmtId="38" fontId="9" fillId="2" borderId="1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tabSelected="1" view="pageLayout" zoomScaleNormal="120" zoomScalePageLayoutView="120" workbookViewId="0">
      <selection activeCell="R6" sqref="R6"/>
    </sheetView>
  </sheetViews>
  <sheetFormatPr baseColWidth="10" defaultRowHeight="19" x14ac:dyDescent="0.25"/>
  <cols>
    <col min="1" max="1" width="3.5" style="7" bestFit="1" customWidth="1"/>
    <col min="2" max="2" width="3.1640625" style="7" customWidth="1"/>
    <col min="3" max="3" width="39.83203125" style="7" customWidth="1"/>
    <col min="4" max="4" width="9.33203125" style="7" customWidth="1"/>
    <col min="5" max="5" width="18.83203125" style="120" customWidth="1"/>
    <col min="6" max="21" width="6.83203125" style="7" customWidth="1"/>
    <col min="22" max="22" width="6.6640625" style="7" customWidth="1"/>
    <col min="23" max="23" width="6.1640625" style="7" customWidth="1"/>
    <col min="24" max="24" width="8.83203125" style="7" customWidth="1"/>
    <col min="25" max="25" width="6.83203125" style="7" customWidth="1"/>
    <col min="26" max="26" width="8.33203125" style="7" bestFit="1" customWidth="1"/>
    <col min="27" max="27" width="8" style="7" bestFit="1" customWidth="1"/>
    <col min="28" max="29" width="12.1640625" style="7" customWidth="1"/>
    <col min="30" max="16384" width="10.83203125" style="7"/>
  </cols>
  <sheetData>
    <row r="1" spans="1:29" x14ac:dyDescent="0.25">
      <c r="A1" s="5"/>
      <c r="B1" s="5"/>
      <c r="C1" s="5"/>
      <c r="D1" s="5"/>
      <c r="E1" s="6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5">
      <c r="A2" s="137"/>
      <c r="B2" s="137"/>
      <c r="C2" s="137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8"/>
      <c r="AB2" s="8"/>
      <c r="AC2" s="9"/>
    </row>
    <row r="3" spans="1:29" ht="20" thickBot="1" x14ac:dyDescent="0.3">
      <c r="A3" s="10">
        <v>1</v>
      </c>
      <c r="B3" s="10"/>
      <c r="C3" s="11" t="s">
        <v>23</v>
      </c>
      <c r="D3" s="12">
        <v>50</v>
      </c>
      <c r="E3" s="13">
        <v>175</v>
      </c>
      <c r="F3" s="121" t="s">
        <v>20</v>
      </c>
      <c r="G3" s="121" t="s">
        <v>21</v>
      </c>
      <c r="H3" s="121" t="s">
        <v>20</v>
      </c>
      <c r="I3" s="121" t="s">
        <v>21</v>
      </c>
      <c r="J3" s="121" t="s">
        <v>20</v>
      </c>
      <c r="K3" s="121" t="s">
        <v>21</v>
      </c>
      <c r="L3" s="121" t="s">
        <v>20</v>
      </c>
      <c r="M3" s="121" t="s">
        <v>21</v>
      </c>
      <c r="N3" s="121" t="s">
        <v>20</v>
      </c>
      <c r="O3" s="121" t="s">
        <v>21</v>
      </c>
      <c r="P3" s="121" t="s">
        <v>20</v>
      </c>
      <c r="Q3" s="121" t="s">
        <v>21</v>
      </c>
      <c r="R3" s="121" t="s">
        <v>20</v>
      </c>
      <c r="S3" s="121" t="s">
        <v>21</v>
      </c>
      <c r="T3" s="121" t="s">
        <v>20</v>
      </c>
      <c r="U3" s="121" t="s">
        <v>21</v>
      </c>
      <c r="V3" s="121" t="s">
        <v>20</v>
      </c>
      <c r="W3" s="121" t="s">
        <v>21</v>
      </c>
      <c r="X3" s="121" t="s">
        <v>20</v>
      </c>
      <c r="Y3" s="121" t="s">
        <v>21</v>
      </c>
      <c r="Z3" s="121" t="s">
        <v>22</v>
      </c>
      <c r="AA3" s="121" t="s">
        <v>21</v>
      </c>
      <c r="AB3" s="121" t="s">
        <v>22</v>
      </c>
      <c r="AC3" s="121" t="s">
        <v>21</v>
      </c>
    </row>
    <row r="4" spans="1:29" ht="50" customHeight="1" thickBot="1" x14ac:dyDescent="0.3">
      <c r="A4" s="14"/>
      <c r="B4" s="1"/>
      <c r="C4" s="2" t="s">
        <v>35</v>
      </c>
      <c r="D4" s="3" t="s">
        <v>3</v>
      </c>
      <c r="E4" s="4" t="s">
        <v>28</v>
      </c>
      <c r="F4" s="127" t="s">
        <v>29</v>
      </c>
      <c r="G4" s="128"/>
      <c r="H4" s="127" t="s">
        <v>30</v>
      </c>
      <c r="I4" s="128"/>
      <c r="J4" s="127" t="s">
        <v>31</v>
      </c>
      <c r="K4" s="128"/>
      <c r="L4" s="127" t="s">
        <v>48</v>
      </c>
      <c r="M4" s="128"/>
      <c r="N4" s="127" t="s">
        <v>54</v>
      </c>
      <c r="O4" s="128"/>
      <c r="P4" s="127" t="s">
        <v>32</v>
      </c>
      <c r="Q4" s="128"/>
      <c r="R4" s="127" t="s">
        <v>33</v>
      </c>
      <c r="S4" s="128"/>
      <c r="T4" s="127" t="s">
        <v>49</v>
      </c>
      <c r="U4" s="128"/>
      <c r="V4" s="127" t="s">
        <v>34</v>
      </c>
      <c r="W4" s="128"/>
      <c r="X4" s="127" t="s">
        <v>52</v>
      </c>
      <c r="Y4" s="128"/>
      <c r="Z4" s="127" t="s">
        <v>47</v>
      </c>
      <c r="AA4" s="148"/>
      <c r="AB4" s="143" t="s">
        <v>24</v>
      </c>
      <c r="AC4" s="144"/>
    </row>
    <row r="5" spans="1:29" ht="32" customHeight="1" x14ac:dyDescent="0.25">
      <c r="A5" s="15">
        <v>1</v>
      </c>
      <c r="B5" s="138" t="s">
        <v>25</v>
      </c>
      <c r="C5" s="16" t="s">
        <v>43</v>
      </c>
      <c r="D5" s="17">
        <v>1</v>
      </c>
      <c r="E5" s="18" t="s">
        <v>15</v>
      </c>
      <c r="F5" s="19">
        <v>160</v>
      </c>
      <c r="G5" s="20">
        <v>0</v>
      </c>
      <c r="H5" s="21">
        <v>160</v>
      </c>
      <c r="I5" s="22">
        <v>80</v>
      </c>
      <c r="J5" s="19">
        <v>160</v>
      </c>
      <c r="K5" s="20">
        <v>0</v>
      </c>
      <c r="L5" s="21">
        <v>40</v>
      </c>
      <c r="M5" s="22">
        <v>0</v>
      </c>
      <c r="N5" s="19">
        <v>0</v>
      </c>
      <c r="O5" s="20">
        <v>0</v>
      </c>
      <c r="P5" s="21">
        <v>40</v>
      </c>
      <c r="Q5" s="22">
        <v>0</v>
      </c>
      <c r="R5" s="19">
        <v>80</v>
      </c>
      <c r="S5" s="20">
        <v>0</v>
      </c>
      <c r="T5" s="21">
        <v>40</v>
      </c>
      <c r="U5" s="22">
        <v>0</v>
      </c>
      <c r="V5" s="19">
        <v>120</v>
      </c>
      <c r="W5" s="20">
        <v>0</v>
      </c>
      <c r="X5" s="23">
        <f>SUM(V5,T5,R5,P5,N5,L5,J5,H5,F5)</f>
        <v>800</v>
      </c>
      <c r="Y5" s="24">
        <f>SUM(W5,U5,S5,Q5,O5,M5,K5,I5,G5)</f>
        <v>80</v>
      </c>
      <c r="Z5" s="25">
        <f>SUM(V5,T5,R5,P5,N5,J5,H5,F5,L5)/160</f>
        <v>5</v>
      </c>
      <c r="AA5" s="26">
        <f>SUM(W5,U5,S5,Q5,O5,K5,I5,G5,M5)/160</f>
        <v>0.5</v>
      </c>
      <c r="AB5" s="27">
        <f t="shared" ref="AB5:AB21" si="0">$A$3*(SUM(Z5,V5,T5,R5,P5,N5,J5,H5,F5)*$D$3)</f>
        <v>38250</v>
      </c>
      <c r="AC5" s="28">
        <f t="shared" ref="AC5:AC21" si="1">$A$3*(SUM(AA5,W5,U5,S5,Q5,O5,K5,I5,G5)*$E$3)</f>
        <v>14087.5</v>
      </c>
    </row>
    <row r="6" spans="1:29" ht="32" customHeight="1" x14ac:dyDescent="0.25">
      <c r="A6" s="29">
        <v>2</v>
      </c>
      <c r="B6" s="139"/>
      <c r="C6" s="30" t="s">
        <v>0</v>
      </c>
      <c r="D6" s="31">
        <v>1</v>
      </c>
      <c r="E6" s="32" t="s">
        <v>12</v>
      </c>
      <c r="F6" s="33">
        <v>160</v>
      </c>
      <c r="G6" s="34">
        <v>0</v>
      </c>
      <c r="H6" s="35">
        <v>160</v>
      </c>
      <c r="I6" s="36">
        <v>80</v>
      </c>
      <c r="J6" s="33">
        <v>160</v>
      </c>
      <c r="K6" s="34">
        <v>0</v>
      </c>
      <c r="L6" s="35">
        <v>40</v>
      </c>
      <c r="M6" s="36">
        <v>0</v>
      </c>
      <c r="N6" s="33">
        <v>0</v>
      </c>
      <c r="O6" s="34">
        <v>0</v>
      </c>
      <c r="P6" s="35">
        <v>40</v>
      </c>
      <c r="Q6" s="36">
        <v>0</v>
      </c>
      <c r="R6" s="33">
        <v>80</v>
      </c>
      <c r="S6" s="34">
        <v>0</v>
      </c>
      <c r="T6" s="35">
        <v>40</v>
      </c>
      <c r="U6" s="36">
        <v>0</v>
      </c>
      <c r="V6" s="33">
        <v>120</v>
      </c>
      <c r="W6" s="34">
        <v>0</v>
      </c>
      <c r="X6" s="37">
        <f t="shared" ref="X6:X21" si="2">SUM(V6,T6,R6,P6,N6,L6,J6,H6,F6)</f>
        <v>800</v>
      </c>
      <c r="Y6" s="38">
        <f t="shared" ref="Y6:Y21" si="3">SUM(W6,U6,S6,Q6,O6,M6,K6,I6,G6)</f>
        <v>80</v>
      </c>
      <c r="Z6" s="39">
        <f t="shared" ref="Z6:Z21" si="4">SUM(V6,T6,R6,P6,N6,J6,H6,F6,L6)/160</f>
        <v>5</v>
      </c>
      <c r="AA6" s="40">
        <f t="shared" ref="AA6:AA21" si="5">SUM(W6,U6,S6,Q6,O6,K6,I6,G6,M6)/160</f>
        <v>0.5</v>
      </c>
      <c r="AB6" s="41">
        <f t="shared" si="0"/>
        <v>38250</v>
      </c>
      <c r="AC6" s="42">
        <f t="shared" si="1"/>
        <v>14087.5</v>
      </c>
    </row>
    <row r="7" spans="1:29" ht="32" customHeight="1" x14ac:dyDescent="0.25">
      <c r="A7" s="29">
        <v>3</v>
      </c>
      <c r="B7" s="139"/>
      <c r="C7" s="30" t="s">
        <v>1</v>
      </c>
      <c r="D7" s="31">
        <v>0.5</v>
      </c>
      <c r="E7" s="32" t="s">
        <v>14</v>
      </c>
      <c r="F7" s="33">
        <v>0</v>
      </c>
      <c r="G7" s="34">
        <v>0</v>
      </c>
      <c r="H7" s="35">
        <v>0</v>
      </c>
      <c r="I7" s="36">
        <v>0</v>
      </c>
      <c r="J7" s="33">
        <v>0</v>
      </c>
      <c r="K7" s="34">
        <v>0</v>
      </c>
      <c r="L7" s="35">
        <v>20</v>
      </c>
      <c r="M7" s="36">
        <v>0</v>
      </c>
      <c r="N7" s="33">
        <v>0</v>
      </c>
      <c r="O7" s="34">
        <v>0</v>
      </c>
      <c r="P7" s="35">
        <v>80</v>
      </c>
      <c r="Q7" s="36">
        <v>0</v>
      </c>
      <c r="R7" s="33">
        <v>10</v>
      </c>
      <c r="S7" s="34">
        <v>0</v>
      </c>
      <c r="T7" s="35">
        <v>0</v>
      </c>
      <c r="U7" s="36">
        <v>0</v>
      </c>
      <c r="V7" s="33">
        <v>10</v>
      </c>
      <c r="W7" s="34">
        <v>0</v>
      </c>
      <c r="X7" s="37">
        <f t="shared" si="2"/>
        <v>120</v>
      </c>
      <c r="Y7" s="38">
        <f t="shared" si="3"/>
        <v>0</v>
      </c>
      <c r="Z7" s="39">
        <f t="shared" si="4"/>
        <v>0.75</v>
      </c>
      <c r="AA7" s="40">
        <f t="shared" si="5"/>
        <v>0</v>
      </c>
      <c r="AB7" s="41">
        <f t="shared" si="0"/>
        <v>5037.5</v>
      </c>
      <c r="AC7" s="42">
        <f t="shared" si="1"/>
        <v>0</v>
      </c>
    </row>
    <row r="8" spans="1:29" ht="32" customHeight="1" thickBot="1" x14ac:dyDescent="0.3">
      <c r="A8" s="43">
        <v>4</v>
      </c>
      <c r="B8" s="140"/>
      <c r="C8" s="44" t="s">
        <v>11</v>
      </c>
      <c r="D8" s="45">
        <v>0.75</v>
      </c>
      <c r="E8" s="46" t="s">
        <v>16</v>
      </c>
      <c r="F8" s="47">
        <v>80</v>
      </c>
      <c r="G8" s="48">
        <v>0</v>
      </c>
      <c r="H8" s="49">
        <v>80</v>
      </c>
      <c r="I8" s="50">
        <v>0</v>
      </c>
      <c r="J8" s="47">
        <v>0</v>
      </c>
      <c r="K8" s="48">
        <v>0</v>
      </c>
      <c r="L8" s="49">
        <v>0</v>
      </c>
      <c r="M8" s="50">
        <v>0</v>
      </c>
      <c r="N8" s="47">
        <v>0</v>
      </c>
      <c r="O8" s="48">
        <v>0</v>
      </c>
      <c r="P8" s="49">
        <v>0</v>
      </c>
      <c r="Q8" s="50">
        <v>0</v>
      </c>
      <c r="R8" s="47">
        <v>20</v>
      </c>
      <c r="S8" s="48">
        <v>0</v>
      </c>
      <c r="T8" s="49">
        <v>40</v>
      </c>
      <c r="U8" s="50">
        <v>0</v>
      </c>
      <c r="V8" s="47">
        <v>0</v>
      </c>
      <c r="W8" s="48">
        <v>0</v>
      </c>
      <c r="X8" s="51">
        <f t="shared" si="2"/>
        <v>220</v>
      </c>
      <c r="Y8" s="52">
        <f t="shared" si="3"/>
        <v>0</v>
      </c>
      <c r="Z8" s="53">
        <f t="shared" si="4"/>
        <v>1.375</v>
      </c>
      <c r="AA8" s="54">
        <f t="shared" si="5"/>
        <v>0</v>
      </c>
      <c r="AB8" s="55">
        <f t="shared" si="0"/>
        <v>11068.75</v>
      </c>
      <c r="AC8" s="56">
        <f t="shared" si="1"/>
        <v>0</v>
      </c>
    </row>
    <row r="9" spans="1:29" ht="32" customHeight="1" x14ac:dyDescent="0.25">
      <c r="A9" s="15">
        <v>5</v>
      </c>
      <c r="B9" s="129" t="s">
        <v>42</v>
      </c>
      <c r="C9" s="16" t="s">
        <v>4</v>
      </c>
      <c r="D9" s="17">
        <v>2.5</v>
      </c>
      <c r="E9" s="18" t="s">
        <v>13</v>
      </c>
      <c r="F9" s="19">
        <v>0</v>
      </c>
      <c r="G9" s="20">
        <v>0</v>
      </c>
      <c r="H9" s="21">
        <v>0</v>
      </c>
      <c r="I9" s="22">
        <v>0</v>
      </c>
      <c r="J9" s="19">
        <v>0</v>
      </c>
      <c r="K9" s="20">
        <v>0</v>
      </c>
      <c r="L9" s="21">
        <v>100</v>
      </c>
      <c r="M9" s="22">
        <v>0</v>
      </c>
      <c r="N9" s="19">
        <v>0</v>
      </c>
      <c r="O9" s="20">
        <v>0</v>
      </c>
      <c r="P9" s="21">
        <v>400</v>
      </c>
      <c r="Q9" s="22">
        <v>0</v>
      </c>
      <c r="R9" s="19">
        <v>40</v>
      </c>
      <c r="S9" s="20">
        <v>0</v>
      </c>
      <c r="T9" s="21">
        <v>0</v>
      </c>
      <c r="U9" s="22">
        <v>0</v>
      </c>
      <c r="V9" s="19">
        <v>40</v>
      </c>
      <c r="W9" s="20">
        <v>0</v>
      </c>
      <c r="X9" s="23">
        <f t="shared" si="2"/>
        <v>580</v>
      </c>
      <c r="Y9" s="24">
        <f t="shared" si="3"/>
        <v>0</v>
      </c>
      <c r="Z9" s="25">
        <f t="shared" si="4"/>
        <v>3.625</v>
      </c>
      <c r="AA9" s="26">
        <f t="shared" si="5"/>
        <v>0</v>
      </c>
      <c r="AB9" s="27">
        <f t="shared" si="0"/>
        <v>24181.25</v>
      </c>
      <c r="AC9" s="28">
        <f t="shared" si="1"/>
        <v>0</v>
      </c>
    </row>
    <row r="10" spans="1:29" ht="32" customHeight="1" x14ac:dyDescent="0.25">
      <c r="A10" s="29">
        <v>6</v>
      </c>
      <c r="B10" s="130"/>
      <c r="C10" s="30" t="s">
        <v>5</v>
      </c>
      <c r="D10" s="31">
        <v>1</v>
      </c>
      <c r="E10" s="32" t="s">
        <v>13</v>
      </c>
      <c r="F10" s="33">
        <v>20</v>
      </c>
      <c r="G10" s="34">
        <v>0</v>
      </c>
      <c r="H10" s="35">
        <v>80</v>
      </c>
      <c r="I10" s="36">
        <v>80</v>
      </c>
      <c r="J10" s="33">
        <v>20</v>
      </c>
      <c r="K10" s="34">
        <v>0</v>
      </c>
      <c r="L10" s="35">
        <v>20</v>
      </c>
      <c r="M10" s="36">
        <v>0</v>
      </c>
      <c r="N10" s="33">
        <v>0</v>
      </c>
      <c r="O10" s="34">
        <v>0</v>
      </c>
      <c r="P10" s="35">
        <v>160</v>
      </c>
      <c r="Q10" s="36">
        <v>0</v>
      </c>
      <c r="R10" s="33">
        <v>40</v>
      </c>
      <c r="S10" s="34">
        <v>0</v>
      </c>
      <c r="T10" s="35">
        <v>40</v>
      </c>
      <c r="U10" s="36">
        <v>0</v>
      </c>
      <c r="V10" s="33">
        <v>40</v>
      </c>
      <c r="W10" s="34">
        <v>0</v>
      </c>
      <c r="X10" s="37">
        <f t="shared" si="2"/>
        <v>420</v>
      </c>
      <c r="Y10" s="38">
        <f t="shared" si="3"/>
        <v>80</v>
      </c>
      <c r="Z10" s="39">
        <f t="shared" si="4"/>
        <v>2.625</v>
      </c>
      <c r="AA10" s="40">
        <f t="shared" si="5"/>
        <v>0.5</v>
      </c>
      <c r="AB10" s="41">
        <f t="shared" si="0"/>
        <v>20131.25</v>
      </c>
      <c r="AC10" s="42">
        <f t="shared" si="1"/>
        <v>14087.5</v>
      </c>
    </row>
    <row r="11" spans="1:29" ht="32" customHeight="1" x14ac:dyDescent="0.25">
      <c r="A11" s="29">
        <v>7</v>
      </c>
      <c r="B11" s="130"/>
      <c r="C11" s="30" t="s">
        <v>58</v>
      </c>
      <c r="D11" s="31">
        <v>1</v>
      </c>
      <c r="E11" s="32" t="s">
        <v>17</v>
      </c>
      <c r="F11" s="33">
        <v>0</v>
      </c>
      <c r="G11" s="34">
        <v>0</v>
      </c>
      <c r="H11" s="35">
        <v>10</v>
      </c>
      <c r="I11" s="36">
        <v>0</v>
      </c>
      <c r="J11" s="33">
        <v>0</v>
      </c>
      <c r="K11" s="34">
        <v>0</v>
      </c>
      <c r="L11" s="35">
        <v>0</v>
      </c>
      <c r="M11" s="36">
        <v>0</v>
      </c>
      <c r="N11" s="33">
        <v>320</v>
      </c>
      <c r="O11" s="34">
        <v>0</v>
      </c>
      <c r="P11" s="35">
        <v>0</v>
      </c>
      <c r="Q11" s="36">
        <v>0</v>
      </c>
      <c r="R11" s="33">
        <v>80</v>
      </c>
      <c r="S11" s="34">
        <v>0</v>
      </c>
      <c r="T11" s="35">
        <v>160</v>
      </c>
      <c r="U11" s="36">
        <v>160</v>
      </c>
      <c r="V11" s="33">
        <v>10</v>
      </c>
      <c r="W11" s="34">
        <v>0</v>
      </c>
      <c r="X11" s="37">
        <f t="shared" si="2"/>
        <v>580</v>
      </c>
      <c r="Y11" s="38">
        <f t="shared" si="3"/>
        <v>160</v>
      </c>
      <c r="Z11" s="39">
        <f t="shared" si="4"/>
        <v>3.625</v>
      </c>
      <c r="AA11" s="40">
        <f t="shared" si="5"/>
        <v>1</v>
      </c>
      <c r="AB11" s="41">
        <f t="shared" si="0"/>
        <v>29181.25</v>
      </c>
      <c r="AC11" s="42">
        <f t="shared" si="1"/>
        <v>28175</v>
      </c>
    </row>
    <row r="12" spans="1:29" ht="32" customHeight="1" x14ac:dyDescent="0.25">
      <c r="A12" s="29">
        <v>8</v>
      </c>
      <c r="B12" s="130"/>
      <c r="C12" s="30" t="s">
        <v>6</v>
      </c>
      <c r="D12" s="31">
        <v>2</v>
      </c>
      <c r="E12" s="32" t="s">
        <v>17</v>
      </c>
      <c r="F12" s="33">
        <v>10</v>
      </c>
      <c r="G12" s="34">
        <v>0</v>
      </c>
      <c r="H12" s="35">
        <v>160</v>
      </c>
      <c r="I12" s="36">
        <v>320</v>
      </c>
      <c r="J12" s="33">
        <v>0</v>
      </c>
      <c r="K12" s="34">
        <v>0</v>
      </c>
      <c r="L12" s="35">
        <v>20</v>
      </c>
      <c r="M12" s="36">
        <v>0</v>
      </c>
      <c r="N12" s="33">
        <v>0</v>
      </c>
      <c r="O12" s="34">
        <v>0</v>
      </c>
      <c r="P12" s="35">
        <v>0</v>
      </c>
      <c r="Q12" s="36">
        <v>0</v>
      </c>
      <c r="R12" s="33">
        <v>10</v>
      </c>
      <c r="S12" s="34">
        <v>0</v>
      </c>
      <c r="T12" s="35">
        <v>0</v>
      </c>
      <c r="U12" s="36">
        <v>0</v>
      </c>
      <c r="V12" s="33">
        <v>20</v>
      </c>
      <c r="W12" s="34">
        <v>0</v>
      </c>
      <c r="X12" s="37">
        <f t="shared" si="2"/>
        <v>220</v>
      </c>
      <c r="Y12" s="38">
        <f t="shared" si="3"/>
        <v>320</v>
      </c>
      <c r="Z12" s="39">
        <f t="shared" si="4"/>
        <v>1.375</v>
      </c>
      <c r="AA12" s="40">
        <f t="shared" si="5"/>
        <v>2</v>
      </c>
      <c r="AB12" s="41">
        <f t="shared" si="0"/>
        <v>10068.75</v>
      </c>
      <c r="AC12" s="42">
        <f t="shared" si="1"/>
        <v>56350</v>
      </c>
    </row>
    <row r="13" spans="1:29" ht="32" customHeight="1" x14ac:dyDescent="0.25">
      <c r="A13" s="29">
        <v>9</v>
      </c>
      <c r="B13" s="130"/>
      <c r="C13" s="30" t="s">
        <v>50</v>
      </c>
      <c r="D13" s="31">
        <v>2</v>
      </c>
      <c r="E13" s="32" t="s">
        <v>18</v>
      </c>
      <c r="F13" s="33">
        <v>0</v>
      </c>
      <c r="G13" s="34">
        <v>0</v>
      </c>
      <c r="H13" s="35">
        <v>0</v>
      </c>
      <c r="I13" s="36">
        <v>320</v>
      </c>
      <c r="J13" s="33">
        <v>160</v>
      </c>
      <c r="K13" s="34">
        <v>0</v>
      </c>
      <c r="L13" s="35">
        <v>0</v>
      </c>
      <c r="M13" s="36">
        <v>0</v>
      </c>
      <c r="N13" s="33">
        <v>0</v>
      </c>
      <c r="O13" s="34">
        <v>0</v>
      </c>
      <c r="P13" s="35">
        <v>0</v>
      </c>
      <c r="Q13" s="36">
        <v>0</v>
      </c>
      <c r="R13" s="33">
        <v>80</v>
      </c>
      <c r="S13" s="34">
        <v>0</v>
      </c>
      <c r="T13" s="35">
        <v>0</v>
      </c>
      <c r="U13" s="36">
        <v>0</v>
      </c>
      <c r="V13" s="33">
        <v>80</v>
      </c>
      <c r="W13" s="34">
        <v>0</v>
      </c>
      <c r="X13" s="37">
        <f t="shared" si="2"/>
        <v>320</v>
      </c>
      <c r="Y13" s="38">
        <f t="shared" si="3"/>
        <v>320</v>
      </c>
      <c r="Z13" s="39">
        <f t="shared" si="4"/>
        <v>2</v>
      </c>
      <c r="AA13" s="40">
        <f t="shared" si="5"/>
        <v>2</v>
      </c>
      <c r="AB13" s="41">
        <f t="shared" si="0"/>
        <v>16100</v>
      </c>
      <c r="AC13" s="42">
        <f t="shared" si="1"/>
        <v>56350</v>
      </c>
    </row>
    <row r="14" spans="1:29" ht="32" customHeight="1" x14ac:dyDescent="0.25">
      <c r="A14" s="29">
        <v>10</v>
      </c>
      <c r="B14" s="130"/>
      <c r="C14" s="30" t="s">
        <v>41</v>
      </c>
      <c r="D14" s="31">
        <v>1</v>
      </c>
      <c r="E14" s="32" t="s">
        <v>17</v>
      </c>
      <c r="F14" s="33">
        <v>0</v>
      </c>
      <c r="G14" s="34">
        <v>0</v>
      </c>
      <c r="H14" s="35">
        <v>80</v>
      </c>
      <c r="I14" s="36">
        <v>0</v>
      </c>
      <c r="J14" s="33">
        <v>0</v>
      </c>
      <c r="K14" s="34">
        <v>0</v>
      </c>
      <c r="L14" s="35">
        <v>0</v>
      </c>
      <c r="M14" s="36">
        <v>0</v>
      </c>
      <c r="N14" s="33">
        <v>0</v>
      </c>
      <c r="O14" s="34">
        <v>0</v>
      </c>
      <c r="P14" s="35">
        <v>0</v>
      </c>
      <c r="Q14" s="36">
        <v>0</v>
      </c>
      <c r="R14" s="33">
        <v>80</v>
      </c>
      <c r="S14" s="34">
        <v>0</v>
      </c>
      <c r="T14" s="35">
        <v>160</v>
      </c>
      <c r="U14" s="36">
        <v>0</v>
      </c>
      <c r="V14" s="33">
        <v>20</v>
      </c>
      <c r="W14" s="34">
        <v>0</v>
      </c>
      <c r="X14" s="37">
        <f t="shared" si="2"/>
        <v>340</v>
      </c>
      <c r="Y14" s="38">
        <f t="shared" si="3"/>
        <v>0</v>
      </c>
      <c r="Z14" s="39">
        <f t="shared" si="4"/>
        <v>2.125</v>
      </c>
      <c r="AA14" s="40">
        <f t="shared" si="5"/>
        <v>0</v>
      </c>
      <c r="AB14" s="41">
        <f t="shared" si="0"/>
        <v>17106.25</v>
      </c>
      <c r="AC14" s="42">
        <f t="shared" si="1"/>
        <v>0</v>
      </c>
    </row>
    <row r="15" spans="1:29" ht="32" customHeight="1" thickBot="1" x14ac:dyDescent="0.3">
      <c r="A15" s="43">
        <v>11</v>
      </c>
      <c r="B15" s="135"/>
      <c r="C15" s="44" t="s">
        <v>53</v>
      </c>
      <c r="D15" s="45">
        <v>2</v>
      </c>
      <c r="E15" s="46" t="s">
        <v>18</v>
      </c>
      <c r="F15" s="47">
        <v>0</v>
      </c>
      <c r="G15" s="48">
        <v>0</v>
      </c>
      <c r="H15" s="49">
        <v>160</v>
      </c>
      <c r="I15" s="50">
        <v>40</v>
      </c>
      <c r="J15" s="47">
        <v>0</v>
      </c>
      <c r="K15" s="48">
        <v>0</v>
      </c>
      <c r="L15" s="49">
        <v>0</v>
      </c>
      <c r="M15" s="50">
        <v>0</v>
      </c>
      <c r="N15" s="47">
        <v>240</v>
      </c>
      <c r="O15" s="48">
        <v>0</v>
      </c>
      <c r="P15" s="49">
        <v>10</v>
      </c>
      <c r="Q15" s="50">
        <v>0</v>
      </c>
      <c r="R15" s="47">
        <v>0</v>
      </c>
      <c r="S15" s="48">
        <v>0</v>
      </c>
      <c r="T15" s="49">
        <v>0</v>
      </c>
      <c r="U15" s="50">
        <v>0</v>
      </c>
      <c r="V15" s="47">
        <v>0</v>
      </c>
      <c r="W15" s="48">
        <v>0</v>
      </c>
      <c r="X15" s="51">
        <f t="shared" si="2"/>
        <v>410</v>
      </c>
      <c r="Y15" s="52">
        <f t="shared" si="3"/>
        <v>40</v>
      </c>
      <c r="Z15" s="53">
        <f t="shared" si="4"/>
        <v>2.5625</v>
      </c>
      <c r="AA15" s="54">
        <f t="shared" si="5"/>
        <v>0.25</v>
      </c>
      <c r="AB15" s="55">
        <f t="shared" si="0"/>
        <v>20628.125</v>
      </c>
      <c r="AC15" s="56">
        <f t="shared" si="1"/>
        <v>7043.75</v>
      </c>
    </row>
    <row r="16" spans="1:29" ht="32" customHeight="1" x14ac:dyDescent="0.25">
      <c r="A16" s="15">
        <v>12</v>
      </c>
      <c r="B16" s="129" t="s">
        <v>19</v>
      </c>
      <c r="C16" s="16" t="s">
        <v>55</v>
      </c>
      <c r="D16" s="17">
        <v>2</v>
      </c>
      <c r="E16" s="18" t="s">
        <v>19</v>
      </c>
      <c r="F16" s="19">
        <v>40</v>
      </c>
      <c r="G16" s="20">
        <v>0</v>
      </c>
      <c r="H16" s="21">
        <v>80</v>
      </c>
      <c r="I16" s="22">
        <v>80</v>
      </c>
      <c r="J16" s="19">
        <v>160</v>
      </c>
      <c r="K16" s="20">
        <v>0</v>
      </c>
      <c r="L16" s="21">
        <v>40</v>
      </c>
      <c r="M16" s="22">
        <v>0</v>
      </c>
      <c r="N16" s="19">
        <v>40</v>
      </c>
      <c r="O16" s="20">
        <v>0</v>
      </c>
      <c r="P16" s="21">
        <v>80</v>
      </c>
      <c r="Q16" s="22">
        <v>0</v>
      </c>
      <c r="R16" s="19">
        <v>160</v>
      </c>
      <c r="S16" s="20">
        <v>0</v>
      </c>
      <c r="T16" s="21">
        <v>80</v>
      </c>
      <c r="U16" s="22">
        <v>0</v>
      </c>
      <c r="V16" s="19">
        <v>640</v>
      </c>
      <c r="W16" s="20">
        <v>160</v>
      </c>
      <c r="X16" s="23">
        <f t="shared" ref="X16" si="6">SUM(V16,T16,R16,P16,N16,L16,J16,H16,F16)</f>
        <v>1320</v>
      </c>
      <c r="Y16" s="24">
        <f t="shared" ref="Y16" si="7">SUM(W16,U16,S16,Q16,O16,M16,K16,I16,G16)</f>
        <v>240</v>
      </c>
      <c r="Z16" s="25">
        <f t="shared" si="4"/>
        <v>8.25</v>
      </c>
      <c r="AA16" s="26">
        <f t="shared" ref="AA16" si="8">SUM(W16,U16,S16,Q16,O16,K16,I16,G16,M16)/160</f>
        <v>1.5</v>
      </c>
      <c r="AB16" s="27">
        <f t="shared" si="0"/>
        <v>64412.5</v>
      </c>
      <c r="AC16" s="42">
        <f t="shared" si="1"/>
        <v>42262.5</v>
      </c>
    </row>
    <row r="17" spans="1:29" ht="32" customHeight="1" x14ac:dyDescent="0.25">
      <c r="A17" s="29">
        <v>13</v>
      </c>
      <c r="B17" s="130"/>
      <c r="C17" s="30" t="s">
        <v>7</v>
      </c>
      <c r="D17" s="31">
        <v>1</v>
      </c>
      <c r="E17" s="32" t="s">
        <v>19</v>
      </c>
      <c r="F17" s="33">
        <v>20</v>
      </c>
      <c r="G17" s="34">
        <v>0</v>
      </c>
      <c r="H17" s="35">
        <v>40</v>
      </c>
      <c r="I17" s="36">
        <v>40</v>
      </c>
      <c r="J17" s="33">
        <v>80</v>
      </c>
      <c r="K17" s="34">
        <v>0</v>
      </c>
      <c r="L17" s="35">
        <v>20</v>
      </c>
      <c r="M17" s="36">
        <v>0</v>
      </c>
      <c r="N17" s="33">
        <v>20</v>
      </c>
      <c r="O17" s="34">
        <v>0</v>
      </c>
      <c r="P17" s="35">
        <v>40</v>
      </c>
      <c r="Q17" s="36">
        <v>0</v>
      </c>
      <c r="R17" s="33">
        <v>160</v>
      </c>
      <c r="S17" s="34">
        <v>0</v>
      </c>
      <c r="T17" s="35">
        <v>40</v>
      </c>
      <c r="U17" s="36">
        <v>0</v>
      </c>
      <c r="V17" s="33">
        <v>320</v>
      </c>
      <c r="W17" s="34">
        <v>80</v>
      </c>
      <c r="X17" s="37">
        <f t="shared" si="2"/>
        <v>740</v>
      </c>
      <c r="Y17" s="38">
        <f t="shared" si="3"/>
        <v>120</v>
      </c>
      <c r="Z17" s="39">
        <f t="shared" si="4"/>
        <v>4.625</v>
      </c>
      <c r="AA17" s="40">
        <f t="shared" si="5"/>
        <v>0.75</v>
      </c>
      <c r="AB17" s="41">
        <f t="shared" si="0"/>
        <v>36231.25</v>
      </c>
      <c r="AC17" s="42">
        <f t="shared" si="1"/>
        <v>21131.25</v>
      </c>
    </row>
    <row r="18" spans="1:29" ht="32" customHeight="1" x14ac:dyDescent="0.25">
      <c r="A18" s="29">
        <v>14</v>
      </c>
      <c r="B18" s="130"/>
      <c r="C18" s="30" t="s">
        <v>9</v>
      </c>
      <c r="D18" s="31">
        <v>1</v>
      </c>
      <c r="E18" s="32" t="s">
        <v>36</v>
      </c>
      <c r="F18" s="33">
        <v>20</v>
      </c>
      <c r="G18" s="34">
        <v>0</v>
      </c>
      <c r="H18" s="35">
        <v>40</v>
      </c>
      <c r="I18" s="36">
        <v>40</v>
      </c>
      <c r="J18" s="33">
        <v>80</v>
      </c>
      <c r="K18" s="34">
        <v>0</v>
      </c>
      <c r="L18" s="35">
        <v>20</v>
      </c>
      <c r="M18" s="36">
        <v>0</v>
      </c>
      <c r="N18" s="33">
        <v>20</v>
      </c>
      <c r="O18" s="34">
        <v>0</v>
      </c>
      <c r="P18" s="35">
        <v>40</v>
      </c>
      <c r="Q18" s="36">
        <v>0</v>
      </c>
      <c r="R18" s="33">
        <v>160</v>
      </c>
      <c r="S18" s="34">
        <v>0</v>
      </c>
      <c r="T18" s="35">
        <v>40</v>
      </c>
      <c r="U18" s="36">
        <v>0</v>
      </c>
      <c r="V18" s="33">
        <v>320</v>
      </c>
      <c r="W18" s="34">
        <v>80</v>
      </c>
      <c r="X18" s="37">
        <f t="shared" si="2"/>
        <v>740</v>
      </c>
      <c r="Y18" s="38">
        <f t="shared" si="3"/>
        <v>120</v>
      </c>
      <c r="Z18" s="39">
        <f t="shared" si="4"/>
        <v>4.625</v>
      </c>
      <c r="AA18" s="40">
        <f t="shared" si="5"/>
        <v>0.75</v>
      </c>
      <c r="AB18" s="41">
        <f t="shared" si="0"/>
        <v>36231.25</v>
      </c>
      <c r="AC18" s="42">
        <f t="shared" si="1"/>
        <v>21131.25</v>
      </c>
    </row>
    <row r="19" spans="1:29" ht="32" customHeight="1" thickBot="1" x14ac:dyDescent="0.3">
      <c r="A19" s="57">
        <v>15</v>
      </c>
      <c r="B19" s="130"/>
      <c r="C19" s="58" t="s">
        <v>8</v>
      </c>
      <c r="D19" s="59">
        <v>1</v>
      </c>
      <c r="E19" s="60" t="s">
        <v>19</v>
      </c>
      <c r="F19" s="61">
        <v>20</v>
      </c>
      <c r="G19" s="62">
        <v>0</v>
      </c>
      <c r="H19" s="63">
        <v>40</v>
      </c>
      <c r="I19" s="64">
        <v>40</v>
      </c>
      <c r="J19" s="61">
        <v>80</v>
      </c>
      <c r="K19" s="62">
        <v>0</v>
      </c>
      <c r="L19" s="63">
        <v>20</v>
      </c>
      <c r="M19" s="64">
        <v>0</v>
      </c>
      <c r="N19" s="61">
        <v>20</v>
      </c>
      <c r="O19" s="62">
        <v>0</v>
      </c>
      <c r="P19" s="63">
        <v>40</v>
      </c>
      <c r="Q19" s="64">
        <v>0</v>
      </c>
      <c r="R19" s="61">
        <v>160</v>
      </c>
      <c r="S19" s="62">
        <v>0</v>
      </c>
      <c r="T19" s="63">
        <v>40</v>
      </c>
      <c r="U19" s="64">
        <v>0</v>
      </c>
      <c r="V19" s="61">
        <v>320</v>
      </c>
      <c r="W19" s="62">
        <v>80</v>
      </c>
      <c r="X19" s="65">
        <f t="shared" si="2"/>
        <v>740</v>
      </c>
      <c r="Y19" s="66">
        <f t="shared" si="3"/>
        <v>120</v>
      </c>
      <c r="Z19" s="67">
        <f t="shared" si="4"/>
        <v>4.625</v>
      </c>
      <c r="AA19" s="68">
        <f t="shared" si="5"/>
        <v>0.75</v>
      </c>
      <c r="AB19" s="69">
        <f t="shared" si="0"/>
        <v>36231.25</v>
      </c>
      <c r="AC19" s="70">
        <f t="shared" si="1"/>
        <v>21131.25</v>
      </c>
    </row>
    <row r="20" spans="1:29" s="85" customFormat="1" ht="33" customHeight="1" x14ac:dyDescent="0.2">
      <c r="A20" s="71">
        <v>16</v>
      </c>
      <c r="B20" s="129" t="s">
        <v>27</v>
      </c>
      <c r="C20" s="72" t="s">
        <v>10</v>
      </c>
      <c r="D20" s="73">
        <v>0.5</v>
      </c>
      <c r="E20" s="74" t="s">
        <v>17</v>
      </c>
      <c r="F20" s="75">
        <v>20</v>
      </c>
      <c r="G20" s="76">
        <v>0</v>
      </c>
      <c r="H20" s="77">
        <v>40</v>
      </c>
      <c r="I20" s="78">
        <v>40</v>
      </c>
      <c r="J20" s="75">
        <v>80</v>
      </c>
      <c r="K20" s="76">
        <v>0</v>
      </c>
      <c r="L20" s="77">
        <v>20</v>
      </c>
      <c r="M20" s="78">
        <v>0</v>
      </c>
      <c r="N20" s="75">
        <v>20</v>
      </c>
      <c r="O20" s="76">
        <v>0</v>
      </c>
      <c r="P20" s="77">
        <v>40</v>
      </c>
      <c r="Q20" s="78">
        <v>0</v>
      </c>
      <c r="R20" s="75">
        <v>160</v>
      </c>
      <c r="S20" s="76">
        <v>0</v>
      </c>
      <c r="T20" s="77">
        <v>40</v>
      </c>
      <c r="U20" s="78">
        <v>0</v>
      </c>
      <c r="V20" s="75">
        <v>320</v>
      </c>
      <c r="W20" s="76">
        <v>80</v>
      </c>
      <c r="X20" s="79">
        <f t="shared" si="2"/>
        <v>740</v>
      </c>
      <c r="Y20" s="80">
        <f t="shared" si="3"/>
        <v>120</v>
      </c>
      <c r="Z20" s="81">
        <f t="shared" si="4"/>
        <v>4.625</v>
      </c>
      <c r="AA20" s="82">
        <f t="shared" si="5"/>
        <v>0.75</v>
      </c>
      <c r="AB20" s="83">
        <f t="shared" si="0"/>
        <v>36231.25</v>
      </c>
      <c r="AC20" s="84">
        <f t="shared" si="1"/>
        <v>21131.25</v>
      </c>
    </row>
    <row r="21" spans="1:29" s="85" customFormat="1" ht="33" customHeight="1" thickBot="1" x14ac:dyDescent="0.25">
      <c r="A21" s="86">
        <v>17</v>
      </c>
      <c r="B21" s="135"/>
      <c r="C21" s="87" t="s">
        <v>39</v>
      </c>
      <c r="D21" s="88">
        <v>0</v>
      </c>
      <c r="E21" s="89" t="s">
        <v>38</v>
      </c>
      <c r="F21" s="90">
        <v>10</v>
      </c>
      <c r="G21" s="91">
        <v>0</v>
      </c>
      <c r="H21" s="92">
        <v>10</v>
      </c>
      <c r="I21" s="93">
        <v>0</v>
      </c>
      <c r="J21" s="90">
        <v>10</v>
      </c>
      <c r="K21" s="91">
        <v>0</v>
      </c>
      <c r="L21" s="92">
        <v>10</v>
      </c>
      <c r="M21" s="93">
        <v>0</v>
      </c>
      <c r="N21" s="90">
        <v>10</v>
      </c>
      <c r="O21" s="91">
        <v>0</v>
      </c>
      <c r="P21" s="92">
        <v>10</v>
      </c>
      <c r="Q21" s="93">
        <v>0</v>
      </c>
      <c r="R21" s="90">
        <v>20</v>
      </c>
      <c r="S21" s="91">
        <v>0</v>
      </c>
      <c r="T21" s="92">
        <v>20</v>
      </c>
      <c r="U21" s="93">
        <v>0</v>
      </c>
      <c r="V21" s="90">
        <v>20</v>
      </c>
      <c r="W21" s="91">
        <v>0</v>
      </c>
      <c r="X21" s="94">
        <f t="shared" si="2"/>
        <v>120</v>
      </c>
      <c r="Y21" s="95">
        <f t="shared" si="3"/>
        <v>0</v>
      </c>
      <c r="Z21" s="96">
        <f t="shared" si="4"/>
        <v>0.75</v>
      </c>
      <c r="AA21" s="97">
        <f t="shared" si="5"/>
        <v>0</v>
      </c>
      <c r="AB21" s="98">
        <f t="shared" si="0"/>
        <v>5537.5</v>
      </c>
      <c r="AC21" s="99">
        <f t="shared" si="1"/>
        <v>0</v>
      </c>
    </row>
    <row r="22" spans="1:29" ht="20" customHeight="1" x14ac:dyDescent="0.25">
      <c r="A22" s="5"/>
      <c r="B22" s="5"/>
      <c r="C22" s="5"/>
      <c r="D22" s="100">
        <f>SUM(D5:D21)</f>
        <v>20.25</v>
      </c>
      <c r="E22" s="6"/>
      <c r="F22" s="101">
        <f>SUM(F5:F21)</f>
        <v>560</v>
      </c>
      <c r="G22" s="101">
        <f t="shared" ref="G22:W22" si="9">SUM(G5:G21)</f>
        <v>0</v>
      </c>
      <c r="H22" s="101">
        <f t="shared" si="9"/>
        <v>1140</v>
      </c>
      <c r="I22" s="101">
        <f t="shared" si="9"/>
        <v>1160</v>
      </c>
      <c r="J22" s="101">
        <f t="shared" si="9"/>
        <v>990</v>
      </c>
      <c r="K22" s="101">
        <f t="shared" si="9"/>
        <v>0</v>
      </c>
      <c r="L22" s="101">
        <f t="shared" si="9"/>
        <v>370</v>
      </c>
      <c r="M22" s="101">
        <f t="shared" si="9"/>
        <v>0</v>
      </c>
      <c r="N22" s="101">
        <f t="shared" si="9"/>
        <v>690</v>
      </c>
      <c r="O22" s="101">
        <f t="shared" si="9"/>
        <v>0</v>
      </c>
      <c r="P22" s="101">
        <f t="shared" si="9"/>
        <v>980</v>
      </c>
      <c r="Q22" s="101">
        <f t="shared" si="9"/>
        <v>0</v>
      </c>
      <c r="R22" s="101">
        <f t="shared" si="9"/>
        <v>1340</v>
      </c>
      <c r="S22" s="101">
        <f t="shared" si="9"/>
        <v>0</v>
      </c>
      <c r="T22" s="101">
        <f t="shared" si="9"/>
        <v>740</v>
      </c>
      <c r="U22" s="101">
        <f t="shared" si="9"/>
        <v>160</v>
      </c>
      <c r="V22" s="101">
        <f t="shared" si="9"/>
        <v>2400</v>
      </c>
      <c r="W22" s="101">
        <f t="shared" si="9"/>
        <v>480</v>
      </c>
      <c r="X22" s="101">
        <f t="shared" ref="X22" si="10">SUM(X5:X21)</f>
        <v>9210</v>
      </c>
      <c r="Y22" s="101">
        <f t="shared" ref="Y22" si="11">SUM(Y5:Y21)</f>
        <v>1800</v>
      </c>
      <c r="Z22" s="102"/>
      <c r="AA22" s="5"/>
      <c r="AB22" s="103">
        <f>SUM(AB5:AB21)</f>
        <v>444878.125</v>
      </c>
      <c r="AC22" s="103">
        <f>SUM(AC5:AC21)</f>
        <v>316968.75</v>
      </c>
    </row>
    <row r="23" spans="1:29" ht="19" customHeight="1" x14ac:dyDescent="0.25">
      <c r="A23" s="5"/>
      <c r="B23" s="5"/>
      <c r="C23" s="5"/>
      <c r="D23" s="5"/>
      <c r="E23" s="6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2"/>
      <c r="AA23" s="5"/>
      <c r="AB23" s="104" t="s">
        <v>46</v>
      </c>
      <c r="AC23" s="105">
        <f>AB22+AC22</f>
        <v>761846.875</v>
      </c>
    </row>
    <row r="24" spans="1:29" ht="13" customHeight="1" x14ac:dyDescent="0.25">
      <c r="A24" s="5"/>
      <c r="B24" s="5"/>
      <c r="C24" s="5"/>
      <c r="D24" s="5"/>
      <c r="E24" s="6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2"/>
      <c r="AA24" s="5"/>
      <c r="AB24" s="104"/>
      <c r="AC24" s="105"/>
    </row>
    <row r="25" spans="1:29" ht="16" customHeight="1" thickBot="1" x14ac:dyDescent="0.3">
      <c r="A25" s="5"/>
      <c r="B25" s="5"/>
      <c r="C25" s="106"/>
      <c r="D25" s="5"/>
      <c r="E25" s="6"/>
      <c r="F25" s="136" t="s">
        <v>57</v>
      </c>
      <c r="G25" s="13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20" thickBot="1" x14ac:dyDescent="0.3">
      <c r="A26" s="5"/>
      <c r="B26" s="5"/>
      <c r="C26" s="145" t="s">
        <v>37</v>
      </c>
      <c r="D26" s="146"/>
      <c r="E26" s="107" t="s">
        <v>56</v>
      </c>
      <c r="F26" s="131" t="s">
        <v>56</v>
      </c>
      <c r="G26" s="132"/>
      <c r="H26" s="8" t="s">
        <v>62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108"/>
    </row>
    <row r="27" spans="1:29" ht="21" customHeight="1" x14ac:dyDescent="0.25">
      <c r="A27" s="126">
        <v>1</v>
      </c>
      <c r="B27" s="126"/>
      <c r="C27" s="109" t="s">
        <v>40</v>
      </c>
      <c r="D27" s="110">
        <v>2</v>
      </c>
      <c r="E27" s="111">
        <f>SUM(X5:Y8)</f>
        <v>2100</v>
      </c>
      <c r="F27" s="133">
        <v>119</v>
      </c>
      <c r="G27" s="13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21" customHeight="1" x14ac:dyDescent="0.25">
      <c r="A28" s="126">
        <v>3</v>
      </c>
      <c r="B28" s="126"/>
      <c r="C28" s="112" t="s">
        <v>26</v>
      </c>
      <c r="D28" s="113">
        <v>4</v>
      </c>
      <c r="E28" s="114">
        <f>SUM(X9:Y15)</f>
        <v>3790</v>
      </c>
      <c r="F28" s="134">
        <v>1475</v>
      </c>
      <c r="G28" s="13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21" customHeight="1" x14ac:dyDescent="0.25">
      <c r="A29" s="126">
        <v>4</v>
      </c>
      <c r="B29" s="126"/>
      <c r="C29" s="112" t="s">
        <v>19</v>
      </c>
      <c r="D29" s="113">
        <v>3</v>
      </c>
      <c r="E29" s="114">
        <f>SUM(X16:Y19)</f>
        <v>4140</v>
      </c>
      <c r="F29" s="134">
        <v>3125</v>
      </c>
      <c r="G29" s="13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21" customHeight="1" x14ac:dyDescent="0.25">
      <c r="A30" s="126">
        <v>5</v>
      </c>
      <c r="B30" s="126"/>
      <c r="C30" s="112" t="s">
        <v>27</v>
      </c>
      <c r="D30" s="113">
        <v>0.25</v>
      </c>
      <c r="E30" s="115">
        <f>SUM(X20:Y21)</f>
        <v>980</v>
      </c>
      <c r="F30" s="134">
        <v>560</v>
      </c>
      <c r="G30" s="13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25">
      <c r="A31" s="5"/>
      <c r="B31" s="5"/>
      <c r="C31" s="116" t="s">
        <v>51</v>
      </c>
      <c r="D31" s="117">
        <f>SUM(D27:D30)</f>
        <v>9.25</v>
      </c>
      <c r="E31" s="117">
        <f>SUM(E27:E30)</f>
        <v>11010</v>
      </c>
      <c r="F31" s="147">
        <f>SUM(F27:G30)</f>
        <v>5279</v>
      </c>
      <c r="G31" s="14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20" thickBot="1" x14ac:dyDescent="0.3">
      <c r="A32" s="5"/>
      <c r="B32" s="5"/>
      <c r="C32" s="5"/>
      <c r="D32" s="5"/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20" thickBot="1" x14ac:dyDescent="0.3">
      <c r="A33" s="5"/>
      <c r="B33" s="5"/>
      <c r="C33" s="123" t="s">
        <v>2</v>
      </c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5"/>
      <c r="T33" s="118"/>
      <c r="U33" s="5"/>
      <c r="V33" s="5"/>
      <c r="W33" s="5"/>
      <c r="X33" s="5"/>
      <c r="Y33" s="5"/>
      <c r="Z33" s="5"/>
      <c r="AA33" s="5"/>
      <c r="AB33" s="5"/>
      <c r="AC33" s="5"/>
    </row>
    <row r="34" spans="1:29" ht="26" customHeight="1" x14ac:dyDescent="0.25">
      <c r="A34" s="126">
        <v>1</v>
      </c>
      <c r="B34" s="126"/>
      <c r="C34" s="141" t="s">
        <v>44</v>
      </c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18"/>
      <c r="U34" s="5"/>
      <c r="V34" s="5"/>
      <c r="W34" s="5"/>
      <c r="X34" s="5"/>
      <c r="Y34" s="5"/>
      <c r="Z34" s="5"/>
      <c r="AA34" s="5"/>
      <c r="AB34" s="5"/>
      <c r="AC34" s="5"/>
    </row>
    <row r="35" spans="1:29" ht="26" customHeight="1" x14ac:dyDescent="0.25">
      <c r="A35" s="126">
        <v>2</v>
      </c>
      <c r="B35" s="126"/>
      <c r="C35" s="142" t="s">
        <v>45</v>
      </c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19"/>
      <c r="U35" s="5"/>
      <c r="V35" s="5"/>
      <c r="W35" s="5"/>
      <c r="X35" s="5"/>
      <c r="Y35" s="5"/>
      <c r="Z35" s="5"/>
      <c r="AA35" s="5"/>
      <c r="AB35" s="5"/>
      <c r="AC35" s="5"/>
    </row>
    <row r="36" spans="1:29" ht="26" customHeight="1" x14ac:dyDescent="0.25">
      <c r="A36" s="126">
        <v>3</v>
      </c>
      <c r="B36" s="126"/>
      <c r="C36" s="142" t="s">
        <v>59</v>
      </c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19"/>
      <c r="U36" s="5"/>
      <c r="V36" s="5"/>
      <c r="W36" s="5"/>
      <c r="X36" s="5"/>
      <c r="Y36" s="5"/>
      <c r="Z36" s="5"/>
      <c r="AA36" s="5"/>
      <c r="AB36" s="5"/>
      <c r="AC36" s="5"/>
    </row>
    <row r="37" spans="1:29" ht="26" customHeight="1" x14ac:dyDescent="0.25">
      <c r="A37" s="126">
        <v>4</v>
      </c>
      <c r="B37" s="126"/>
      <c r="C37" s="142" t="s">
        <v>60</v>
      </c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19"/>
      <c r="U37" s="5"/>
      <c r="V37" s="5"/>
      <c r="W37" s="5"/>
      <c r="X37" s="5"/>
      <c r="Y37" s="5"/>
      <c r="Z37" s="5"/>
      <c r="AA37" s="5"/>
      <c r="AB37" s="5"/>
      <c r="AC37" s="5"/>
    </row>
    <row r="38" spans="1:29" ht="26" customHeight="1" x14ac:dyDescent="0.25">
      <c r="A38" s="126">
        <v>5</v>
      </c>
      <c r="B38" s="126"/>
      <c r="C38" s="142" t="s">
        <v>61</v>
      </c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19"/>
      <c r="U38" s="5"/>
      <c r="V38" s="5"/>
      <c r="W38" s="5"/>
      <c r="X38" s="5"/>
      <c r="Y38" s="5"/>
      <c r="Z38" s="5"/>
      <c r="AA38" s="5"/>
      <c r="AB38" s="5"/>
      <c r="AC38" s="5"/>
    </row>
    <row r="39" spans="1:29" ht="26" customHeight="1" x14ac:dyDescent="0.25">
      <c r="A39" s="126">
        <v>6</v>
      </c>
      <c r="B39" s="126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19"/>
      <c r="U39" s="5"/>
      <c r="V39" s="5"/>
      <c r="W39" s="5"/>
      <c r="X39" s="5"/>
      <c r="Y39" s="5"/>
      <c r="Z39" s="5"/>
      <c r="AA39" s="5"/>
      <c r="AB39" s="5"/>
      <c r="AC39" s="5"/>
    </row>
    <row r="40" spans="1:29" ht="26" customHeight="1" x14ac:dyDescent="0.25">
      <c r="A40" s="126">
        <v>7</v>
      </c>
      <c r="B40" s="126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19"/>
      <c r="U40" s="5"/>
      <c r="V40" s="5"/>
      <c r="W40" s="5"/>
      <c r="X40" s="5"/>
      <c r="Y40" s="5"/>
      <c r="Z40" s="5"/>
      <c r="AA40" s="5"/>
      <c r="AB40" s="5"/>
      <c r="AC40" s="5"/>
    </row>
    <row r="41" spans="1:29" ht="26" customHeight="1" x14ac:dyDescent="0.25">
      <c r="A41" s="126">
        <v>8</v>
      </c>
      <c r="B41" s="126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19"/>
      <c r="U41" s="5"/>
      <c r="V41" s="5"/>
      <c r="W41" s="5"/>
      <c r="X41" s="5"/>
      <c r="Y41" s="5"/>
      <c r="Z41" s="5"/>
      <c r="AA41" s="5"/>
      <c r="AB41" s="5"/>
      <c r="AC41" s="5"/>
    </row>
    <row r="42" spans="1:29" ht="26" customHeight="1" x14ac:dyDescent="0.25">
      <c r="A42" s="126">
        <v>9</v>
      </c>
      <c r="B42" s="126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19"/>
      <c r="U42" s="5"/>
      <c r="V42" s="5"/>
      <c r="W42" s="5"/>
      <c r="X42" s="5"/>
      <c r="Y42" s="5"/>
      <c r="Z42" s="5"/>
      <c r="AA42" s="5"/>
      <c r="AB42" s="5"/>
      <c r="AC42" s="5"/>
    </row>
  </sheetData>
  <mergeCells count="48">
    <mergeCell ref="C40:S40"/>
    <mergeCell ref="AB4:AC4"/>
    <mergeCell ref="C26:D26"/>
    <mergeCell ref="F31:G31"/>
    <mergeCell ref="R4:S4"/>
    <mergeCell ref="T4:U4"/>
    <mergeCell ref="V4:W4"/>
    <mergeCell ref="Z4:AA4"/>
    <mergeCell ref="F4:G4"/>
    <mergeCell ref="H4:I4"/>
    <mergeCell ref="J4:K4"/>
    <mergeCell ref="N4:O4"/>
    <mergeCell ref="P4:Q4"/>
    <mergeCell ref="A2:C2"/>
    <mergeCell ref="B5:B8"/>
    <mergeCell ref="B9:B15"/>
    <mergeCell ref="C34:S34"/>
    <mergeCell ref="C35:S35"/>
    <mergeCell ref="A29:B29"/>
    <mergeCell ref="A30:B30"/>
    <mergeCell ref="X4:Y4"/>
    <mergeCell ref="B16:B19"/>
    <mergeCell ref="F26:G26"/>
    <mergeCell ref="F27:G27"/>
    <mergeCell ref="F29:G29"/>
    <mergeCell ref="F28:G28"/>
    <mergeCell ref="F30:G30"/>
    <mergeCell ref="B20:B21"/>
    <mergeCell ref="L4:M4"/>
    <mergeCell ref="A27:B27"/>
    <mergeCell ref="A28:B28"/>
    <mergeCell ref="F25:G25"/>
    <mergeCell ref="C41:S41"/>
    <mergeCell ref="C42:S42"/>
    <mergeCell ref="C33:S33"/>
    <mergeCell ref="A39:B39"/>
    <mergeCell ref="A40:B40"/>
    <mergeCell ref="A41:B41"/>
    <mergeCell ref="A42:B42"/>
    <mergeCell ref="A34:B34"/>
    <mergeCell ref="A35:B35"/>
    <mergeCell ref="A36:B36"/>
    <mergeCell ref="A37:B37"/>
    <mergeCell ref="A38:B38"/>
    <mergeCell ref="C36:S36"/>
    <mergeCell ref="C37:S37"/>
    <mergeCell ref="C38:S38"/>
    <mergeCell ref="C39:S39"/>
  </mergeCells>
  <phoneticPr fontId="3" type="noConversion"/>
  <pageMargins left="0.7" right="0.7" top="0.75" bottom="0.75" header="0.3" footer="0.3"/>
  <pageSetup scale="45" orientation="landscape" horizontalDpi="0" verticalDpi="0" copies="4"/>
  <headerFooter>
    <oddHeader>&amp;C&amp;"Calibri (Body),Italic"&amp;16Global eCOM  HIGH-LEVEL PLAN&amp;R&amp;"-,Italic"Last Updated: Dec 21 2016_x000D_</oddHeader>
    <oddFooter>&amp;L&amp;F&amp;CAuthor: Global DTC PMO&amp;RPage 1 of 1</oddFooter>
  </headerFooter>
  <rowBreaks count="1" manualBreakCount="1">
    <brk id="42" max="16383" man="1"/>
  </rowBreaks>
  <colBreaks count="1" manualBreakCount="1">
    <brk id="29" max="1048575" man="1"/>
  </colBreak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2016-12-22T23:37:46Z</cp:lastPrinted>
  <dcterms:created xsi:type="dcterms:W3CDTF">2016-12-20T00:16:16Z</dcterms:created>
  <dcterms:modified xsi:type="dcterms:W3CDTF">2017-01-19T03:32:37Z</dcterms:modified>
</cp:coreProperties>
</file>